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fortum.sharepoint.com/sites/FRC2018/2023/Q1 2023/Files for publishing/"/>
    </mc:Choice>
  </mc:AlternateContent>
  <xr:revisionPtr revIDLastSave="0" documentId="13_ncr:1_{2A1DA851-DF13-44B7-8D0C-6E3801329DB7}" xr6:coauthVersionLast="47" xr6:coauthVersionMax="47" xr10:uidLastSave="{00000000-0000-0000-0000-000000000000}"/>
  <bookViews>
    <workbookView xWindow="28680" yWindow="-120" windowWidth="29040" windowHeight="15840" tabRatio="911" xr2:uid="{00000000-000D-0000-FFFF-FFFF00000000}"/>
  </bookViews>
  <sheets>
    <sheet name="Financials 2022 --" sheetId="12" r:id="rId1"/>
    <sheet name="Definitions" sheetId="19" r:id="rId2"/>
    <sheet name="Volume information" sheetId="3" r:id="rId3"/>
    <sheet name="Asset list" sheetId="22" r:id="rId4"/>
    <sheet name="Generation" sheetId="4" r:id="rId5"/>
    <sheet name="Consumer Solutions" sheetId="14" r:id="rId6"/>
    <sheet name="Russia" sheetId="7" r:id="rId7"/>
    <sheet name="History City Solutions" sheetId="11" r:id="rId8"/>
    <sheet name="Discontinued_Uniper" sheetId="18" r:id="rId9"/>
    <sheet name="Discontinued_Distribution" sheetId="8" r:id="rId10"/>
    <sheet name="Historical definitions" sheetId="21" r:id="rId11"/>
    <sheet name="History financials 2019 - 2022" sheetId="24" r:id="rId12"/>
    <sheet name="History financials 2013-2018" sheetId="20" r:id="rId13"/>
    <sheet name="History financials 2006-2013" sheetId="9" r:id="rId14"/>
    <sheet name="History volumes 2005-2013" sheetId="13" r:id="rId15"/>
    <sheet name="History volumes 2013-2022" sheetId="25" r:id="rId16"/>
    <sheet name="History Heat 2005-2013" sheetId="5" r:id="rId17"/>
    <sheet name="History Electr Sales 2005-13" sheetId="6" r:id="rId18"/>
  </sheets>
  <externalReferences>
    <externalReference r:id="rId19"/>
  </externalReferences>
  <definedNames>
    <definedName name="_xlnm.Print_Area" localSheetId="5">'Consumer Solutions'!$A$1:$AD$42</definedName>
    <definedName name="_xlnm.Print_Area" localSheetId="1">Definitions!$A$1:$E$83</definedName>
    <definedName name="_xlnm.Print_Area" localSheetId="9">Discontinued_Distribution!$A$1:$AO$62</definedName>
    <definedName name="_xlnm.Print_Area" localSheetId="8">Discontinued_Uniper!$A$1:$K$82</definedName>
    <definedName name="_xlnm.Print_Area" localSheetId="0">'Financials 2022 --'!$A$1:$H$465</definedName>
    <definedName name="_xlnm.Print_Area" localSheetId="4">Generation!$A$1:$BV$108</definedName>
    <definedName name="_xlnm.Print_Area" localSheetId="10">'Historical definitions'!$A$1:$E$59</definedName>
    <definedName name="_xlnm.Print_Area" localSheetId="7">'History City Solutions'!$A$1:$AO$62</definedName>
    <definedName name="_xlnm.Print_Area" localSheetId="17">'History Electr Sales 2005-13'!$A$1:$AG$28</definedName>
    <definedName name="_xlnm.Print_Area" localSheetId="13">'History financials 2006-2013'!$A$1:$AI$449</definedName>
    <definedName name="_xlnm.Print_Area" localSheetId="12">'History financials 2013-2018'!$A$1:$AA$551</definedName>
    <definedName name="_xlnm.Print_Area" localSheetId="11">'History financials 2019 - 2022'!$A$1:$S$592</definedName>
    <definedName name="_xlnm.Print_Area" localSheetId="16">'History Heat 2005-2013'!$A$1:$AG$47</definedName>
    <definedName name="_xlnm.Print_Area" localSheetId="14">'History volumes 2005-2013'!$A$1:$AG$71</definedName>
    <definedName name="_xlnm.Print_Area" localSheetId="6">Russia!$A$1:$BV$79</definedName>
    <definedName name="_xlnm.Print_Titles" localSheetId="1">Definitions!$1:$3</definedName>
    <definedName name="_xlnm.Print_Titles" localSheetId="0">'Financials 2022 --'!$A:$C,'Financials 2022 --'!$1:$2</definedName>
    <definedName name="_xlnm.Print_Titles" localSheetId="10">'Historical definitions'!$1:$3</definedName>
    <definedName name="_xlnm.Print_Titles" localSheetId="13">'History financials 2006-2013'!$A:$C,'History financials 2006-2013'!$1:$2</definedName>
    <definedName name="_xlnm.Print_Titles" localSheetId="12">'History financials 2013-2018'!$A:$C,'History financials 2013-2018'!$1:$2</definedName>
    <definedName name="_xlnm.Print_Titles" localSheetId="11">'History financials 2019 - 2022'!$A:$C,'History financials 2019 - 2022'!$1:$2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7" i="25" l="1"/>
  <c r="K137" i="25"/>
  <c r="J137" i="25"/>
  <c r="I137" i="25"/>
  <c r="BB128" i="25"/>
  <c r="L123" i="25"/>
  <c r="K123" i="25"/>
  <c r="J123" i="25"/>
  <c r="I123" i="25"/>
  <c r="BB119" i="25"/>
  <c r="BB118" i="25"/>
  <c r="BB117" i="25"/>
  <c r="BB115" i="25"/>
  <c r="L108" i="25"/>
  <c r="K108" i="25"/>
  <c r="J108" i="25"/>
  <c r="I108" i="25"/>
  <c r="BB105" i="25"/>
  <c r="BB104" i="25"/>
  <c r="L96" i="25"/>
  <c r="K96" i="25"/>
  <c r="J96" i="25"/>
  <c r="I96" i="25"/>
  <c r="BB92" i="25"/>
  <c r="BB91" i="25"/>
  <c r="AV85" i="25"/>
  <c r="BB85" i="25" s="1"/>
  <c r="BB73" i="25"/>
  <c r="AV73" i="25"/>
  <c r="L73" i="25"/>
  <c r="K73" i="25"/>
  <c r="J73" i="25"/>
  <c r="I73" i="25"/>
  <c r="L66" i="25"/>
  <c r="K66" i="25"/>
  <c r="J66" i="25"/>
  <c r="L59" i="25"/>
  <c r="K59" i="25"/>
  <c r="J59" i="25"/>
  <c r="I59" i="25"/>
  <c r="BB56" i="25"/>
  <c r="BB54" i="25"/>
  <c r="L49" i="25"/>
  <c r="K49" i="25"/>
  <c r="J49" i="25"/>
  <c r="I49" i="25"/>
  <c r="BB43" i="25"/>
  <c r="L37" i="25"/>
  <c r="K37" i="25"/>
  <c r="J37" i="25"/>
  <c r="I37" i="25"/>
  <c r="BB34" i="25"/>
  <c r="BB33" i="25"/>
  <c r="L26" i="25"/>
  <c r="K26" i="25"/>
  <c r="J26" i="25"/>
  <c r="I26" i="25"/>
  <c r="BB22" i="25"/>
  <c r="AY15" i="25"/>
  <c r="AV15" i="25" s="1"/>
  <c r="AX15" i="25"/>
  <c r="AY14" i="25"/>
  <c r="AY127" i="25" s="1"/>
  <c r="AX14" i="25"/>
  <c r="AX13" i="25"/>
  <c r="AY13" i="25" s="1"/>
  <c r="AX12" i="25"/>
  <c r="AY12" i="25" s="1"/>
  <c r="AX11" i="25"/>
  <c r="AY11" i="25" s="1"/>
  <c r="AX10" i="25"/>
  <c r="AY10" i="25" s="1"/>
  <c r="AX9" i="25"/>
  <c r="AY9" i="25" s="1"/>
  <c r="AX8" i="25"/>
  <c r="AY8" i="25" s="1"/>
  <c r="AX7" i="25"/>
  <c r="AY7" i="25" s="1"/>
  <c r="AX6" i="25"/>
  <c r="AX112" i="25" s="1"/>
  <c r="AY5" i="25"/>
  <c r="AY88" i="25" s="1"/>
  <c r="AY4" i="25"/>
  <c r="AX4" i="25"/>
  <c r="AX3" i="25"/>
  <c r="AY3" i="25" s="1"/>
  <c r="AX2" i="25"/>
  <c r="AY1" i="25"/>
  <c r="AX1" i="25"/>
  <c r="N629" i="24"/>
  <c r="R623" i="24"/>
  <c r="Q623" i="24"/>
  <c r="P623" i="24"/>
  <c r="P629" i="24" s="1"/>
  <c r="O623" i="24"/>
  <c r="N623" i="24"/>
  <c r="M623" i="24"/>
  <c r="L623" i="24"/>
  <c r="AX20" i="25"/>
  <c r="AY32" i="25"/>
  <c r="AY136" i="25"/>
  <c r="AX36" i="25"/>
  <c r="AX113" i="25"/>
  <c r="AX66" i="25"/>
  <c r="AX37" i="25"/>
  <c r="AX79" i="25"/>
  <c r="AX136" i="25"/>
  <c r="AX129" i="25"/>
  <c r="AX96" i="25"/>
  <c r="AX137" i="25"/>
  <c r="AX77" i="25"/>
  <c r="AY62" i="25" l="1"/>
  <c r="AY112" i="25"/>
  <c r="AY76" i="25"/>
  <c r="AY41" i="25"/>
  <c r="AX127" i="25"/>
  <c r="AX30" i="25"/>
  <c r="AX88" i="25"/>
  <c r="AY18" i="25"/>
  <c r="AX62" i="25"/>
  <c r="AV136" i="25"/>
  <c r="AV52" i="25"/>
  <c r="AV41" i="25"/>
  <c r="AV14" i="25"/>
  <c r="AX18" i="25"/>
  <c r="AY30" i="25"/>
  <c r="AY52" i="25"/>
  <c r="AX101" i="25"/>
  <c r="AY101" i="25"/>
  <c r="AY69" i="25"/>
  <c r="AY82" i="25"/>
  <c r="AX76" i="25"/>
  <c r="AY22" i="25"/>
  <c r="AY44" i="25"/>
  <c r="AY96" i="25"/>
  <c r="AY36" i="25"/>
  <c r="AY137" i="25"/>
  <c r="AX65" i="25"/>
  <c r="AX19" i="25"/>
  <c r="AX63" i="25"/>
  <c r="AY58" i="25"/>
  <c r="AX122" i="25"/>
  <c r="AY23" i="25"/>
  <c r="AY54" i="25"/>
  <c r="AX93" i="25"/>
  <c r="AX102" i="25"/>
  <c r="AY48" i="25"/>
  <c r="AY123" i="25"/>
  <c r="AY64" i="25"/>
  <c r="AY65" i="25"/>
  <c r="AX131" i="25"/>
  <c r="AY116" i="25"/>
  <c r="AY78" i="25"/>
  <c r="AX23" i="25"/>
  <c r="AY105" i="25"/>
  <c r="AX64" i="25"/>
  <c r="AY131" i="25"/>
  <c r="AY77" i="25"/>
  <c r="AX108" i="25"/>
  <c r="AY130" i="25"/>
  <c r="AY102" i="25"/>
  <c r="AX31" i="25"/>
  <c r="AY42" i="25"/>
  <c r="AX32" i="25"/>
  <c r="AX22" i="25"/>
  <c r="AY79" i="25"/>
  <c r="AY43" i="25"/>
  <c r="AY93" i="25"/>
  <c r="AY63" i="25"/>
  <c r="AY108" i="25"/>
  <c r="AX78" i="25"/>
  <c r="AX26" i="25"/>
  <c r="AY103" i="25"/>
  <c r="AY37" i="25"/>
  <c r="AY59" i="25"/>
  <c r="AY92" i="25"/>
  <c r="AX34" i="25"/>
  <c r="AX130" i="25"/>
  <c r="AY53" i="25"/>
  <c r="AY20" i="25"/>
  <c r="AY114" i="25"/>
  <c r="AY113" i="25"/>
  <c r="AY31" i="25"/>
  <c r="AY90" i="25"/>
  <c r="AY25" i="25"/>
  <c r="AX90" i="25"/>
  <c r="AY49" i="25"/>
  <c r="AX25" i="25"/>
  <c r="AX103" i="25"/>
  <c r="AY107" i="25"/>
  <c r="AY19" i="25"/>
  <c r="AX114" i="25"/>
  <c r="AY129" i="25"/>
  <c r="AY46" i="25"/>
  <c r="AX123" i="25"/>
  <c r="AY128" i="25"/>
  <c r="AX128" i="25"/>
  <c r="AX105" i="25"/>
  <c r="AY122" i="25"/>
  <c r="AX92" i="25"/>
  <c r="AY26" i="25"/>
  <c r="AX116" i="25"/>
  <c r="AY56" i="25"/>
  <c r="AY55" i="25"/>
  <c r="AY66" i="25"/>
  <c r="AY34" i="25"/>
  <c r="AX107" i="25"/>
  <c r="AV32" i="25" l="1"/>
  <c r="BB32" i="25" s="1"/>
  <c r="AV90" i="25"/>
  <c r="BB90" i="25" s="1"/>
  <c r="AV46" i="25"/>
  <c r="AV23" i="25"/>
  <c r="BB23" i="25" s="1"/>
  <c r="AV108" i="25"/>
  <c r="AV44" i="25"/>
  <c r="BB44" i="25" s="1"/>
  <c r="AV66" i="25"/>
  <c r="BB66" i="25" s="1"/>
  <c r="AV64" i="25"/>
  <c r="BB64" i="25" s="1"/>
  <c r="AY71" i="25"/>
  <c r="AV71" i="25" s="1"/>
  <c r="BB71" i="25" s="1"/>
  <c r="AV42" i="25"/>
  <c r="BB42" i="25" s="1"/>
  <c r="AV130" i="25"/>
  <c r="AV137" i="25"/>
  <c r="AY134" i="25"/>
  <c r="AV49" i="25"/>
  <c r="AX89" i="25"/>
  <c r="AV26" i="25"/>
  <c r="AV55" i="25"/>
  <c r="BB55" i="25" s="1"/>
  <c r="AV103" i="25"/>
  <c r="BB103" i="25" s="1"/>
  <c r="AV113" i="25"/>
  <c r="BB113" i="25" s="1"/>
  <c r="AV77" i="25"/>
  <c r="BB77" i="25" s="1"/>
  <c r="AY83" i="25"/>
  <c r="AV83" i="25" s="1"/>
  <c r="BB83" i="25" s="1"/>
  <c r="AV131" i="25"/>
  <c r="BB131" i="25" s="1"/>
  <c r="AV78" i="25"/>
  <c r="BB78" i="25" s="1"/>
  <c r="AY84" i="25"/>
  <c r="AV84" i="25" s="1"/>
  <c r="BB84" i="25" s="1"/>
  <c r="AV25" i="25"/>
  <c r="BB25" i="25" s="1"/>
  <c r="AV31" i="25"/>
  <c r="BB31" i="25" s="1"/>
  <c r="AV107" i="25"/>
  <c r="AV48" i="25"/>
  <c r="AV116" i="25"/>
  <c r="BB116" i="25" s="1"/>
  <c r="AV122" i="25"/>
  <c r="AV123" i="25"/>
  <c r="AY120" i="25"/>
  <c r="AV19" i="25"/>
  <c r="BB19" i="25" s="1"/>
  <c r="AV37" i="25"/>
  <c r="AV36" i="25"/>
  <c r="AV129" i="25"/>
  <c r="BB129" i="25" s="1"/>
  <c r="AX120" i="25"/>
  <c r="AV59" i="25"/>
  <c r="BB59" i="25" s="1"/>
  <c r="AY72" i="25"/>
  <c r="AV72" i="25" s="1"/>
  <c r="BB72" i="25" s="1"/>
  <c r="AV65" i="25"/>
  <c r="BB65" i="25" s="1"/>
  <c r="AV93" i="25"/>
  <c r="BB93" i="25" s="1"/>
  <c r="AV96" i="25"/>
  <c r="AY89" i="25"/>
  <c r="AV102" i="25"/>
  <c r="BB102" i="25" s="1"/>
  <c r="AV114" i="25"/>
  <c r="BB114" i="25" s="1"/>
  <c r="AV58" i="25"/>
  <c r="AV53" i="25"/>
  <c r="BB53" i="25" s="1"/>
  <c r="AX134" i="25"/>
  <c r="AY70" i="25"/>
  <c r="AV70" i="25" s="1"/>
  <c r="BB70" i="25" s="1"/>
  <c r="AV63" i="25"/>
  <c r="BB63" i="25" s="1"/>
  <c r="AV79" i="25"/>
  <c r="BB79" i="25" s="1"/>
  <c r="AV20" i="25"/>
  <c r="BB20" i="25" s="1"/>
  <c r="AV127" i="25"/>
  <c r="AV30" i="25"/>
  <c r="AV88" i="25"/>
  <c r="AV62" i="25"/>
  <c r="AV112" i="25"/>
  <c r="AV76" i="25"/>
  <c r="AV82" i="25"/>
  <c r="AV69" i="25"/>
  <c r="AV101" i="25"/>
  <c r="AV18" i="25"/>
  <c r="AV120" i="25" l="1"/>
  <c r="BB120" i="25" s="1"/>
  <c r="BB26" i="25"/>
  <c r="AV24" i="25"/>
  <c r="BB123" i="25"/>
  <c r="AV121" i="25"/>
  <c r="AV134" i="25"/>
  <c r="BB134" i="25" s="1"/>
  <c r="BB108" i="25"/>
  <c r="AV106" i="25"/>
  <c r="BB49" i="25"/>
  <c r="AV47" i="25"/>
  <c r="BB137" i="25"/>
  <c r="AV135" i="25"/>
  <c r="AV89" i="25"/>
  <c r="BB89" i="25" s="1"/>
  <c r="BB96" i="25"/>
  <c r="AV94" i="25"/>
  <c r="AV35" i="25"/>
  <c r="BB37" i="25"/>
  <c r="BB17" i="25" l="1"/>
  <c r="G546" i="20" l="1"/>
  <c r="F546" i="20"/>
  <c r="E546" i="20"/>
  <c r="D546" i="20"/>
  <c r="G477" i="20"/>
  <c r="F477" i="20"/>
  <c r="E477" i="20"/>
  <c r="D477" i="20"/>
  <c r="G451" i="20"/>
  <c r="F451" i="20"/>
  <c r="E451" i="20"/>
  <c r="D451" i="20"/>
  <c r="G438" i="20"/>
  <c r="F438" i="20"/>
  <c r="E438" i="20"/>
  <c r="D438" i="20"/>
  <c r="G424" i="20"/>
  <c r="F424" i="20"/>
  <c r="E424" i="20"/>
  <c r="D424" i="20"/>
  <c r="G395" i="20"/>
  <c r="F395" i="20"/>
  <c r="E395" i="20"/>
  <c r="D395" i="20"/>
  <c r="G382" i="20"/>
  <c r="F382" i="20"/>
  <c r="E382" i="20"/>
  <c r="D382" i="20"/>
  <c r="G370" i="20"/>
  <c r="F370" i="20"/>
  <c r="E370" i="20"/>
  <c r="D370" i="20"/>
  <c r="G354" i="20"/>
  <c r="F354" i="20"/>
  <c r="E354" i="20"/>
  <c r="D354" i="20"/>
  <c r="G342" i="20"/>
  <c r="F342" i="20"/>
  <c r="G316" i="20"/>
  <c r="F316" i="20"/>
  <c r="E316" i="20"/>
  <c r="D316" i="20"/>
  <c r="G303" i="20"/>
  <c r="F303" i="20"/>
  <c r="E303" i="20"/>
  <c r="D303" i="20"/>
  <c r="G287" i="20"/>
  <c r="F287" i="20"/>
  <c r="E287" i="20"/>
  <c r="D287" i="20"/>
  <c r="L92" i="20"/>
  <c r="M62" i="20"/>
  <c r="N61" i="20"/>
  <c r="N62" i="20" s="1"/>
  <c r="AG8" i="5"/>
  <c r="AF8" i="5"/>
  <c r="AE8" i="5"/>
  <c r="AC8" i="5"/>
  <c r="AB8" i="5"/>
  <c r="T8" i="5"/>
  <c r="AG70" i="13"/>
  <c r="AF70" i="13"/>
  <c r="AE70" i="13"/>
  <c r="AD70" i="13"/>
  <c r="AC70" i="13"/>
  <c r="AB70" i="13"/>
  <c r="T70" i="13"/>
  <c r="AG61" i="13"/>
  <c r="AF61" i="13"/>
  <c r="AE61" i="13"/>
  <c r="AD61" i="13"/>
  <c r="AC61" i="13"/>
  <c r="AB61" i="13"/>
  <c r="T61" i="13"/>
  <c r="AG53" i="13"/>
  <c r="AF53" i="13"/>
  <c r="AE53" i="13"/>
  <c r="AC53" i="13"/>
  <c r="AB53" i="13"/>
  <c r="T53" i="13"/>
  <c r="AG47" i="13"/>
  <c r="AF47" i="13"/>
  <c r="AE47" i="13"/>
  <c r="AC47" i="13"/>
  <c r="AB47" i="13"/>
  <c r="T47" i="13"/>
  <c r="AG41" i="13"/>
  <c r="AF41" i="13"/>
  <c r="AE41" i="13"/>
  <c r="AD41" i="13"/>
  <c r="AC41" i="13"/>
  <c r="AB41" i="13"/>
  <c r="T41" i="13"/>
  <c r="AG34" i="13"/>
  <c r="AF34" i="13"/>
  <c r="AE34" i="13"/>
  <c r="T34" i="13"/>
  <c r="AG27" i="13"/>
  <c r="AF27" i="13"/>
  <c r="AE27" i="13"/>
  <c r="AD27" i="13"/>
  <c r="AC27" i="13"/>
  <c r="AB27" i="13"/>
  <c r="T27" i="13"/>
  <c r="AG20" i="13"/>
  <c r="AF20" i="13"/>
  <c r="AE20" i="13"/>
  <c r="AD20" i="13"/>
  <c r="AC20" i="13"/>
  <c r="AB20" i="13"/>
  <c r="T20" i="13"/>
  <c r="AG12" i="13"/>
  <c r="AF12" i="13"/>
  <c r="AE12" i="13"/>
  <c r="T12" i="13"/>
  <c r="AG6" i="13"/>
  <c r="AF6" i="13"/>
  <c r="AE6" i="13"/>
  <c r="T6" i="13"/>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F300" i="9" s="1"/>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38" i="9"/>
  <c r="AI148" i="9" s="1"/>
  <c r="AH138" i="9"/>
  <c r="AH148" i="9" s="1"/>
  <c r="AG138" i="9"/>
  <c r="AG148" i="9" s="1"/>
  <c r="AF138" i="9"/>
  <c r="AF148" i="9" s="1"/>
  <c r="AE138" i="9"/>
  <c r="AE148" i="9" s="1"/>
  <c r="AD138" i="9"/>
  <c r="AD148" i="9" s="1"/>
  <c r="AC138" i="9"/>
  <c r="AC148" i="9" s="1"/>
  <c r="AB138" i="9"/>
  <c r="AB148" i="9" s="1"/>
  <c r="AA138" i="9"/>
  <c r="AA148" i="9" s="1"/>
  <c r="Z138" i="9"/>
  <c r="Z148" i="9" s="1"/>
  <c r="Y138" i="9"/>
  <c r="Y148" i="9" s="1"/>
  <c r="X138" i="9"/>
  <c r="X148" i="9" s="1"/>
  <c r="W138" i="9"/>
  <c r="W148" i="9" s="1"/>
  <c r="V138" i="9"/>
  <c r="V148" i="9" s="1"/>
  <c r="U138" i="9"/>
  <c r="U148" i="9" s="1"/>
  <c r="T138" i="9"/>
  <c r="T148" i="9" s="1"/>
  <c r="S138" i="9"/>
  <c r="S148" i="9" s="1"/>
  <c r="R138" i="9"/>
  <c r="R148" i="9" s="1"/>
  <c r="Q138" i="9"/>
  <c r="Q148" i="9" s="1"/>
  <c r="P138" i="9"/>
  <c r="P148" i="9" s="1"/>
  <c r="O138" i="9"/>
  <c r="O148" i="9" s="1"/>
  <c r="N138" i="9"/>
  <c r="N148" i="9" s="1"/>
  <c r="M138" i="9"/>
  <c r="M148" i="9" s="1"/>
  <c r="L138" i="9"/>
  <c r="L148" i="9" s="1"/>
  <c r="K138" i="9"/>
  <c r="K148" i="9" s="1"/>
  <c r="J138" i="9"/>
  <c r="J148" i="9" s="1"/>
  <c r="I138" i="9"/>
  <c r="I148" i="9" s="1"/>
  <c r="H138" i="9"/>
  <c r="H148" i="9" s="1"/>
  <c r="G138" i="9"/>
  <c r="G148" i="9" s="1"/>
  <c r="F138" i="9"/>
  <c r="F148" i="9" s="1"/>
  <c r="E138" i="9"/>
  <c r="E148" i="9" s="1"/>
  <c r="D138" i="9"/>
  <c r="D148" i="9" s="1"/>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D107" i="9" s="1"/>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F98" i="9"/>
  <c r="AE98" i="9"/>
  <c r="AD98" i="9"/>
  <c r="AC98" i="9"/>
  <c r="AB98" i="9"/>
  <c r="AA98" i="9"/>
  <c r="Z98" i="9"/>
  <c r="Y98" i="9"/>
  <c r="X98" i="9"/>
  <c r="W98" i="9"/>
  <c r="V98" i="9"/>
  <c r="U98" i="9"/>
  <c r="T98" i="9"/>
  <c r="S98" i="9"/>
  <c r="R98" i="9"/>
  <c r="Q98" i="9"/>
  <c r="P98" i="9"/>
  <c r="O98" i="9"/>
  <c r="N98" i="9"/>
  <c r="N107" i="9" s="1"/>
  <c r="M98" i="9"/>
  <c r="M107" i="9" s="1"/>
  <c r="L98" i="9"/>
  <c r="K98" i="9"/>
  <c r="J98" i="9"/>
  <c r="I98" i="9"/>
  <c r="H98" i="9"/>
  <c r="G98" i="9"/>
  <c r="F98" i="9"/>
  <c r="E98" i="9"/>
  <c r="D98" i="9"/>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s="1"/>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I23" i="9" s="1"/>
  <c r="AI25" i="9" s="1"/>
  <c r="AH14" i="9"/>
  <c r="AH16" i="9" s="1"/>
  <c r="AH23" i="9" s="1"/>
  <c r="AH25" i="9" s="1"/>
  <c r="AG14" i="9"/>
  <c r="AG16" i="9" s="1"/>
  <c r="AF14" i="9"/>
  <c r="AF16" i="9" s="1"/>
  <c r="AF23" i="9" s="1"/>
  <c r="AF25" i="9" s="1"/>
  <c r="AE14" i="9"/>
  <c r="AE16" i="9" s="1"/>
  <c r="AD14" i="9"/>
  <c r="AD16" i="9" s="1"/>
  <c r="AC14" i="9"/>
  <c r="AC16" i="9" s="1"/>
  <c r="AB14" i="9"/>
  <c r="AB16" i="9" s="1"/>
  <c r="AB23" i="9" s="1"/>
  <c r="AB25" i="9" s="1"/>
  <c r="AA14" i="9"/>
  <c r="AA16" i="9" s="1"/>
  <c r="Z14" i="9"/>
  <c r="Z16" i="9" s="1"/>
  <c r="Y14" i="9"/>
  <c r="Y16" i="9" s="1"/>
  <c r="X14" i="9"/>
  <c r="X16" i="9" s="1"/>
  <c r="W14" i="9"/>
  <c r="W16" i="9" s="1"/>
  <c r="V14" i="9"/>
  <c r="V16" i="9" s="1"/>
  <c r="V23" i="9" s="1"/>
  <c r="V25" i="9" s="1"/>
  <c r="U14" i="9"/>
  <c r="U16" i="9" s="1"/>
  <c r="T14" i="9"/>
  <c r="T16" i="9" s="1"/>
  <c r="S14" i="9"/>
  <c r="S16" i="9" s="1"/>
  <c r="R14" i="9"/>
  <c r="R16" i="9" s="1"/>
  <c r="Q14" i="9"/>
  <c r="Q16" i="9" s="1"/>
  <c r="Q23" i="9" s="1"/>
  <c r="Q25" i="9" s="1"/>
  <c r="P14" i="9"/>
  <c r="P16" i="9" s="1"/>
  <c r="O14" i="9"/>
  <c r="O16" i="9" s="1"/>
  <c r="N14" i="9"/>
  <c r="N16" i="9" s="1"/>
  <c r="M14" i="9"/>
  <c r="M16" i="9" s="1"/>
  <c r="L14" i="9"/>
  <c r="L16" i="9" s="1"/>
  <c r="K14" i="9"/>
  <c r="K16" i="9" s="1"/>
  <c r="J14" i="9"/>
  <c r="J16" i="9" s="1"/>
  <c r="I14" i="9"/>
  <c r="I16" i="9" s="1"/>
  <c r="H14" i="9"/>
  <c r="H16" i="9" s="1"/>
  <c r="G14" i="9"/>
  <c r="G16" i="9" s="1"/>
  <c r="F14" i="9"/>
  <c r="F16" i="9" s="1"/>
  <c r="E14" i="9"/>
  <c r="E16" i="9" s="1"/>
  <c r="E23" i="9" s="1"/>
  <c r="E25" i="9" s="1"/>
  <c r="D14" i="9"/>
  <c r="D16" i="9" s="1"/>
  <c r="AL24" i="8"/>
  <c r="AK24" i="8"/>
  <c r="AJ24" i="8"/>
  <c r="AI24" i="8"/>
  <c r="AG24" i="8"/>
  <c r="AF24" i="8"/>
  <c r="X24" i="8"/>
  <c r="AL16" i="8"/>
  <c r="AK16" i="8"/>
  <c r="AJ16" i="8"/>
  <c r="AI16" i="8"/>
  <c r="AG16" i="8"/>
  <c r="AF16" i="8"/>
  <c r="X16" i="8"/>
  <c r="AL10" i="8"/>
  <c r="AK10" i="8"/>
  <c r="AJ10" i="8"/>
  <c r="AI10" i="8"/>
  <c r="AG10" i="8"/>
  <c r="AF10" i="8"/>
  <c r="X10" i="8"/>
  <c r="F10" i="11"/>
  <c r="E10" i="11"/>
  <c r="D10" i="11"/>
  <c r="C10" i="11"/>
  <c r="B10" i="11"/>
  <c r="W107" i="9"/>
  <c r="AC107" i="9"/>
  <c r="V107" i="9" l="1"/>
  <c r="AH107" i="9"/>
  <c r="J107" i="9"/>
  <c r="J109" i="9" s="1"/>
  <c r="R107" i="9"/>
  <c r="I23" i="9"/>
  <c r="I25" i="9" s="1"/>
  <c r="Z107" i="9"/>
  <c r="Z109" i="9" s="1"/>
  <c r="F107" i="9"/>
  <c r="F109" i="9" s="1"/>
  <c r="X77" i="9"/>
  <c r="S107" i="9"/>
  <c r="S109" i="9" s="1"/>
  <c r="N289" i="9"/>
  <c r="H289" i="9"/>
  <c r="H158" i="9" s="1"/>
  <c r="E77" i="9"/>
  <c r="AI107" i="9"/>
  <c r="AI109" i="9" s="1"/>
  <c r="P23" i="9"/>
  <c r="P25" i="9" s="1"/>
  <c r="AH77" i="9"/>
  <c r="R289" i="9"/>
  <c r="G107" i="9"/>
  <c r="G109" i="9" s="1"/>
  <c r="H107" i="9"/>
  <c r="H109" i="9" s="1"/>
  <c r="R23" i="9"/>
  <c r="R25" i="9" s="1"/>
  <c r="J77" i="9"/>
  <c r="P77" i="9"/>
  <c r="I77" i="9"/>
  <c r="S77" i="9"/>
  <c r="I289" i="9"/>
  <c r="O107" i="9"/>
  <c r="O109" i="9" s="1"/>
  <c r="AE107" i="9"/>
  <c r="AE109" i="9" s="1"/>
  <c r="AB77" i="9"/>
  <c r="X107" i="9"/>
  <c r="X109" i="9" s="1"/>
  <c r="T77" i="9"/>
  <c r="K107" i="9"/>
  <c r="K109" i="9" s="1"/>
  <c r="AA107" i="9"/>
  <c r="AA109" i="9" s="1"/>
  <c r="AF77" i="9"/>
  <c r="G77" i="9"/>
  <c r="AB107" i="9"/>
  <c r="AB109" i="9" s="1"/>
  <c r="W289" i="9"/>
  <c r="Q77" i="9"/>
  <c r="L107" i="9"/>
  <c r="L109" i="9" s="1"/>
  <c r="Z77" i="9"/>
  <c r="F288" i="9"/>
  <c r="F289" i="9" s="1"/>
  <c r="AA77" i="9"/>
  <c r="AI77" i="9"/>
  <c r="G289" i="9"/>
  <c r="V289" i="9"/>
  <c r="Q289" i="9"/>
  <c r="Y289" i="9"/>
  <c r="P289" i="9"/>
  <c r="P158" i="9" s="1"/>
  <c r="X289" i="9"/>
  <c r="O289" i="9"/>
  <c r="S23" i="9"/>
  <c r="S25" i="9" s="1"/>
  <c r="P107" i="9"/>
  <c r="P109" i="9" s="1"/>
  <c r="AD77" i="9"/>
  <c r="Q107" i="9"/>
  <c r="Q109" i="9" s="1"/>
  <c r="AF107" i="9"/>
  <c r="AF109" i="9" s="1"/>
  <c r="T23" i="9"/>
  <c r="T25" i="9" s="1"/>
  <c r="V77" i="9"/>
  <c r="O77" i="9"/>
  <c r="W77" i="9"/>
  <c r="AE77" i="9"/>
  <c r="K289" i="9"/>
  <c r="AA289" i="9"/>
  <c r="J289" i="9"/>
  <c r="Z289" i="9"/>
  <c r="E289" i="9"/>
  <c r="M289" i="9"/>
  <c r="U289" i="9"/>
  <c r="AG77" i="9"/>
  <c r="T107" i="9"/>
  <c r="T109" i="9" s="1"/>
  <c r="D107" i="9"/>
  <c r="D109" i="9" s="1"/>
  <c r="R77" i="9"/>
  <c r="Z23" i="9"/>
  <c r="Z25" i="9" s="1"/>
  <c r="Y77" i="9"/>
  <c r="Y107" i="9"/>
  <c r="Y109" i="9" s="1"/>
  <c r="H23" i="9"/>
  <c r="H25" i="9" s="1"/>
  <c r="AA23" i="9"/>
  <c r="AA25" i="9" s="1"/>
  <c r="S289" i="9"/>
  <c r="E107" i="9"/>
  <c r="E109" i="9" s="1"/>
  <c r="D289" i="9"/>
  <c r="D158" i="9" s="1"/>
  <c r="T289" i="9"/>
  <c r="J23" i="9"/>
  <c r="J25" i="9" s="1"/>
  <c r="M77" i="9"/>
  <c r="U107" i="9"/>
  <c r="U109" i="9" s="1"/>
  <c r="L289" i="9"/>
  <c r="L158" i="9" s="1"/>
  <c r="AB289" i="9"/>
  <c r="AD23" i="9"/>
  <c r="AD25" i="9" s="1"/>
  <c r="D23" i="9"/>
  <c r="D25" i="9" s="1"/>
  <c r="K23" i="9"/>
  <c r="K25" i="9" s="1"/>
  <c r="X23" i="9"/>
  <c r="X25" i="9" s="1"/>
  <c r="AG107" i="9"/>
  <c r="AG109" i="9" s="1"/>
  <c r="AC109" i="9"/>
  <c r="I107" i="9"/>
  <c r="I109" i="9" s="1"/>
  <c r="G23" i="9"/>
  <c r="G25" i="9" s="1"/>
  <c r="W109" i="9"/>
  <c r="AE23" i="9"/>
  <c r="AE25" i="9" s="1"/>
  <c r="U23" i="9"/>
  <c r="U25" i="9" s="1"/>
  <c r="F23" i="9"/>
  <c r="F25" i="9" s="1"/>
  <c r="N23" i="9"/>
  <c r="N25" i="9" s="1"/>
  <c r="H77" i="9"/>
  <c r="K77" i="9"/>
  <c r="R109" i="9"/>
  <c r="O23" i="9"/>
  <c r="O25" i="9" s="1"/>
  <c r="AH109" i="9"/>
  <c r="AG23" i="9"/>
  <c r="AG25" i="9" s="1"/>
  <c r="D77" i="9"/>
  <c r="W23" i="9"/>
  <c r="W25" i="9" s="1"/>
  <c r="U77" i="9"/>
  <c r="AC77" i="9"/>
  <c r="AC23" i="9"/>
  <c r="AC25" i="9" s="1"/>
  <c r="M109" i="9"/>
  <c r="Y23" i="9"/>
  <c r="Y25" i="9" s="1"/>
  <c r="L77" i="9"/>
  <c r="N109" i="9"/>
  <c r="V109" i="9"/>
  <c r="F77" i="9"/>
  <c r="AD109" i="9"/>
  <c r="N77" i="9"/>
  <c r="I158" i="9" l="1"/>
  <c r="E158" i="9"/>
  <c r="F158" i="9" s="1"/>
  <c r="G158" i="9" s="1"/>
  <c r="M158" i="9"/>
  <c r="N158" i="9" s="1"/>
  <c r="O158" i="9" s="1"/>
  <c r="J158" i="9"/>
  <c r="K158" i="9" s="1"/>
  <c r="Q158" i="9"/>
  <c r="R158" i="9" s="1"/>
  <c r="S15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Annika Lilja</author>
  </authors>
  <commentList>
    <comment ref="BA17" authorId="0" shapeId="0" xr:uid="{7F24504A-254B-4E3A-93B6-92224156FB08}">
      <text>
        <r>
          <rPr>
            <b/>
            <sz val="9"/>
            <color indexed="81"/>
            <rFont val="Tahoma"/>
            <family val="2"/>
          </rPr>
          <t>Annika Lilja:</t>
        </r>
        <r>
          <rPr>
            <sz val="9"/>
            <color indexed="81"/>
            <rFont val="Tahoma"/>
            <family val="2"/>
          </rPr>
          <t xml:space="preserve">
Copy values from the current quarter</t>
        </r>
      </text>
    </comment>
  </commentList>
</comments>
</file>

<file path=xl/sharedStrings.xml><?xml version="1.0" encoding="utf-8"?>
<sst xmlns="http://schemas.openxmlformats.org/spreadsheetml/2006/main" count="10073" uniqueCount="1221">
  <si>
    <t>GENERATION</t>
  </si>
  <si>
    <t>CITYSOLUTIONS</t>
  </si>
  <si>
    <t>RUSSIADIV</t>
  </si>
  <si>
    <t>DIVTOTALCONT</t>
  </si>
  <si>
    <t>CURR QUARTER</t>
  </si>
  <si>
    <t>PREV QUARTER</t>
  </si>
  <si>
    <t>Q1/2019</t>
  </si>
  <si>
    <t>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</si>
  <si>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</si>
  <si>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</si>
  <si>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</si>
  <si>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</si>
  <si>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</si>
  <si>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</si>
  <si>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</si>
  <si>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</si>
  <si>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</si>
  <si>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</si>
  <si>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</si>
  <si>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</si>
  <si>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</si>
  <si>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</si>
  <si>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</si>
  <si>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</si>
  <si>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</si>
  <si>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</si>
  <si>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</si>
  <si>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</si>
  <si>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</si>
  <si>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</si>
  <si>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</si>
  <si>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</si>
  <si>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</si>
  <si>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</si>
  <si>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</si>
  <si>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</si>
  <si>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</si>
  <si>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</si>
  <si>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</si>
  <si>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</si>
  <si>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</si>
  <si>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</si>
  <si>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</si>
  <si>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</si>
  <si>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</si>
  <si>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</si>
  <si>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</si>
  <si>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</si>
  <si>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</si>
  <si>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</si>
  <si>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</si>
  <si>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</si>
  <si>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</si>
  <si>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</si>
  <si>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</si>
  <si>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</si>
  <si>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</si>
  <si>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</si>
  <si>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</si>
  <si>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Discontinued operations:</t>
  </si>
  <si>
    <t>Profit for the period from discontinued operations</t>
  </si>
  <si>
    <t>-</t>
  </si>
  <si>
    <t>Profit for the period</t>
  </si>
  <si>
    <t>Attributable to:</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</si>
  <si>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</si>
  <si>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</si>
  <si>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</si>
  <si>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</si>
  <si>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</si>
  <si>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</si>
  <si>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</si>
  <si>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</si>
  <si>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</si>
  <si>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</si>
  <si>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</si>
  <si>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</si>
  <si>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</si>
  <si>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</si>
  <si>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</si>
  <si>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</si>
  <si>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</si>
  <si>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</si>
  <si>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</si>
  <si>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</si>
  <si>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</si>
  <si>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</si>
  <si>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</si>
  <si>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</si>
  <si>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</si>
  <si>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</si>
  <si>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</si>
  <si>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</si>
  <si>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</si>
  <si>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</si>
  <si>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</si>
  <si>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</si>
  <si>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</si>
  <si>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</si>
  <si>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</si>
  <si>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</si>
  <si>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</si>
  <si>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</si>
  <si>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</si>
  <si>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</si>
  <si>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</si>
  <si>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</si>
  <si>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</si>
  <si>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</si>
  <si>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</si>
  <si>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</si>
  <si>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</si>
  <si>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</si>
  <si>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</si>
  <si>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</si>
  <si>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</si>
  <si>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</si>
  <si>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</si>
  <si>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</si>
  <si>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</si>
  <si>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</si>
  <si>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</si>
  <si>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</si>
  <si>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</si>
  <si>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</si>
  <si>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</si>
  <si>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</si>
  <si>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</si>
  <si>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</si>
  <si>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</si>
  <si>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</si>
  <si>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</si>
  <si>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</si>
  <si>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</si>
  <si>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</si>
  <si>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</si>
  <si>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</si>
  <si>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</si>
  <si>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</si>
  <si>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</si>
  <si>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</si>
  <si>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</si>
  <si>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</si>
  <si>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</si>
  <si>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</si>
  <si>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</si>
  <si>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</si>
  <si>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</si>
  <si>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</si>
  <si>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</si>
  <si>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</si>
  <si>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</si>
  <si>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</si>
  <si>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</si>
  <si>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</si>
  <si>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</si>
  <si>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</si>
  <si>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</si>
  <si>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</si>
  <si>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</si>
  <si>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</si>
  <si>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</si>
  <si>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</si>
  <si>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</si>
  <si>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</si>
  <si>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</si>
  <si>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</si>
  <si>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</si>
  <si>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</si>
  <si>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</si>
  <si>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</si>
  <si>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</si>
  <si>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</si>
  <si>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</si>
  <si>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</si>
  <si>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</si>
  <si>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</si>
  <si>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</si>
  <si>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</si>
  <si>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</si>
  <si>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</si>
  <si>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</si>
  <si>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</si>
  <si>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</si>
  <si>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</si>
  <si>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</si>
  <si>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</si>
  <si>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</si>
  <si>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</si>
  <si>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</si>
  <si>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</si>
  <si>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</si>
  <si>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</si>
  <si>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</si>
  <si>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</si>
  <si>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</si>
  <si>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</si>
  <si>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</si>
  <si>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</si>
  <si>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</si>
  <si>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</si>
  <si>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</si>
  <si>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</si>
  <si>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</si>
  <si>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</si>
  <si>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</si>
  <si>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</si>
  <si>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</si>
  <si>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</si>
  <si>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</si>
  <si>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</si>
  <si>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</si>
  <si>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</si>
  <si>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</si>
  <si>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</si>
  <si>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</si>
  <si>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</si>
  <si>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</si>
  <si>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</si>
  <si>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</si>
  <si>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</si>
  <si>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</si>
  <si>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</si>
  <si>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</si>
  <si>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</si>
  <si>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</si>
  <si>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</si>
  <si>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</si>
  <si>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</si>
  <si>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</si>
  <si>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</si>
  <si>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</si>
  <si>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</si>
  <si>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</si>
  <si>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</si>
  <si>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</si>
  <si>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</si>
  <si>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</si>
  <si>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</si>
  <si>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</si>
  <si>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</si>
  <si>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</si>
  <si>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</si>
  <si>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</si>
  <si>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</si>
  <si>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</si>
  <si>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</si>
  <si>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</si>
  <si>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</si>
  <si>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</si>
  <si>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</si>
  <si>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</si>
  <si>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</si>
  <si>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</si>
  <si>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</si>
  <si>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</si>
  <si>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</si>
  <si>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</si>
  <si>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</si>
  <si>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</si>
  <si>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</si>
  <si>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</si>
  <si>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</si>
  <si>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</si>
  <si>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</si>
  <si>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</si>
  <si>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</si>
  <si>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</si>
  <si>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</si>
  <si>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</si>
  <si>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</si>
  <si>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</si>
  <si>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</si>
  <si>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</si>
  <si>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</si>
  <si>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</si>
  <si>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</si>
  <si>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</si>
  <si>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</si>
  <si>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</si>
  <si>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</si>
  <si>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</si>
  <si>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</si>
  <si>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</si>
  <si>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</si>
  <si>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</si>
  <si>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</si>
  <si>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</si>
  <si>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</si>
  <si>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</si>
  <si>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</si>
  <si>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</si>
  <si>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</si>
  <si>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Operating profit - items affecting comparability</t>
  </si>
  <si>
    <t>Component used in calculating comparable operating profit and comparable EBITDA.</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</si>
  <si>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</si>
  <si>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</si>
  <si>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</si>
  <si>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</si>
  <si>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Comparable net assets</t>
  </si>
  <si>
    <t xml:space="preserve">Capital structure </t>
  </si>
  <si>
    <t>Interest-bearing net debt</t>
  </si>
  <si>
    <t>Interest-bearing liabilities - liquid funds</t>
  </si>
  <si>
    <t>Total assets - total non-interest bearing liabilities</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</si>
  <si>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</si>
  <si>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</si>
  <si>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</si>
  <si>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</si>
  <si>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</si>
  <si>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</si>
  <si>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</si>
  <si>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</si>
  <si>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</si>
  <si>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</si>
  <si>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</si>
  <si>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</si>
  <si>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</si>
  <si>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</si>
  <si>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</si>
  <si>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</si>
  <si>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</si>
  <si>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Last twelve months (LTM)</t>
  </si>
  <si>
    <t>Connection:</t>
  </si>
  <si>
    <t>Connection for prev period:</t>
  </si>
  <si>
    <t>Scenario:</t>
  </si>
  <si>
    <t>Year:</t>
  </si>
  <si>
    <t>Period:</t>
  </si>
  <si>
    <t>Prev period:</t>
  </si>
  <si>
    <t>View:</t>
  </si>
  <si>
    <t>ICP:</t>
  </si>
  <si>
    <t>Custom1:</t>
  </si>
  <si>
    <t>Custom2:</t>
  </si>
  <si>
    <t>Custom3:</t>
  </si>
  <si>
    <t>Custom4:</t>
  </si>
  <si>
    <t>PRODUCTION AND SALES VOLUMES</t>
  </si>
  <si>
    <t>POWER GENERATION</t>
  </si>
  <si>
    <t>This sheet</t>
  </si>
  <si>
    <t>TWh</t>
  </si>
  <si>
    <t>CitySolutions</t>
  </si>
  <si>
    <t>windba</t>
  </si>
  <si>
    <t>B41000gwh</t>
  </si>
  <si>
    <t>Russiadiv</t>
  </si>
  <si>
    <t>Power generation in Russia</t>
  </si>
  <si>
    <t>Solarba</t>
  </si>
  <si>
    <t>Divtotalcont</t>
  </si>
  <si>
    <t>HEAT PRODUCTION</t>
  </si>
  <si>
    <t>B41500gwh</t>
  </si>
  <si>
    <t>Heat production in Russia</t>
  </si>
  <si>
    <t>POWER GENERATION CAPACITY BY SEGMENT</t>
  </si>
  <si>
    <t>MW</t>
  </si>
  <si>
    <t>June 30
2013</t>
  </si>
  <si>
    <t>Sept 30
2013</t>
  </si>
  <si>
    <t>March 31
2014</t>
  </si>
  <si>
    <t>Dec 30 2017</t>
  </si>
  <si>
    <t>POWGENCAP</t>
  </si>
  <si>
    <t>Otherdiv</t>
  </si>
  <si>
    <t>Other</t>
  </si>
  <si>
    <t>HEAT PRODUCTION CAPACITY BY SEGMENT</t>
  </si>
  <si>
    <t>HEATPROCAP</t>
  </si>
  <si>
    <t>POWER GENERATION BY SOURCE IN THE NORDIC AREA</t>
  </si>
  <si>
    <t>nordic</t>
  </si>
  <si>
    <t>B40500gwh</t>
  </si>
  <si>
    <t>B40100gwh</t>
  </si>
  <si>
    <t>Hydro and wind power</t>
  </si>
  <si>
    <t>B40200gwh</t>
  </si>
  <si>
    <t>Nuclear power</t>
  </si>
  <si>
    <t>B40400gwh</t>
  </si>
  <si>
    <t>B40300gwh</t>
  </si>
  <si>
    <t>Thermal power</t>
  </si>
  <si>
    <t>Manual adjustment in Q3-2018!</t>
  </si>
  <si>
    <t>Elmargin</t>
  </si>
  <si>
    <t>POWER SALES</t>
  </si>
  <si>
    <t>Power sales in Russia</t>
  </si>
  <si>
    <t>SOLARBA</t>
  </si>
  <si>
    <t>solarba</t>
  </si>
  <si>
    <t>HEAT SALES</t>
  </si>
  <si>
    <t>Heat sales in Russia</t>
  </si>
  <si>
    <t>POWER SALES BY AREA</t>
  </si>
  <si>
    <t>Finland</t>
  </si>
  <si>
    <t>B30000ELgwh</t>
  </si>
  <si>
    <t>Sweden</t>
  </si>
  <si>
    <t>Norway</t>
  </si>
  <si>
    <t>norway</t>
  </si>
  <si>
    <t>estonia</t>
  </si>
  <si>
    <t>poland</t>
  </si>
  <si>
    <t>denmark</t>
  </si>
  <si>
    <t>latvia</t>
  </si>
  <si>
    <t>Other countries</t>
  </si>
  <si>
    <t>india</t>
  </si>
  <si>
    <t>lithuania</t>
  </si>
  <si>
    <t>NordPool transactions are calculated as a net amount of hourly sales and purchases at the Group level</t>
  </si>
  <si>
    <t>HEAT SALES BY AREA</t>
  </si>
  <si>
    <t>B31000HEgwh</t>
  </si>
  <si>
    <t>Poland</t>
  </si>
  <si>
    <t>Latvia</t>
  </si>
  <si>
    <t>Lithuania</t>
  </si>
  <si>
    <t>Estonia</t>
  </si>
  <si>
    <t>Denmark</t>
  </si>
  <si>
    <t>Other countries*</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</si>
  <si>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</si>
  <si>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</si>
  <si>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</si>
  <si>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</si>
  <si>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</si>
  <si>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</si>
  <si>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</si>
  <si>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</si>
  <si>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</si>
  <si>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</si>
  <si>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</si>
  <si>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</si>
  <si>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</si>
  <si>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</si>
  <si>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</si>
  <si>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</si>
  <si>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</si>
  <si>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</si>
  <si>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</si>
  <si>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</si>
  <si>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</si>
  <si>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</si>
  <si>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</si>
  <si>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</si>
  <si>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</si>
  <si>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</si>
  <si>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</si>
  <si>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</si>
  <si>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</si>
  <si>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</si>
  <si>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</si>
  <si>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</si>
  <si>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</si>
  <si>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</si>
  <si>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</si>
  <si>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</si>
  <si>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</si>
  <si>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</si>
  <si>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</si>
  <si>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</si>
  <si>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</si>
  <si>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</si>
  <si>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</si>
  <si>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</si>
  <si>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</si>
  <si>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</si>
  <si>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</si>
  <si>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</si>
  <si>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</si>
  <si>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</si>
  <si>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</si>
  <si>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</si>
  <si>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</si>
  <si>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</si>
  <si>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</si>
  <si>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</si>
  <si>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</si>
  <si>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</si>
  <si>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</si>
  <si>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</si>
  <si>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</si>
  <si>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</si>
  <si>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</si>
  <si>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</si>
  <si>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</si>
  <si>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</si>
  <si>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</si>
  <si>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</si>
  <si>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</si>
  <si>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</si>
  <si>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EXPORT/IMPORT BETWEEN NORDIC AREA AND CONTINENTAL EUROPE</t>
  </si>
  <si>
    <t>TWh (+ = import to, - = export from Nordic area)</t>
  </si>
  <si>
    <t>Export / import between Nordic area and Continental Europe+Baltics</t>
  </si>
  <si>
    <t>Export / import between Nordic area and Russia</t>
  </si>
  <si>
    <t>POWER GENERATION BY SOURCE</t>
  </si>
  <si>
    <t>Hydro power, Nordic</t>
  </si>
  <si>
    <t>Nuclear power, Nordic</t>
  </si>
  <si>
    <t>Wind power, Nordic</t>
  </si>
  <si>
    <t>NORDIC SALES VOLUME</t>
  </si>
  <si>
    <t>Nordic sales volume</t>
  </si>
  <si>
    <t>ACHIEVED POWER PRICE</t>
  </si>
  <si>
    <t>EUR/MWh</t>
  </si>
  <si>
    <t>47,4</t>
  </si>
  <si>
    <t>44,3</t>
  </si>
  <si>
    <t>45,2</t>
  </si>
  <si>
    <t>47,2</t>
  </si>
  <si>
    <t>43,9</t>
  </si>
  <si>
    <t>39,7</t>
  </si>
  <si>
    <t>46,8</t>
  </si>
  <si>
    <t>45,7</t>
  </si>
  <si>
    <t>44,7</t>
  </si>
  <si>
    <t>48,1</t>
  </si>
  <si>
    <t>40,2</t>
  </si>
  <si>
    <t>44,2</t>
  </si>
  <si>
    <t>POWER GENERATION CAPACITY BY TYPE</t>
  </si>
  <si>
    <t>250</t>
  </si>
  <si>
    <t>FINANCIAL INFORMATION</t>
  </si>
  <si>
    <t>- power sales</t>
  </si>
  <si>
    <r>
      <t>- other sales</t>
    </r>
    <r>
      <rPr>
        <sz val="14"/>
        <color rgb="FFFF0000"/>
        <rFont val="Arial"/>
        <family val="2"/>
      </rPr>
      <t/>
    </r>
  </si>
  <si>
    <t>EBITDA</t>
  </si>
  <si>
    <t>Other items affecting comparability</t>
  </si>
  <si>
    <t>Share of profits in associates and joint ventures</t>
  </si>
  <si>
    <t>Comparable net assets (at period end)</t>
  </si>
  <si>
    <t>Net assets (at period end)</t>
  </si>
  <si>
    <t>Number of employees (at period end)</t>
  </si>
  <si>
    <t>1) Q1/18 corrected</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</si>
  <si>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</si>
  <si>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</si>
  <si>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</si>
  <si>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</si>
  <si>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</si>
  <si>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</si>
  <si>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</si>
  <si>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</si>
  <si>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</si>
  <si>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</si>
  <si>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</si>
  <si>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</si>
  <si>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</si>
  <si>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</si>
  <si>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</si>
  <si>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</si>
  <si>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</si>
  <si>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</si>
  <si>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</si>
  <si>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</si>
  <si>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</si>
  <si>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</si>
  <si>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</si>
  <si>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</si>
  <si>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</si>
  <si>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</si>
  <si>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</si>
  <si>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</si>
  <si>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</si>
  <si>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r>
      <t>Average regulated gas price in Urals region, RUB/1000 m</t>
    </r>
    <r>
      <rPr>
        <vertAlign val="superscript"/>
        <sz val="14"/>
        <rFont val="Arial"/>
        <family val="2"/>
      </rPr>
      <t>3</t>
    </r>
  </si>
  <si>
    <t>n/a</t>
  </si>
  <si>
    <t>Achieved power price, RUB/MWh</t>
  </si>
  <si>
    <t>Achieved power price, EUR/MWh</t>
  </si>
  <si>
    <t>Share of power sold on the liberalised market</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</si>
  <si>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</si>
  <si>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</si>
  <si>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</si>
  <si>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</si>
  <si>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</si>
  <si>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</si>
  <si>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</si>
  <si>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</si>
  <si>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</si>
  <si>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</si>
  <si>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</si>
  <si>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</si>
  <si>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</si>
  <si>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</si>
  <si>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</si>
  <si>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</si>
  <si>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</si>
  <si>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</si>
  <si>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</si>
  <si>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</si>
  <si>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</si>
  <si>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</si>
  <si>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</si>
  <si>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</si>
  <si>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</si>
  <si>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</si>
  <si>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</si>
  <si>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</si>
  <si>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</si>
  <si>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</si>
  <si>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</si>
  <si>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</si>
  <si>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</si>
  <si>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</si>
  <si>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</si>
  <si>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</si>
  <si>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</si>
  <si>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</si>
  <si>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</si>
  <si>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</si>
  <si>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</si>
  <si>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</si>
  <si>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</si>
  <si>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</si>
  <si>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</si>
  <si>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</si>
  <si>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</si>
  <si>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</si>
  <si>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</si>
  <si>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</si>
  <si>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</si>
  <si>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</si>
  <si>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</si>
  <si>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</si>
  <si>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</si>
  <si>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</si>
  <si>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</si>
  <si>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</si>
  <si>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</si>
  <si>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</si>
  <si>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</si>
  <si>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</si>
  <si>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</si>
  <si>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</si>
  <si>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</si>
  <si>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</si>
  <si>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</si>
  <si>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</si>
  <si>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</si>
  <si>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</si>
  <si>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</si>
  <si>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</si>
  <si>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</si>
  <si>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</si>
  <si>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</si>
  <si>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</si>
  <si>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</si>
  <si>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</si>
  <si>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</si>
  <si>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</si>
  <si>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</si>
  <si>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</si>
  <si>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</si>
  <si>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</si>
  <si>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</si>
  <si>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</si>
  <si>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</si>
  <si>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</si>
  <si>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</si>
  <si>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</si>
  <si>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</si>
  <si>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</si>
  <si>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</si>
  <si>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</si>
  <si>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</si>
  <si>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</si>
  <si>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</si>
  <si>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</si>
  <si>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</si>
  <si>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</si>
  <si>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</si>
  <si>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</si>
  <si>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</si>
  <si>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</si>
  <si>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</si>
  <si>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</si>
  <si>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</si>
  <si>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</si>
  <si>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</si>
  <si>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</si>
  <si>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</si>
  <si>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</si>
  <si>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</si>
  <si>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</si>
  <si>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</si>
  <si>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</si>
  <si>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</si>
  <si>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</si>
  <si>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</si>
  <si>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</si>
  <si>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</si>
  <si>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</si>
  <si>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</si>
  <si>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</si>
  <si>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</si>
  <si>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</si>
  <si>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</si>
  <si>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</si>
  <si>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</si>
  <si>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</si>
  <si>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</si>
  <si>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</si>
  <si>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</si>
  <si>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</si>
  <si>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</si>
  <si>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</si>
  <si>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</si>
  <si>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</si>
  <si>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</si>
  <si>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</si>
  <si>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</si>
  <si>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</si>
  <si>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</si>
  <si>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</si>
  <si>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</si>
  <si>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</si>
  <si>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</si>
  <si>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</si>
  <si>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</si>
  <si>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</si>
  <si>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</si>
  <si>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</si>
  <si>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</si>
  <si>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</si>
  <si>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</si>
  <si>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</si>
  <si>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</si>
  <si>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t>Q3/2019</t>
  </si>
  <si>
    <t>Sept 30 2019</t>
  </si>
  <si>
    <t>LTM
Sept 30 2019</t>
  </si>
  <si>
    <t>Q3 2019: CoS korjari kumulatiivisesti koko vuoden myyntivolyymiä, joka oli olllut liian iso.</t>
  </si>
  <si>
    <r>
      <t xml:space="preserve">Thousands </t>
    </r>
    <r>
      <rPr>
        <b/>
        <vertAlign val="superscript"/>
        <sz val="14"/>
        <rFont val="Arial"/>
        <family val="2"/>
      </rPr>
      <t>1)</t>
    </r>
  </si>
  <si>
    <t>1) Rounded to nearest 10,000.</t>
  </si>
  <si>
    <t>Q4/2019</t>
  </si>
  <si>
    <t>Dec 31 2019</t>
  </si>
  <si>
    <t>Total equity including non-controlling interest</t>
  </si>
  <si>
    <t>Q1/2020</t>
  </si>
  <si>
    <t>Mar 31 2020</t>
  </si>
  <si>
    <t>LTM
Mar 31 2020</t>
  </si>
  <si>
    <t>Uniper</t>
  </si>
  <si>
    <t>UNIPER</t>
  </si>
  <si>
    <t>Margin receivables</t>
  </si>
  <si>
    <t>Margin liabilities</t>
  </si>
  <si>
    <t>UPDATE FORMULA IN Q2!</t>
  </si>
  <si>
    <t>Impact from acquisition accounting</t>
  </si>
  <si>
    <t>Net cash from operating activities before change in working capital and change in settlements for futures</t>
  </si>
  <si>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</si>
  <si>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</si>
  <si>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</si>
  <si>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</si>
  <si>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</si>
  <si>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</si>
  <si>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</si>
  <si>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</si>
  <si>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</si>
  <si>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</si>
  <si>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</si>
  <si>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</si>
  <si>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</si>
  <si>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</si>
  <si>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</si>
  <si>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</si>
  <si>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</si>
  <si>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</si>
  <si>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GENERATION_NEW</t>
  </si>
  <si>
    <t>Gas sales</t>
  </si>
  <si>
    <t>Germany</t>
  </si>
  <si>
    <t>United Kingdom</t>
  </si>
  <si>
    <t>Netherlands</t>
  </si>
  <si>
    <t>Average capacity price, tRUB/MW/month</t>
  </si>
  <si>
    <t>Hydropower, Nordics</t>
  </si>
  <si>
    <t>Nuclear power, Nordics</t>
  </si>
  <si>
    <t>Hydropower, Central Europe</t>
  </si>
  <si>
    <t>Thermal power, Central Europe</t>
  </si>
  <si>
    <t>Thermal power, Russia</t>
  </si>
  <si>
    <t>Hydro</t>
  </si>
  <si>
    <t>Nuclear</t>
  </si>
  <si>
    <t>Thermal</t>
  </si>
  <si>
    <t>SALES VOLUME</t>
  </si>
  <si>
    <t>HEAT GENERATION CAPACITY</t>
  </si>
  <si>
    <t>Average capacity price tRUB/MW/month</t>
  </si>
  <si>
    <t>- gas sales</t>
  </si>
  <si>
    <t>UNISTO</t>
  </si>
  <si>
    <t>Generation_new</t>
  </si>
  <si>
    <t>UNIGER</t>
  </si>
  <si>
    <t>UNIRU</t>
  </si>
  <si>
    <t>UNINED</t>
  </si>
  <si>
    <t>UNIUK</t>
  </si>
  <si>
    <t>PLANTNONE</t>
  </si>
  <si>
    <t>HAC.HBA</t>
  </si>
  <si>
    <t>HAC.HPO</t>
  </si>
  <si>
    <t>COUNTRYCONT</t>
  </si>
  <si>
    <t>NORDIC</t>
  </si>
  <si>
    <t>RUSSIA</t>
  </si>
  <si>
    <t>INDIA</t>
  </si>
  <si>
    <t>B30410</t>
  </si>
  <si>
    <t xml:space="preserve">HAC.HPO </t>
  </si>
  <si>
    <t>ENTCUSTPOL</t>
  </si>
  <si>
    <t>RSALESPOL</t>
  </si>
  <si>
    <t>EUR</t>
  </si>
  <si>
    <t>B31000UNIe</t>
  </si>
  <si>
    <t>B31000UNIgwhe</t>
  </si>
  <si>
    <t>Impairment charges and reversals</t>
  </si>
  <si>
    <t>Capital gains and other related items</t>
  </si>
  <si>
    <t>Financial items</t>
  </si>
  <si>
    <t>QUARTERLY IMPAIRMENT CHARGES AND REVERSALS BY SEGMENT</t>
  </si>
  <si>
    <t>QUARTERLY CAPITAL GAINS AND OTHER RELATED ITEMS BY SEGMENT</t>
  </si>
  <si>
    <t>Adjustment for Share of profit/loss in associated companies and joint ventures</t>
  </si>
  <si>
    <t>Q3/2020</t>
  </si>
  <si>
    <t>Sept 30 2020</t>
  </si>
  <si>
    <t>LTM
Sept 30 2020</t>
  </si>
  <si>
    <t>Russia Siberia area</t>
  </si>
  <si>
    <t>2) Gas sales has previously been presented as Other sales</t>
  </si>
  <si>
    <r>
      <t xml:space="preserve">- gas sales </t>
    </r>
    <r>
      <rPr>
        <vertAlign val="superscript"/>
        <sz val="14"/>
        <rFont val="Arial"/>
        <family val="2"/>
      </rPr>
      <t>2)</t>
    </r>
  </si>
  <si>
    <t>1) Gas sales has previously been presented as Other sales</t>
  </si>
  <si>
    <r>
      <t xml:space="preserve">- gas sales </t>
    </r>
    <r>
      <rPr>
        <vertAlign val="superscript"/>
        <sz val="14"/>
        <rFont val="Arial"/>
        <family val="2"/>
      </rPr>
      <t>1)</t>
    </r>
  </si>
  <si>
    <r>
      <t xml:space="preserve">- of which Nordic outright power sales </t>
    </r>
    <r>
      <rPr>
        <vertAlign val="superscript"/>
        <sz val="12"/>
        <rFont val="Arial"/>
        <family val="2"/>
      </rPr>
      <t>1)</t>
    </r>
  </si>
  <si>
    <t>- of which Nordic outright power sales</t>
  </si>
  <si>
    <t>Effects from the accounting of Fortum´s part of the Finnish Nuclear Waste Fund where the asset on the balance sheet cannot exceed the related liabilities according to IFRIC interpretation 5, which is adjusted from materials and services. In addition adjustments are made for accounting effects from valuation according to IFRS.</t>
  </si>
  <si>
    <t>Comparable net assets average</t>
  </si>
  <si>
    <t>Profit before taxes + interest and other financial expenses</t>
  </si>
  <si>
    <t xml:space="preserve">
x 100 </t>
  </si>
  <si>
    <t>Capital employed average</t>
  </si>
  <si>
    <t>Q4/2020</t>
  </si>
  <si>
    <t>Dec 31 2020</t>
  </si>
  <si>
    <t xml:space="preserve">
Dec 31 2020</t>
  </si>
  <si>
    <t xml:space="preserve">
Dec 31
2018</t>
  </si>
  <si>
    <t xml:space="preserve">
Dec 31 2019</t>
  </si>
  <si>
    <t>Change in margin liabilities</t>
  </si>
  <si>
    <t>Change in margin receivables</t>
  </si>
  <si>
    <t>In the fourth quarter of 2020, Nuclear fund adjustment in the consolidated income statement was reclassified from Items affecting comparability to Other financial expenses, net. This change does not impact Comparable operating profit. Further, in the consolidated cash flow statement, nuclear fund-related payments and repayments have been reclassified from cash flow from operating activities to cash flow from investment activities. Comparatives in years 2020 and 2019 have been reclassified accordingly. See note 1.2 Summary of Uniper impacts to Fortum's interim report, in the Q4 2020 interim report.</t>
  </si>
  <si>
    <r>
      <t xml:space="preserve">Items affecting comparability </t>
    </r>
    <r>
      <rPr>
        <vertAlign val="superscript"/>
        <sz val="14"/>
        <rFont val="Arial"/>
        <family val="2"/>
      </rPr>
      <t>1)</t>
    </r>
  </si>
  <si>
    <t>State Nuclear Waste Management Fund with (EUR million):</t>
  </si>
  <si>
    <r>
      <t xml:space="preserve">Nuclear fund adjustment </t>
    </r>
    <r>
      <rPr>
        <vertAlign val="superscript"/>
        <sz val="16"/>
        <rFont val="Arial"/>
        <family val="2"/>
      </rPr>
      <t>**)</t>
    </r>
  </si>
  <si>
    <t>**) In IV/2020, Nuclear fund adjustment was reclassified from Items affecting comparability to Other financial expenses, net. Comparatives for 2019 and 2020 have been reclassified accordingly.</t>
  </si>
  <si>
    <t>Financial net debt / comparable EBITDA</t>
  </si>
  <si>
    <t>Share of profit/loss in associates and joint ventures is included in profit component in the comparable return on net assets calculation and the adjustments are done based on similar components as in Items affecting comparability.</t>
  </si>
  <si>
    <t xml:space="preserve">Comparable net debt to EBITDA was capital structure target of the Group until Q1 2020. </t>
  </si>
  <si>
    <t xml:space="preserve">Comparable net debt / EBITDA </t>
  </si>
  <si>
    <t xml:space="preserve">Until Q1 2020 return on capital employed (ROCE) was a long-term over the cycle financial ratio target measuring the profitability and how efficiently invested capital was used. </t>
  </si>
  <si>
    <t>Capital employed is the book value of the invested capital and it was used as a component when calculating the Return of capital employed in the group.</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</si>
  <si>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</si>
  <si>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joint ventures and other investments. Investments in subsidiary shares are net of liquid funds and grossed with interest-bearing liabilities and other items included in financial net debt in the acquired company.</t>
  </si>
  <si>
    <t>Comparable EBITDA is representing the underlying cash flow generated by the total Group and segments. Used as a component in the capital structure target of Financial net debt to Comparable EBITDA.</t>
  </si>
  <si>
    <r>
      <t xml:space="preserve">E-mobility </t>
    </r>
    <r>
      <rPr>
        <u val="singleAccounting"/>
        <vertAlign val="superscript"/>
        <sz val="14"/>
        <rFont val="Arial"/>
        <family val="2"/>
      </rPr>
      <t>2)</t>
    </r>
  </si>
  <si>
    <r>
      <t xml:space="preserve">Electricity sales </t>
    </r>
    <r>
      <rPr>
        <vertAlign val="superscript"/>
        <sz val="14"/>
        <rFont val="Arial"/>
        <family val="2"/>
      </rPr>
      <t>1)</t>
    </r>
  </si>
  <si>
    <t>2) Measured as quarterly paying customers.</t>
  </si>
  <si>
    <r>
      <t xml:space="preserve">Nordic achieved power price </t>
    </r>
    <r>
      <rPr>
        <vertAlign val="superscript"/>
        <sz val="14"/>
        <rFont val="Arial"/>
        <family val="2"/>
      </rPr>
      <t>1)</t>
    </r>
  </si>
  <si>
    <r>
      <t xml:space="preserve">Average capacity price for CCS and other, tRUB/MW/month </t>
    </r>
    <r>
      <rPr>
        <vertAlign val="superscript"/>
        <sz val="14"/>
        <rFont val="Arial"/>
        <family val="2"/>
      </rPr>
      <t>2)</t>
    </r>
    <r>
      <rPr>
        <sz val="14"/>
        <rFont val="Arial"/>
        <family val="2"/>
      </rPr>
      <t xml:space="preserve"> </t>
    </r>
    <r>
      <rPr>
        <vertAlign val="superscript"/>
        <sz val="14"/>
        <rFont val="Arial"/>
        <family val="2"/>
      </rPr>
      <t>3)</t>
    </r>
  </si>
  <si>
    <r>
      <t xml:space="preserve">Average capacity price for CSA, tRUB/MW/month </t>
    </r>
    <r>
      <rPr>
        <vertAlign val="superscript"/>
        <sz val="14"/>
        <rFont val="Arial"/>
        <family val="2"/>
      </rPr>
      <t>3)</t>
    </r>
  </si>
  <si>
    <t>1) Uniper’s Nordic achieved power price includes hydro, wind, and nuclear generation. It does not include thermal generation, minorities, customer business, or other purchases.</t>
  </si>
  <si>
    <t>2) Including capacity receiving payments under "forced mode status", regulated tariffs, and bilateral agreements.</t>
  </si>
  <si>
    <t>3) Capacity prices paid for the capacity volumes, excluding unplanned outages, repairs, and own consumption.</t>
  </si>
  <si>
    <r>
      <t xml:space="preserve">   of which Nordic outright power sales volume </t>
    </r>
    <r>
      <rPr>
        <vertAlign val="superscript"/>
        <sz val="14"/>
        <rFont val="Arial"/>
        <family val="2"/>
      </rPr>
      <t>1)</t>
    </r>
  </si>
  <si>
    <t>1) Uniper's Nordic outright power sales volume includes hydro, wind, and nuclear generation. It does not include thermal generation, minorities, customer business, or other purchases.</t>
  </si>
  <si>
    <r>
      <t xml:space="preserve">POWER GENERATION BY SOURCE IN OTHER EUROPEAN COUNTRIES </t>
    </r>
    <r>
      <rPr>
        <b/>
        <vertAlign val="superscript"/>
        <sz val="14"/>
        <color theme="1"/>
        <rFont val="Arial"/>
        <family val="2"/>
      </rPr>
      <t>1)</t>
    </r>
  </si>
  <si>
    <t>1) Disclosed from Q1/2019 onwards.</t>
  </si>
  <si>
    <t>2) Including commodity trading.</t>
  </si>
  <si>
    <r>
      <t xml:space="preserve">Other countries </t>
    </r>
    <r>
      <rPr>
        <vertAlign val="superscript"/>
        <sz val="14"/>
        <rFont val="Arial"/>
        <family val="2"/>
      </rPr>
      <t>1)</t>
    </r>
    <r>
      <rPr>
        <sz val="14"/>
        <rFont val="Arial"/>
        <family val="2"/>
      </rPr>
      <t xml:space="preserve"> </t>
    </r>
    <r>
      <rPr>
        <vertAlign val="superscript"/>
        <sz val="14"/>
        <rFont val="Arial"/>
        <family val="2"/>
      </rPr>
      <t>2)</t>
    </r>
  </si>
  <si>
    <t>1) Until October 2014 including the UK, which is reported as other sales in Generation segment.</t>
  </si>
  <si>
    <t>2) Until December 2018 including Norway.</t>
  </si>
  <si>
    <r>
      <t xml:space="preserve">Hydro </t>
    </r>
    <r>
      <rPr>
        <vertAlign val="superscript"/>
        <sz val="14"/>
        <rFont val="Arial"/>
        <family val="2"/>
      </rPr>
      <t>1)</t>
    </r>
  </si>
  <si>
    <r>
      <t xml:space="preserve">Wind </t>
    </r>
    <r>
      <rPr>
        <vertAlign val="superscript"/>
        <sz val="14"/>
        <rFont val="Arial"/>
        <family val="2"/>
      </rPr>
      <t>1)</t>
    </r>
  </si>
  <si>
    <t>1) Wind Power capacity is included in Hydro until 2015 and thereafter in Other division until 2018 which after in Generation.</t>
  </si>
  <si>
    <r>
      <t xml:space="preserve">Sweden </t>
    </r>
    <r>
      <rPr>
        <vertAlign val="superscript"/>
        <sz val="14"/>
        <rFont val="Arial"/>
        <family val="2"/>
      </rPr>
      <t>1)</t>
    </r>
  </si>
  <si>
    <r>
      <t xml:space="preserve">Norway </t>
    </r>
    <r>
      <rPr>
        <vertAlign val="superscript"/>
        <sz val="14"/>
        <rFont val="Arial"/>
        <family val="2"/>
      </rPr>
      <t>2)</t>
    </r>
  </si>
  <si>
    <t>1) Sweden is included in Other countries from Q1/2019 onwards.</t>
  </si>
  <si>
    <t>2) Norway reported separately from Q1/2018 onwards.</t>
  </si>
  <si>
    <r>
      <t xml:space="preserve">Heat production capacity </t>
    </r>
    <r>
      <rPr>
        <vertAlign val="superscript"/>
        <sz val="14"/>
        <rFont val="Arial"/>
        <family val="2"/>
      </rPr>
      <t>1)</t>
    </r>
  </si>
  <si>
    <t>1) June 30 and Sept 30 2020 figures changed from previously published.</t>
  </si>
  <si>
    <t>1) Q4/2018-Q3/2019 figures changed from previously published.</t>
  </si>
  <si>
    <t>1) Other items affecting comparability comprise Changes in fair values of derivatives hedging future cash flow, Nuclear fund adjustment (until Q4 2018, after that reclassified to Other financial expenses, net) and other items affecting comparability.</t>
  </si>
  <si>
    <r>
      <rPr>
        <sz val="14"/>
        <rFont val="Arial"/>
        <family val="2"/>
      </rPr>
      <t>2)</t>
    </r>
    <r>
      <rPr>
        <vertAlign val="superscript"/>
        <sz val="14"/>
        <rFont val="Arial"/>
        <family val="2"/>
      </rPr>
      <t xml:space="preserve"> </t>
    </r>
    <r>
      <rPr>
        <sz val="14"/>
        <rFont val="Arial"/>
        <family val="2"/>
      </rPr>
      <t>Including effects from the accounting of Fortum's part of the Finnish</t>
    </r>
  </si>
  <si>
    <r>
      <t xml:space="preserve">Generation </t>
    </r>
    <r>
      <rPr>
        <vertAlign val="superscript"/>
        <sz val="14"/>
        <rFont val="Arial"/>
        <family val="2"/>
      </rPr>
      <t>2)</t>
    </r>
  </si>
  <si>
    <t>Q1/2021</t>
  </si>
  <si>
    <t>Mar 31 2021</t>
  </si>
  <si>
    <t>LTM 31 Mar 2021</t>
  </si>
  <si>
    <t>Comparable share of profits in associates and joint ventures</t>
  </si>
  <si>
    <t>Owners of the parent</t>
  </si>
  <si>
    <t>Reported</t>
  </si>
  <si>
    <t xml:space="preserve">Net profit </t>
  </si>
  <si>
    <t>Net cash from operating activities</t>
  </si>
  <si>
    <t>Comparable</t>
  </si>
  <si>
    <t>Net profit (after non-controlling interests)</t>
  </si>
  <si>
    <t xml:space="preserve">
June 30 2019</t>
  </si>
  <si>
    <t xml:space="preserve">
Sept 30 2019</t>
  </si>
  <si>
    <t xml:space="preserve">
Mar 31 2020</t>
  </si>
  <si>
    <t xml:space="preserve">
June 30 2020</t>
  </si>
  <si>
    <t xml:space="preserve">
Sept 30 2020</t>
  </si>
  <si>
    <t>Comparable share of profit/loss of associates and joint ventures</t>
  </si>
  <si>
    <t>Component used in calculating comparable net profit and comparable return on net assets.</t>
  </si>
  <si>
    <t>Comparable finance costs – net</t>
  </si>
  <si>
    <t>Component used in calculating comparable net profit.</t>
  </si>
  <si>
    <t>Comparable profit before income tax</t>
  </si>
  <si>
    <t>Comparable operating profit +/- comparable share of profit/loss of associates and joint ventures +/- comparable finance costs – net.</t>
  </si>
  <si>
    <t>Subtotal in comparable net profit calculation.</t>
  </si>
  <si>
    <t>Comparable income tax expense</t>
  </si>
  <si>
    <t>Income tax expense excluding taxes on items affecting comparability, adjustments to finance costs – net, tax rate changes and other onetime adjustments.</t>
  </si>
  <si>
    <t>Comparable net profit</t>
  </si>
  <si>
    <t>Comparable net profit is used to provide additional financial performance indicators to support meaningful comparison of underlying net profitability between periods.</t>
  </si>
  <si>
    <t>Net profit</t>
  </si>
  <si>
    <t>Comparable operating profit + comparable share of profit /loss in associates and joint ventures</t>
  </si>
  <si>
    <t>Financial net debt to Comparable EBITDA is Fortum’s long-term financial target for capital structure.</t>
  </si>
  <si>
    <t>Adjusted net debt is used in the follow-up of the indebtedness of the group.</t>
  </si>
  <si>
    <t>Comparable earnings per share</t>
  </si>
  <si>
    <t>Comparable net assets is a component in Comparable return on net assets calculation where return on capital allocated directly to the businesses is measured.</t>
  </si>
  <si>
    <t>Twelve months preceding the reporting date.</t>
  </si>
  <si>
    <r>
      <t xml:space="preserve">Financial net debt/comparable EBITDA </t>
    </r>
    <r>
      <rPr>
        <vertAlign val="superscript"/>
        <sz val="14"/>
        <rFont val="Arial"/>
        <family val="2"/>
      </rPr>
      <t>3)</t>
    </r>
  </si>
  <si>
    <t>PREVIOUSLY REPORTED KEY FIGURES</t>
  </si>
  <si>
    <t>Comparable operating profit +/- comparable share of profit/loss of associates and joint ventures +/- comparable finance costs - net +/- comparable income tax expense +/- comparable non-controlling interests.</t>
  </si>
  <si>
    <r>
      <t xml:space="preserve">EBITDA total Fortum, EUR million </t>
    </r>
    <r>
      <rPr>
        <vertAlign val="superscript"/>
        <sz val="14"/>
        <rFont val="Arial"/>
        <family val="2"/>
      </rPr>
      <t>1)</t>
    </r>
  </si>
  <si>
    <r>
      <t xml:space="preserve">EBITDA continuing operations, EUR million </t>
    </r>
    <r>
      <rPr>
        <vertAlign val="superscript"/>
        <sz val="14"/>
        <rFont val="Arial"/>
        <family val="2"/>
      </rPr>
      <t>1)</t>
    </r>
  </si>
  <si>
    <r>
      <t>Uniper</t>
    </r>
    <r>
      <rPr>
        <vertAlign val="superscript"/>
        <sz val="14"/>
        <rFont val="Arial"/>
        <family val="2"/>
      </rPr>
      <t xml:space="preserve"> 1)</t>
    </r>
  </si>
  <si>
    <r>
      <t>Total for continuing operations</t>
    </r>
    <r>
      <rPr>
        <b/>
        <vertAlign val="superscript"/>
        <sz val="14"/>
        <rFont val="Arial"/>
        <family val="2"/>
      </rPr>
      <t xml:space="preserve"> 1)</t>
    </r>
  </si>
  <si>
    <t>1) Q3/2020 comparatives were revised in Q1/2021 due to a revision of the lease adjustment following the finalisation of the purchase price allocation for the Uniper acquisition.</t>
  </si>
  <si>
    <r>
      <t>Capital expenditure</t>
    </r>
    <r>
      <rPr>
        <vertAlign val="superscript"/>
        <sz val="14"/>
        <rFont val="Arial"/>
        <family val="2"/>
      </rPr>
      <t xml:space="preserve"> 1)</t>
    </r>
  </si>
  <si>
    <t>Q2/2021</t>
  </si>
  <si>
    <t>Jun 30 2021</t>
  </si>
  <si>
    <t>LTM 30 Jun 2021</t>
  </si>
  <si>
    <t>Earnings per share total Fortum (basic), EUR</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</si>
  <si>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</si>
  <si>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</si>
  <si>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</si>
  <si>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</si>
  <si>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t>1) Other items affecting comparability comprise Changes in fair values of derivatives hedging future cash flow, and other items affecting comparability.</t>
  </si>
  <si>
    <t>2) The main part of the associated companies in Generation are power production companies from which Fortum purchase produced electricity at production cost including interest and income taxes.</t>
  </si>
  <si>
    <t>Jun 30 2020</t>
  </si>
  <si>
    <t>Mar 31 2019</t>
  </si>
  <si>
    <t>Jun 30 2019</t>
  </si>
  <si>
    <t>LTM
Mar 31
2019</t>
  </si>
  <si>
    <t>LTM
Jun 30 2019</t>
  </si>
  <si>
    <t>LTM
Jun 30 2020</t>
  </si>
  <si>
    <t>Non-cash and other items</t>
  </si>
  <si>
    <t>Financial net debt, EUR million</t>
  </si>
  <si>
    <t>Adjusted net debt, EUR million</t>
  </si>
  <si>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</si>
  <si>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</si>
  <si>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2)</t>
    </r>
  </si>
  <si>
    <r>
      <t xml:space="preserve">Return on shareholders' equity total Fortum LTM, % </t>
    </r>
    <r>
      <rPr>
        <vertAlign val="superscript"/>
        <sz val="14"/>
        <rFont val="Arial"/>
        <family val="2"/>
      </rPr>
      <t>3)</t>
    </r>
  </si>
  <si>
    <r>
      <t xml:space="preserve">Comparable net debt / EBITDA total Fortum </t>
    </r>
    <r>
      <rPr>
        <vertAlign val="superscript"/>
        <sz val="14"/>
        <rFont val="Arial"/>
        <family val="2"/>
      </rPr>
      <t>2)</t>
    </r>
  </si>
  <si>
    <r>
      <t xml:space="preserve">Comparable net debt / EBITDA without Exergi (former Värme) financing total Fortum </t>
    </r>
    <r>
      <rPr>
        <vertAlign val="superscript"/>
        <sz val="14"/>
        <rFont val="Arial"/>
        <family val="2"/>
      </rPr>
      <t>2)</t>
    </r>
  </si>
  <si>
    <r>
      <t xml:space="preserve">Interest coverage total Fortum </t>
    </r>
    <r>
      <rPr>
        <vertAlign val="superscript"/>
        <sz val="14"/>
        <rFont val="Arial"/>
        <family val="2"/>
      </rPr>
      <t>2)</t>
    </r>
  </si>
  <si>
    <t>Interest coverage including capitalised borrowing costs total Fortum</t>
  </si>
  <si>
    <r>
      <t xml:space="preserve">Funds from operations/interest-bearing net debt total Fortum, %  </t>
    </r>
    <r>
      <rPr>
        <vertAlign val="superscript"/>
        <sz val="14"/>
        <rFont val="Arial"/>
        <family val="2"/>
      </rPr>
      <t>2)</t>
    </r>
  </si>
  <si>
    <t>Gearing, %</t>
  </si>
  <si>
    <t>Average number of employees continuing operations</t>
  </si>
  <si>
    <t>Dividends paid to non-controlling interests</t>
  </si>
  <si>
    <t>2) Q1/2020 includes impact from acquisition accounting</t>
  </si>
  <si>
    <r>
      <t xml:space="preserve">Other Operations </t>
    </r>
    <r>
      <rPr>
        <vertAlign val="superscript"/>
        <sz val="14"/>
        <rFont val="Arial"/>
        <family val="2"/>
      </rPr>
      <t>2)</t>
    </r>
  </si>
  <si>
    <r>
      <t xml:space="preserve">Interest income </t>
    </r>
    <r>
      <rPr>
        <vertAlign val="superscript"/>
        <sz val="14"/>
        <rFont val="Arial"/>
        <family val="2"/>
      </rPr>
      <t>2)</t>
    </r>
  </si>
  <si>
    <r>
      <t xml:space="preserve">Other financial expenses - net </t>
    </r>
    <r>
      <rPr>
        <vertAlign val="superscript"/>
        <sz val="14"/>
        <rFont val="Arial"/>
        <family val="2"/>
      </rPr>
      <t>1) 2)</t>
    </r>
  </si>
  <si>
    <r>
      <t xml:space="preserve">Nordic achieved power price, EUR/MWh </t>
    </r>
    <r>
      <rPr>
        <vertAlign val="superscript"/>
        <sz val="14"/>
        <rFont val="Arial"/>
        <family val="2"/>
      </rPr>
      <t>1)</t>
    </r>
  </si>
  <si>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</si>
  <si>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</si>
  <si>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</si>
  <si>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</si>
  <si>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</si>
  <si>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t>Q3/2021</t>
  </si>
  <si>
    <t>LTM 30 Sept 2021</t>
  </si>
  <si>
    <t>Sep 30 2021</t>
  </si>
  <si>
    <t>Central western Europe</t>
  </si>
  <si>
    <t>Central western European gas demand</t>
  </si>
  <si>
    <t>GAS STORAGE LEVELS</t>
  </si>
  <si>
    <t>Sept 30 2021</t>
  </si>
  <si>
    <t>Central western European gas storage levels</t>
  </si>
  <si>
    <r>
      <t xml:space="preserve">Achieved power price in Russia, RUB/MWh </t>
    </r>
    <r>
      <rPr>
        <vertAlign val="superscript"/>
        <sz val="14"/>
        <rFont val="Arial"/>
        <family val="2"/>
      </rPr>
      <t>4)</t>
    </r>
  </si>
  <si>
    <r>
      <t xml:space="preserve">Achieved power price in Russia, EUR/MWh </t>
    </r>
    <r>
      <rPr>
        <vertAlign val="superscript"/>
        <sz val="14"/>
        <rFont val="Arial"/>
        <family val="2"/>
      </rPr>
      <t>4) 5)</t>
    </r>
  </si>
  <si>
    <t>5) Translated using the average exchange rate.</t>
  </si>
  <si>
    <t>4) Q2/2020-Q2/2021 figures changed from previously published.</t>
  </si>
  <si>
    <t>Interest-bearing liabilities - liquid funds - securities in interest-bearing receivables +/- net margin liabilities/receivables</t>
  </si>
  <si>
    <t>Q4/2021</t>
  </si>
  <si>
    <t>Dec 31 2021</t>
  </si>
  <si>
    <t>Manual adj in Q4 2021</t>
  </si>
  <si>
    <r>
      <t xml:space="preserve">Intangible assets </t>
    </r>
    <r>
      <rPr>
        <vertAlign val="superscript"/>
        <sz val="14"/>
        <rFont val="Arial"/>
        <family val="2"/>
      </rPr>
      <t>1)</t>
    </r>
  </si>
  <si>
    <r>
      <t xml:space="preserve">Total non-current assets </t>
    </r>
    <r>
      <rPr>
        <b/>
        <vertAlign val="superscript"/>
        <sz val="14"/>
        <rFont val="Arial"/>
        <family val="2"/>
      </rPr>
      <t>1)</t>
    </r>
  </si>
  <si>
    <r>
      <t xml:space="preserve">Inventories </t>
    </r>
    <r>
      <rPr>
        <vertAlign val="superscript"/>
        <sz val="14"/>
        <rFont val="Arial"/>
        <family val="2"/>
      </rPr>
      <t>1)</t>
    </r>
  </si>
  <si>
    <r>
      <t xml:space="preserve">Total current assets </t>
    </r>
    <r>
      <rPr>
        <b/>
        <vertAlign val="superscript"/>
        <sz val="14"/>
        <rFont val="Arial"/>
        <family val="2"/>
      </rPr>
      <t>1)</t>
    </r>
  </si>
  <si>
    <r>
      <t xml:space="preserve">Non-cash and other items </t>
    </r>
    <r>
      <rPr>
        <vertAlign val="superscript"/>
        <sz val="14"/>
        <rFont val="Arial"/>
        <family val="2"/>
      </rPr>
      <t>1)</t>
    </r>
    <r>
      <rPr>
        <sz val="14"/>
        <rFont val="Arial"/>
        <family val="2"/>
      </rPr>
      <t xml:space="preserve"> </t>
    </r>
    <r>
      <rPr>
        <vertAlign val="superscript"/>
        <sz val="14"/>
        <rFont val="Arial"/>
        <family val="2"/>
      </rPr>
      <t>2)</t>
    </r>
    <r>
      <rPr>
        <sz val="14"/>
        <rFont val="Arial"/>
        <family val="2"/>
      </rPr>
      <t xml:space="preserve"> </t>
    </r>
    <r>
      <rPr>
        <vertAlign val="superscript"/>
        <sz val="14"/>
        <rFont val="Arial"/>
        <family val="2"/>
      </rPr>
      <t>3)</t>
    </r>
  </si>
  <si>
    <r>
      <t xml:space="preserve">Funds from operations </t>
    </r>
    <r>
      <rPr>
        <b/>
        <vertAlign val="superscript"/>
        <sz val="14"/>
        <rFont val="Arial"/>
        <family val="2"/>
      </rPr>
      <t>2)</t>
    </r>
    <r>
      <rPr>
        <b/>
        <sz val="14"/>
        <rFont val="Arial"/>
        <family val="2"/>
      </rPr>
      <t xml:space="preserve"> </t>
    </r>
    <r>
      <rPr>
        <b/>
        <vertAlign val="superscript"/>
        <sz val="14"/>
        <rFont val="Arial"/>
        <family val="2"/>
      </rPr>
      <t>3)</t>
    </r>
  </si>
  <si>
    <r>
      <t xml:space="preserve">Change in working capital </t>
    </r>
    <r>
      <rPr>
        <vertAlign val="superscript"/>
        <sz val="14"/>
        <rFont val="Arial"/>
        <family val="2"/>
      </rPr>
      <t>2)</t>
    </r>
    <r>
      <rPr>
        <sz val="14"/>
        <rFont val="Arial"/>
        <family val="2"/>
      </rPr>
      <t xml:space="preserve"> </t>
    </r>
    <r>
      <rPr>
        <vertAlign val="superscript"/>
        <sz val="14"/>
        <rFont val="Arial"/>
        <family val="2"/>
      </rPr>
      <t>3)</t>
    </r>
  </si>
  <si>
    <t>Comparable operating profit is used in financial target setting and forecasting, management's follow up of financial performance and allocation of resources in the group's performance management process.</t>
  </si>
  <si>
    <t>Wind</t>
  </si>
  <si>
    <t>Solar</t>
  </si>
  <si>
    <t>CHP</t>
  </si>
  <si>
    <t>Coal</t>
  </si>
  <si>
    <t>Waste</t>
  </si>
  <si>
    <t>Condensing power</t>
  </si>
  <si>
    <t>Q1/2022</t>
  </si>
  <si>
    <t>Mar 31 2022</t>
  </si>
  <si>
    <t>Coal (ICE Rotterdam front month), USD/tonne</t>
  </si>
  <si>
    <t>Oil (Brent front month), USD/bbl</t>
  </si>
  <si>
    <t>Gas (TTF front month), EUR/MWh</t>
  </si>
  <si>
    <r>
      <t xml:space="preserve">Acquisitions of shares </t>
    </r>
    <r>
      <rPr>
        <vertAlign val="superscript"/>
        <sz val="14"/>
        <rFont val="Arial"/>
        <family val="2"/>
      </rPr>
      <t>4)</t>
    </r>
  </si>
  <si>
    <t>LTM Mar 31 2022</t>
  </si>
  <si>
    <t>Operating profit + depreciations and amortisations - items affecting comparability</t>
  </si>
  <si>
    <t>Impairment charges and reversals + capital gains and other related items + changes in fair values of derivatives hedging future cash flow + other</t>
  </si>
  <si>
    <t>Impairment charges and related provisions (mainly dismantling), as well as the reversal of previously recorded impairment charges. Impairment charges are adjusted from depreciation and amortisation, and reversals from other income.</t>
  </si>
  <si>
    <t>Effects from financial derivatives hedging future cash flows where hedge accounting is not applied or own use exemption cannot be used according to IFRS 9 and are adjusted from other income or expense to sales and materials and services respectively when calculating Fortum's alternative performance measures.</t>
  </si>
  <si>
    <t>x 100</t>
  </si>
  <si>
    <t>Adjustment for Share of profit/loss in associates and joint ventures</t>
  </si>
  <si>
    <t>Adjustment for material items affecting comparability</t>
  </si>
  <si>
    <t>Non-interest-bearing assets - non-interest-bearing liabilities - provisions (non-interest-bearing assets and liabilities do not include finance-related items, tax and deferred tax and assets and liabilities from fair valuations of derivatives used for hedging future cash flows).</t>
  </si>
  <si>
    <t>Financial net debt is used in the follow-up of the indebtedness of the group and it is a component in the capital structure target of Financial net debt to Comparable EBITDA.</t>
  </si>
  <si>
    <t>    </t>
  </si>
  <si>
    <t xml:space="preserve">Comparable net profit </t>
  </si>
  <si>
    <t>  </t>
  </si>
  <si>
    <r>
      <t>Capital gains and transaction costs from acquisitions, which are adjusted from other income and other expenses respectively.</t>
    </r>
    <r>
      <rPr>
        <b/>
        <sz val="8"/>
        <rFont val="Arial"/>
        <family val="2"/>
      </rPr>
      <t xml:space="preserve"> </t>
    </r>
    <r>
      <rPr>
        <sz val="8"/>
        <rFont val="Arial"/>
        <family val="2"/>
      </rPr>
      <t xml:space="preserve">Profits are reported in comparable operating profit, if this reflects the business model. </t>
    </r>
  </si>
  <si>
    <r>
      <t>CO</t>
    </r>
    <r>
      <rPr>
        <vertAlign val="subscript"/>
        <sz val="14"/>
        <color theme="1"/>
        <rFont val="Arial"/>
        <family val="2"/>
      </rPr>
      <t>2</t>
    </r>
    <r>
      <rPr>
        <sz val="14"/>
        <color theme="1"/>
        <rFont val="Arial"/>
        <family val="2"/>
      </rPr>
      <t>, (ETS EUA next Dec), EUR/tonne CO</t>
    </r>
    <r>
      <rPr>
        <vertAlign val="subscript"/>
        <sz val="14"/>
        <color theme="1"/>
        <rFont val="Arial"/>
        <family val="2"/>
      </rPr>
      <t>2</t>
    </r>
  </si>
  <si>
    <t>1) In Q4/2020, Nuclear fund adjustment was reclassified from Items affecting comparability to Other financial expenses, net. Comparatives for 2019 and 2020 have been reclassified accordingly.</t>
  </si>
  <si>
    <t>2) 2021 comparatives were revised in Q3/2021 due to alignment in presentation with Uniper.</t>
  </si>
  <si>
    <r>
      <t>3) In 2021, CO</t>
    </r>
    <r>
      <rPr>
        <vertAlign val="subscript"/>
        <sz val="14"/>
        <rFont val="Arial"/>
        <family val="2"/>
      </rPr>
      <t>2</t>
    </r>
    <r>
      <rPr>
        <sz val="14"/>
        <rFont val="Arial"/>
        <family val="2"/>
      </rPr>
      <t xml:space="preserve"> emission allowances included in Other intangible assets were reclassified to Inventories in order to better reflect the nature of these assets. Comparatives for 2020 have been reclassified accordingly.</t>
    </r>
  </si>
  <si>
    <t xml:space="preserve">4) From Q1/2022, acquisition of additional shares in Uniper are presented in cash flow from financing activities to better reflect the requirements of IAS 7 Statement of cash flows. Until Q4/2021 acquisition of additional shares in Uniper were presented in cash flow from investing activities. Comparatives have not been restated. </t>
  </si>
  <si>
    <r>
      <t>1) In 2021, CO</t>
    </r>
    <r>
      <rPr>
        <vertAlign val="subscript"/>
        <sz val="14"/>
        <rFont val="Arial"/>
        <family val="2"/>
      </rPr>
      <t>2</t>
    </r>
    <r>
      <rPr>
        <sz val="14"/>
        <rFont val="Arial"/>
        <family val="2"/>
      </rPr>
      <t xml:space="preserve"> emission allowances included in Other intangible assets were reclassified to Inventories in order to better reflect the nature of these assets. Comparatives for 2020 have been reclassified accordingly.</t>
    </r>
  </si>
  <si>
    <t>2) In Q2/2021 part of the other interest income was reclassified in Finance costs - net to Other financial expenses - net.</t>
  </si>
  <si>
    <t>Q2/2022</t>
  </si>
  <si>
    <t>Jun 30 2022</t>
  </si>
  <si>
    <t>LTM Jun 30 2022</t>
  </si>
  <si>
    <t>Sep</t>
  </si>
  <si>
    <t>Q3/2022</t>
  </si>
  <si>
    <t>Continuing operations</t>
  </si>
  <si>
    <t>Net profit from discontinued operations</t>
  </si>
  <si>
    <t>Net profit, Fortum total</t>
  </si>
  <si>
    <t>Net profit from continuing operations</t>
  </si>
  <si>
    <t>Net profit, Fortum total:</t>
  </si>
  <si>
    <t>LTM Sept 30 2022</t>
  </si>
  <si>
    <t>Sept 30 2022</t>
  </si>
  <si>
    <t>Proceeds from sales of property, plant and equipment</t>
  </si>
  <si>
    <t>Net cash from operating activities, continuing operations</t>
  </si>
  <si>
    <t>Net cash from operating activities, discontinued operations</t>
  </si>
  <si>
    <t>Net cash from/used in investing activities, continuing operations</t>
  </si>
  <si>
    <t>Total net cash from/used in investing activities</t>
  </si>
  <si>
    <t>Net cash from/used in financing activities, continuing operations</t>
  </si>
  <si>
    <t>Net cash from/used in financing activities, discontinued operations</t>
  </si>
  <si>
    <t>Total net cash from/used in financing activities</t>
  </si>
  <si>
    <t>Continuing and discontinued operations (total)</t>
  </si>
  <si>
    <t>Earnings per share, EUR</t>
  </si>
  <si>
    <t>Earnings per share (basic), EUR</t>
  </si>
  <si>
    <t>Number of employees</t>
  </si>
  <si>
    <t>The Uniper segment is treated as discontinued operations in III/2022 interim report. Fortum restated comparative consolidated income statement, consolidated statement of other comprehensive income, consolidated cash flow statement and certain key ratios for the year 2021 and the first and second quarter of 2022. In the Group’s segment information, the Uniper segment is reclassified as discontinued operations and the Generation segment is restated regarding Fortum's ownership in the Swedish nuclear operator OKG AB as an associated company instead of earlier proportionate consolidation. More information on 2021 and I-II/2022 numbers for the discontinued operations can be found in the stock exchange release published on 6 October 2022.</t>
  </si>
  <si>
    <t>Q1/2021 restated</t>
  </si>
  <si>
    <t>Generation*</t>
  </si>
  <si>
    <t>Uniper*</t>
  </si>
  <si>
    <t>Q2/2021 restated</t>
  </si>
  <si>
    <t>Q3/2021 restated</t>
  </si>
  <si>
    <t>Q4/2021 restated</t>
  </si>
  <si>
    <t>Q1/2022 restated</t>
  </si>
  <si>
    <t>Q2/2022 restated</t>
  </si>
  <si>
    <t>As Fortum currently has no dilutive instruments outstanding, diluted earnings per share is the same as basic earnings per share.</t>
  </si>
  <si>
    <t>Basic, total Fortum</t>
  </si>
  <si>
    <t>Basic, continuing operations</t>
  </si>
  <si>
    <t>Earnings per share for profit attributable to the equity owners of the company (EUR per share):</t>
  </si>
  <si>
    <t>Basic, discontinued operations</t>
  </si>
  <si>
    <t>Net increase (+)/decrease (-) in liquid funds, continuing operations</t>
  </si>
  <si>
    <t>Cash flow from investing activities, continuing operations</t>
  </si>
  <si>
    <t>Cash flow before financing activities, continuing operations</t>
  </si>
  <si>
    <t>Cash flow from financing activities, continuing operations</t>
  </si>
  <si>
    <t>Cash flow from discontinued operations</t>
  </si>
  <si>
    <t>Net increase(+)/decrease(-) in liquid funds, discontinued operations</t>
  </si>
  <si>
    <t>Cash flow, continuing and discontinued, total Fortum</t>
  </si>
  <si>
    <t>1) Quarterly figures revised between Q2 and Q4 in 2020 and Earnings per share presented quarterly instead of cumulative.</t>
  </si>
  <si>
    <r>
      <t xml:space="preserve">Net profit (after non-controlling interests) </t>
    </r>
    <r>
      <rPr>
        <vertAlign val="superscript"/>
        <sz val="14"/>
        <rFont val="Arial"/>
        <family val="2"/>
      </rPr>
      <t>1)</t>
    </r>
  </si>
  <si>
    <t>2) Q3/2020 comparatives were revised in Q1/2021 due to a revision of the lease adjustment following the finalisation of the purchase price allocation for the Uniper acquisition.</t>
  </si>
  <si>
    <t>3) From Q1/2022, acquisition of additional shares in Uniper are not included in gross investments in shares. Comparatives have not been restated. For additional information, see Note 6.1 Acquisitions in Q1/2022 Interim report.</t>
  </si>
  <si>
    <r>
      <t xml:space="preserve">Capital expenditure and gross investments in shares, EUR million </t>
    </r>
    <r>
      <rPr>
        <vertAlign val="superscript"/>
        <sz val="14"/>
        <rFont val="Arial"/>
        <family val="2"/>
      </rPr>
      <t>2) 3)</t>
    </r>
  </si>
  <si>
    <r>
      <t>Financial net debt, EUR million</t>
    </r>
    <r>
      <rPr>
        <vertAlign val="superscript"/>
        <sz val="14"/>
        <rFont val="Arial"/>
        <family val="2"/>
      </rPr>
      <t xml:space="preserve"> 4)</t>
    </r>
  </si>
  <si>
    <r>
      <t xml:space="preserve">Adjusted net debt, EUR million </t>
    </r>
    <r>
      <rPr>
        <vertAlign val="superscript"/>
        <sz val="14"/>
        <rFont val="Arial"/>
        <family val="2"/>
      </rPr>
      <t>4)</t>
    </r>
  </si>
  <si>
    <t>5) As part of the of the agreement in principle, Fortum’s EUR 4 billion shareholder loan to Uniper is to be repaid. Included in the balance sheet on line ‘Short-term interest-bearing receivables'</t>
  </si>
  <si>
    <r>
      <t xml:space="preserve">Financial net debt adjusted with Uniper receivable </t>
    </r>
    <r>
      <rPr>
        <vertAlign val="superscript"/>
        <sz val="14"/>
        <rFont val="Arial"/>
        <family val="2"/>
      </rPr>
      <t>5)</t>
    </r>
  </si>
  <si>
    <r>
      <t xml:space="preserve">Financial net debt/comparable EBITDA, continuing operations </t>
    </r>
    <r>
      <rPr>
        <vertAlign val="superscript"/>
        <sz val="14"/>
        <rFont val="Arial"/>
        <family val="2"/>
      </rPr>
      <t>6)</t>
    </r>
  </si>
  <si>
    <t>6) Figures based on LTM (last twelve months)</t>
  </si>
  <si>
    <r>
      <t xml:space="preserve">Financial net debt adjusted with Uniper receivable/comparable EBITDA, continuing operations </t>
    </r>
    <r>
      <rPr>
        <vertAlign val="superscript"/>
        <sz val="14"/>
        <rFont val="Arial"/>
        <family val="2"/>
      </rPr>
      <t>5) 6)</t>
    </r>
  </si>
  <si>
    <r>
      <t xml:space="preserve">Financial net debt/comparable EBITDA, total </t>
    </r>
    <r>
      <rPr>
        <vertAlign val="superscript"/>
        <sz val="14"/>
        <rFont val="Arial"/>
        <family val="2"/>
      </rPr>
      <t>6)</t>
    </r>
  </si>
  <si>
    <t>1) Following the consolidation of Uniper, Fortum has changed its definition of net debt and updated its key ratios, starting from Q1/2020.</t>
  </si>
  <si>
    <r>
      <t xml:space="preserve">Capital employed, EUR million </t>
    </r>
    <r>
      <rPr>
        <vertAlign val="superscript"/>
        <sz val="14"/>
        <rFont val="Arial"/>
        <family val="2"/>
      </rPr>
      <t>1)</t>
    </r>
  </si>
  <si>
    <r>
      <t xml:space="preserve">Interest-bearing net debt, EUR million </t>
    </r>
    <r>
      <rPr>
        <vertAlign val="superscript"/>
        <sz val="14"/>
        <rFont val="Arial"/>
        <family val="2"/>
      </rPr>
      <t>1)</t>
    </r>
  </si>
  <si>
    <r>
      <t xml:space="preserve">Return on capital employed total Fortum, % </t>
    </r>
    <r>
      <rPr>
        <vertAlign val="superscript"/>
        <sz val="14"/>
        <rFont val="Arial"/>
        <family val="2"/>
      </rPr>
      <t>1) 2)</t>
    </r>
  </si>
  <si>
    <r>
      <t xml:space="preserve">Return on shareholders' equity total Fortum, % </t>
    </r>
    <r>
      <rPr>
        <vertAlign val="superscript"/>
        <sz val="14"/>
        <rFont val="Arial"/>
        <family val="2"/>
      </rPr>
      <t xml:space="preserve">1) 2) </t>
    </r>
  </si>
  <si>
    <r>
      <t xml:space="preserve">Return on capital employed total Fortum LTM, % </t>
    </r>
    <r>
      <rPr>
        <vertAlign val="superscript"/>
        <sz val="14"/>
        <rFont val="Arial"/>
        <family val="2"/>
      </rPr>
      <t>1) 3)</t>
    </r>
  </si>
  <si>
    <r>
      <t xml:space="preserve">Return on shareholders' equity total Fortum LTM, % </t>
    </r>
    <r>
      <rPr>
        <vertAlign val="superscript"/>
        <sz val="14"/>
        <rFont val="Arial"/>
        <family val="2"/>
      </rPr>
      <t xml:space="preserve">1) 3) </t>
    </r>
  </si>
  <si>
    <r>
      <t xml:space="preserve">Comparable net debt / EBITDA total Fortum </t>
    </r>
    <r>
      <rPr>
        <vertAlign val="superscript"/>
        <sz val="14"/>
        <rFont val="Arial"/>
        <family val="2"/>
      </rPr>
      <t>1) 3)</t>
    </r>
  </si>
  <si>
    <r>
      <t xml:space="preserve">Interest coverage including capitalised borrowing costs total Fortum </t>
    </r>
    <r>
      <rPr>
        <vertAlign val="superscript"/>
        <sz val="14"/>
        <rFont val="Arial"/>
        <family val="2"/>
      </rPr>
      <t>1)</t>
    </r>
  </si>
  <si>
    <r>
      <t xml:space="preserve">Gearing, % </t>
    </r>
    <r>
      <rPr>
        <vertAlign val="superscript"/>
        <sz val="14"/>
        <rFont val="Arial"/>
        <family val="2"/>
      </rPr>
      <t>1)</t>
    </r>
  </si>
  <si>
    <r>
      <t xml:space="preserve">Equity-to-assets ratio, % </t>
    </r>
    <r>
      <rPr>
        <vertAlign val="superscript"/>
        <sz val="14"/>
        <rFont val="Arial"/>
        <family val="2"/>
      </rPr>
      <t>1)</t>
    </r>
  </si>
  <si>
    <r>
      <t xml:space="preserve">Comparable net debt / EBITDA without Exergi (former Värme) financing total Fortum </t>
    </r>
    <r>
      <rPr>
        <vertAlign val="superscript"/>
        <sz val="14"/>
        <rFont val="Arial"/>
        <family val="2"/>
      </rPr>
      <t>1) 2)</t>
    </r>
  </si>
  <si>
    <r>
      <t xml:space="preserve">Interest coverage total Fortum </t>
    </r>
    <r>
      <rPr>
        <vertAlign val="superscript"/>
        <sz val="14"/>
        <rFont val="Arial"/>
        <family val="2"/>
      </rPr>
      <t>1) 2)</t>
    </r>
  </si>
  <si>
    <r>
      <t xml:space="preserve">Funds from operations/interest-bearing net debt total Fortum, %  </t>
    </r>
    <r>
      <rPr>
        <vertAlign val="superscript"/>
        <sz val="14"/>
        <rFont val="Arial"/>
        <family val="2"/>
      </rPr>
      <t>1) 2)</t>
    </r>
  </si>
  <si>
    <t>Deconsolidation effect</t>
  </si>
  <si>
    <t>DISCONTINUED OPERATIONS (UNIPER SEGMENT)</t>
  </si>
  <si>
    <t>Net increase(+)/decrease(-) in liquid funds, total Fortum</t>
  </si>
  <si>
    <t>*In connection with the Uniper deconsolidation in III/2022, the Generation and Uniper segments were restated for the year 2021 and the first and second quarter of 2022.</t>
  </si>
  <si>
    <t>*Uniper was deconsolidated at 30 September 2022. In III/2022 in connection with the restatement of the Uniper segment as discontinued operations, the Generation segment is restated for the year 2021 and the first and second quarter of 2022 regarding Fortum's ownership in the Swedish nuclear operator OKG AB as an associated company instead of earlier proportionate consolidation.</t>
  </si>
  <si>
    <t xml:space="preserve">  and Swedish Nuclear Waste Management Funds and other nuclear-related financial items with (EUR million):</t>
  </si>
  <si>
    <r>
      <t xml:space="preserve">Generation </t>
    </r>
    <r>
      <rPr>
        <vertAlign val="superscript"/>
        <sz val="14"/>
        <rFont val="Arial"/>
        <family val="2"/>
      </rPr>
      <t>1) 2)</t>
    </r>
  </si>
  <si>
    <r>
      <t xml:space="preserve">Other items affecting comparability </t>
    </r>
    <r>
      <rPr>
        <vertAlign val="superscript"/>
        <sz val="14"/>
        <rFont val="Arial"/>
        <family val="2"/>
      </rPr>
      <t>3)</t>
    </r>
  </si>
  <si>
    <r>
      <t xml:space="preserve">Segment assets (at period end) </t>
    </r>
    <r>
      <rPr>
        <vertAlign val="superscript"/>
        <sz val="14"/>
        <rFont val="Arial"/>
        <family val="2"/>
      </rPr>
      <t>4)</t>
    </r>
  </si>
  <si>
    <r>
      <t xml:space="preserve">Segment liabilities (at period end) </t>
    </r>
    <r>
      <rPr>
        <vertAlign val="superscript"/>
        <sz val="14"/>
        <rFont val="Arial"/>
        <family val="2"/>
      </rPr>
      <t>4)</t>
    </r>
  </si>
  <si>
    <t>3) In Q4/2020, Nuclear fund adjustment was reclassified from Items affecting comparability to Other financial expenses, net. Comparatives for 2019 and 2020 have been reclassified accordingly.</t>
  </si>
  <si>
    <t>4) From March 31 2015 onwards Fortum discloses segment assets and segment liabilities as included in comparable net assets.</t>
  </si>
  <si>
    <t>Dec</t>
  </si>
  <si>
    <t>Q4/2022</t>
  </si>
  <si>
    <t>Dec 31 2022</t>
  </si>
  <si>
    <t>POLAND</t>
  </si>
  <si>
    <t>SPAIN</t>
  </si>
  <si>
    <r>
      <t xml:space="preserve">Gas (TTF front month), EUR/MWh </t>
    </r>
    <r>
      <rPr>
        <vertAlign val="superscript"/>
        <sz val="14"/>
        <color theme="1"/>
        <rFont val="Arial"/>
        <family val="2"/>
      </rPr>
      <t>1)</t>
    </r>
  </si>
  <si>
    <t>1) Reported from Q2 2020 onwards.</t>
  </si>
  <si>
    <t>Share of power sold at the liberalised price by PAO Fortum</t>
  </si>
  <si>
    <t>Total excl. Russia</t>
  </si>
  <si>
    <r>
      <t xml:space="preserve">Nordic countries </t>
    </r>
    <r>
      <rPr>
        <vertAlign val="superscript"/>
        <sz val="14"/>
        <color theme="1"/>
        <rFont val="Arial"/>
        <family val="2"/>
      </rPr>
      <t>1)</t>
    </r>
  </si>
  <si>
    <r>
      <t xml:space="preserve">Other European countries </t>
    </r>
    <r>
      <rPr>
        <vertAlign val="superscript"/>
        <sz val="14"/>
        <color theme="1"/>
        <rFont val="Arial"/>
        <family val="2"/>
      </rPr>
      <t>1)</t>
    </r>
  </si>
  <si>
    <r>
      <t xml:space="preserve">European countries </t>
    </r>
    <r>
      <rPr>
        <vertAlign val="superscript"/>
        <sz val="14"/>
        <rFont val="Arial"/>
        <family val="2"/>
      </rPr>
      <t>1)</t>
    </r>
  </si>
  <si>
    <r>
      <t xml:space="preserve">Other European countries </t>
    </r>
    <r>
      <rPr>
        <vertAlign val="superscript"/>
        <sz val="14"/>
        <color theme="1"/>
        <rFont val="Arial"/>
        <family val="2"/>
      </rPr>
      <t>1)</t>
    </r>
    <r>
      <rPr>
        <sz val="14"/>
        <color theme="1"/>
        <rFont val="Arial"/>
        <family val="2"/>
      </rPr>
      <t xml:space="preserve"> </t>
    </r>
    <r>
      <rPr>
        <vertAlign val="superscript"/>
        <sz val="14"/>
        <color theme="1"/>
        <rFont val="Arial"/>
        <family val="2"/>
      </rPr>
      <t>2)</t>
    </r>
  </si>
  <si>
    <t>1) European countries divided into Nordic countries and other European countries from Q1/2019 onwards.</t>
  </si>
  <si>
    <r>
      <t xml:space="preserve">Russia </t>
    </r>
    <r>
      <rPr>
        <vertAlign val="superscript"/>
        <sz val="14"/>
        <rFont val="Arial"/>
        <family val="2"/>
      </rPr>
      <t>2)</t>
    </r>
  </si>
  <si>
    <r>
      <t xml:space="preserve">Russia </t>
    </r>
    <r>
      <rPr>
        <vertAlign val="superscript"/>
        <sz val="14"/>
        <rFont val="Arial"/>
        <family val="2"/>
      </rPr>
      <t>1)</t>
    </r>
  </si>
  <si>
    <t>3) From Q1/2021 onwards.</t>
  </si>
  <si>
    <t>2) From Q1/2021 onwards.</t>
  </si>
  <si>
    <t>1) From 31 Mar 2021 onwards.</t>
  </si>
  <si>
    <r>
      <t xml:space="preserve">AVERAGE PRICES </t>
    </r>
    <r>
      <rPr>
        <b/>
        <vertAlign val="superscript"/>
        <sz val="14"/>
        <rFont val="Arial"/>
        <family val="2"/>
      </rPr>
      <t>1)</t>
    </r>
  </si>
  <si>
    <t>2) Excluding capacity tariff</t>
  </si>
  <si>
    <r>
      <t>3) Capacity price</t>
    </r>
    <r>
      <rPr>
        <u val="singleAccounting"/>
        <sz val="14"/>
        <rFont val="Arial"/>
        <family val="2"/>
      </rPr>
      <t>s paid only for the capacity available at the time</t>
    </r>
  </si>
  <si>
    <r>
      <t xml:space="preserve">Spot price for power in the First Price Zone of Russia, RUB/MWh </t>
    </r>
    <r>
      <rPr>
        <vertAlign val="superscript"/>
        <sz val="14"/>
        <rFont val="Arial"/>
        <family val="2"/>
      </rPr>
      <t>2)</t>
    </r>
  </si>
  <si>
    <r>
      <t xml:space="preserve">Spot price for power in the Second Price Zone of Russia, RUB/MWh </t>
    </r>
    <r>
      <rPr>
        <vertAlign val="superscript"/>
        <sz val="14"/>
        <rFont val="Arial"/>
        <family val="2"/>
      </rPr>
      <t>2)</t>
    </r>
  </si>
  <si>
    <r>
      <t xml:space="preserve">Average capacity price for CCS, tRUB/MW/month </t>
    </r>
    <r>
      <rPr>
        <vertAlign val="superscript"/>
        <sz val="14"/>
        <rFont val="Arial"/>
        <family val="2"/>
      </rPr>
      <t>3)</t>
    </r>
  </si>
  <si>
    <r>
      <t xml:space="preserve">Spot price for power (market price), Urals hub, RUB/MWh </t>
    </r>
    <r>
      <rPr>
        <vertAlign val="superscript"/>
        <sz val="14"/>
        <rFont val="Arial"/>
        <family val="2"/>
      </rPr>
      <t>2)</t>
    </r>
  </si>
  <si>
    <r>
      <t xml:space="preserve">POWER MARKET LIBERALISATION IN RUSSIA </t>
    </r>
    <r>
      <rPr>
        <b/>
        <vertAlign val="superscript"/>
        <sz val="14"/>
        <rFont val="Arial"/>
        <family val="2"/>
      </rPr>
      <t>1)</t>
    </r>
  </si>
  <si>
    <t>1) Not disclosed from Q4/2024 onwards</t>
  </si>
  <si>
    <r>
      <t xml:space="preserve">POWER CONSUMPTION </t>
    </r>
    <r>
      <rPr>
        <b/>
        <vertAlign val="superscript"/>
        <sz val="14"/>
        <rFont val="Arial"/>
        <family val="2"/>
      </rPr>
      <t>1)</t>
    </r>
  </si>
  <si>
    <t>Total continuing operations</t>
  </si>
  <si>
    <t>HYDRO RESERVOIR</t>
  </si>
  <si>
    <t>Nordic hydro reservoir level</t>
  </si>
  <si>
    <t>Nordic hydro reservoir level, long-term average</t>
  </si>
  <si>
    <t>Includes full capacity of consolidated power plants regardless of ownership percentage and pro rata share of partly-owned nuclear and hydro power plants in Finland and Sweden. Coal power generation capacity totals 0.7 GW.</t>
  </si>
  <si>
    <t>1) From Q1/2021 onwards.</t>
  </si>
  <si>
    <r>
      <t xml:space="preserve">Total continuing operations excl. Russia </t>
    </r>
    <r>
      <rPr>
        <b/>
        <vertAlign val="superscript"/>
        <sz val="14"/>
        <rFont val="Arial"/>
        <family val="2"/>
      </rPr>
      <t>2)</t>
    </r>
  </si>
  <si>
    <r>
      <t xml:space="preserve">Total continuing operations excl. Russia </t>
    </r>
    <r>
      <rPr>
        <b/>
        <vertAlign val="superscript"/>
        <sz val="14"/>
        <rFont val="Arial"/>
        <family val="2"/>
      </rPr>
      <t>1)</t>
    </r>
  </si>
  <si>
    <r>
      <t xml:space="preserve">Total continuing operations excl. Russia </t>
    </r>
    <r>
      <rPr>
        <b/>
        <vertAlign val="superscript"/>
        <sz val="14"/>
        <rFont val="Arial"/>
        <family val="2"/>
      </rPr>
      <t>3)</t>
    </r>
  </si>
  <si>
    <r>
      <t xml:space="preserve">Change in other interest-bearing receivables and other </t>
    </r>
    <r>
      <rPr>
        <vertAlign val="superscript"/>
        <sz val="14"/>
        <rFont val="Arial"/>
        <family val="2"/>
      </rPr>
      <t>1) 5)</t>
    </r>
  </si>
  <si>
    <t>5) In 2021 Fortum granted Uniper a shareholder loan of EUR 4,000 million of which EUR 2,500 million was drawn in 2021 and EUR 1,500 million in 2022. In December 2022, as part of the closing of the Uniper transaction, the EUR 4,000 million shareholder loan was fully repaid to Fortum.</t>
  </si>
  <si>
    <t>Continuing operations excl. Russia</t>
  </si>
  <si>
    <t>Financial position</t>
  </si>
  <si>
    <t>Reconciliation from operating profit to comparable net profit</t>
  </si>
  <si>
    <t>Adjustments to share of profit/loss of associates and joint ventures</t>
  </si>
  <si>
    <t>Adjustments to finance costs - net</t>
  </si>
  <si>
    <t>Comparable finance costs - net</t>
  </si>
  <si>
    <t>Adjustments to income tax expense</t>
  </si>
  <si>
    <t>Adjustments to non-controlling interests</t>
  </si>
  <si>
    <t>Comparable non-controlling interests</t>
  </si>
  <si>
    <t>Comparable net profit from continuing operations</t>
  </si>
  <si>
    <t>Comparable net profit from discontinued operations</t>
  </si>
  <si>
    <t>Comparable net profit, total Fortum</t>
  </si>
  <si>
    <t>Comparable earnings per share, continuing operations EUR</t>
  </si>
  <si>
    <t>Comparable earnings per share, discontinued operations EUR</t>
  </si>
  <si>
    <t>Comparable earnings per share, total Fortum, EUR</t>
  </si>
  <si>
    <t>- Comparable operating profit, Russia</t>
  </si>
  <si>
    <t>- Comparable share of profit/loss of associates and joint ventures, Russia</t>
  </si>
  <si>
    <t>- Comparable finance costs - net, Russia</t>
  </si>
  <si>
    <t>- Comparable income tax expense, Russia</t>
  </si>
  <si>
    <t>- Comparable non-controlling interests, Russia</t>
  </si>
  <si>
    <t>Comparable net profit from continuing operations excl. Russia</t>
  </si>
  <si>
    <t>Comparable earnings per share from continuing operations excl. Russia, EUR</t>
  </si>
  <si>
    <t xml:space="preserve"> Operating profit</t>
  </si>
  <si>
    <t xml:space="preserve"> Items affecting comparability</t>
  </si>
  <si>
    <t xml:space="preserve"> Comparable operating profit</t>
  </si>
  <si>
    <t xml:space="preserve"> Share of profit/loss of associates and joint ventures</t>
  </si>
  <si>
    <t xml:space="preserve"> Finance costs - net</t>
  </si>
  <si>
    <t xml:space="preserve"> Income tax expense</t>
  </si>
  <si>
    <t xml:space="preserve"> Non-controlling interests</t>
  </si>
  <si>
    <t>1) Figures based on LTM (last twelve months)</t>
  </si>
  <si>
    <t>QUARTERLY COMPARABLE SHARE OF PROFITS IN ASSOCIATES AND JOINT VENTURES BY SEGMENT</t>
  </si>
  <si>
    <t>Total for continuing operations excl. Russia</t>
  </si>
  <si>
    <t>Comparable earnings per share is used to provide additional financial performance indicators to support meaningful comparison of underlying net profitability between periods.</t>
  </si>
  <si>
    <t>Comparable EBITDA from continuing operations excl. Russia</t>
  </si>
  <si>
    <t>Comparable EBITDA from continuing operations - comparable EBITDA, Russia</t>
  </si>
  <si>
    <t>Comparable EBITDA from continuing operations excluding Russia is representing the underlying cash flow generated by the total Group, excluding Russian operations. Used as a component in the capital structure target of Financial net debt to Comparable EBITDA excl. Russia.</t>
  </si>
  <si>
    <t>Comparable operating profit from continuing operations excl. Russia</t>
  </si>
  <si>
    <t>Comparable operating profit - comparable operating profit, Russia</t>
  </si>
  <si>
    <t>Comparable operating profit from continuing operations excluding Russia is an additional financial performance indicator to support meaningful comparison of financials for Fortum's strategic businesses.</t>
  </si>
  <si>
    <t>Comparable net profit from continuing operations - comparable share of profit/loss of associates and joint ventures, Russia, - comparable finance costs - net, Russia, - comparable income tax expense, Russia, - comparable non-controlling interests, Russia.</t>
  </si>
  <si>
    <t>Comparable net profit from continuing operations excluding Russia is an additional financial performance indicator to support meaningful comparison of financials for Fortum's strategic businesses.</t>
  </si>
  <si>
    <t>Comparable earnings per share from continuing operations excl. Russia</t>
  </si>
  <si>
    <t>Comparable earnings per share from continuing operations excluding Russia is an additional financial performance indicator to support meaningful comparison of financials for Fortum's strategic businesses.</t>
  </si>
  <si>
    <t>Financial net debt/comparable EBITDA excl. Russia</t>
  </si>
  <si>
    <t>Financial net debt excl. Russia</t>
  </si>
  <si>
    <t>Financial net debt/comparable EBITDA excluding Russia is an additional financial performance indicator to support meaningful comparison of the capital structure for Fortum's strategic businesses.</t>
  </si>
  <si>
    <t>Financial net debt - Interest-bearing liabilities, Russia + Liquid funds, Russia</t>
  </si>
  <si>
    <t>Financial net debt excluding Russia is an additional financial performance indicator to support meaningful comparison in the follow-up of the indebtedness of the group and it is a component in the calculation of Financial net debt to Comparable EBITDA excluding Russia.</t>
  </si>
  <si>
    <t>Restructuring and cost management expenses, and other miscellaneous non-operating items, which are adjusted mainly from materials and services or other expenses.</t>
  </si>
  <si>
    <r>
      <t xml:space="preserve">Financial net debt/comparable EBITDA, continuing operations </t>
    </r>
    <r>
      <rPr>
        <vertAlign val="superscript"/>
        <sz val="14"/>
        <rFont val="Arial"/>
        <family val="2"/>
      </rPr>
      <t>1)</t>
    </r>
  </si>
  <si>
    <t xml:space="preserve">Fortum is pursuing a controlled exit from the Russian market with potential divestments of its Russian operations as the preferred path, and in 2022 Fortum introduced new APMs to provide additional financial information excluding Fortum’s Russian operations. </t>
  </si>
  <si>
    <t>Capital structure</t>
  </si>
  <si>
    <t>Alternative performance measures excluding Russia</t>
  </si>
  <si>
    <r>
      <t xml:space="preserve">Net cash from/used in investing activities, discontinued operations </t>
    </r>
    <r>
      <rPr>
        <vertAlign val="superscript"/>
        <sz val="14"/>
        <rFont val="Arial"/>
        <family val="2"/>
      </rPr>
      <t>6)</t>
    </r>
  </si>
  <si>
    <t>6) The consideration received for the Uniper shares, EUR 498 million, is presented in cash flow from discontinued operations in 2022.</t>
  </si>
  <si>
    <r>
      <t xml:space="preserve">Of which capitalised borrowing costs </t>
    </r>
    <r>
      <rPr>
        <vertAlign val="superscript"/>
        <sz val="14"/>
        <rFont val="Arial"/>
        <family val="2"/>
      </rPr>
      <t>2)</t>
    </r>
  </si>
  <si>
    <t>Key ratios are calculated for continuing operations if not otherwise stated. For definitions, see below.</t>
  </si>
  <si>
    <t>2) Not reported after 2019</t>
  </si>
  <si>
    <t>Q1/2023</t>
  </si>
  <si>
    <t>Mar 31 2023</t>
  </si>
  <si>
    <t>LTM 31 Mar 2023</t>
  </si>
  <si>
    <t>Q3/2022 restated</t>
  </si>
  <si>
    <t>Q4/2022 restated</t>
  </si>
  <si>
    <r>
      <t xml:space="preserve">Financial net debt adjusted with Uniper receivable </t>
    </r>
    <r>
      <rPr>
        <vertAlign val="superscript"/>
        <sz val="14"/>
        <rFont val="Arial"/>
        <family val="2"/>
      </rPr>
      <t>1)</t>
    </r>
  </si>
  <si>
    <t>RECONCILIATION FROM OPERATING PROFIT TO COMPARABLE NET PROFIT</t>
  </si>
  <si>
    <t>COMPARABLE NET PROFIT FROM CONTINUING OPERATIONS EXCL. RUSSIA</t>
  </si>
  <si>
    <t>Funds from operations</t>
  </si>
  <si>
    <r>
      <t>Change in other interest-bearing receivables and other</t>
    </r>
    <r>
      <rPr>
        <vertAlign val="superscript"/>
        <sz val="14"/>
        <rFont val="Arial"/>
        <family val="2"/>
      </rPr>
      <t xml:space="preserve"> 1)</t>
    </r>
  </si>
  <si>
    <r>
      <t xml:space="preserve">Net cash from/used in investing activities, discontinued operations </t>
    </r>
    <r>
      <rPr>
        <vertAlign val="superscript"/>
        <sz val="14"/>
        <rFont val="Arial"/>
        <family val="2"/>
      </rPr>
      <t>2)</t>
    </r>
  </si>
  <si>
    <t>1) In 2021 Fortum granted Uniper a shareholder loan of EUR 4,000 million of which EUR 2,500 million was drawn in 2021 and EUR 1,500 million in 2022. In December 2022, as part of the closing of the Uniper transaction, the EUR 4,000 million shareholder loan was fully repaid to Fortum.</t>
  </si>
  <si>
    <t>2) The consideration received for the Uniper shares, EUR 498 million, is presented in cash flow from discontinued operations in 2022.</t>
  </si>
  <si>
    <t>Fortum power generation capacity by type and by country, 31 March 2023</t>
  </si>
  <si>
    <t>CHP and condensing power</t>
  </si>
  <si>
    <r>
      <t xml:space="preserve">CHP and condensing power </t>
    </r>
    <r>
      <rPr>
        <vertAlign val="superscript"/>
        <sz val="14"/>
        <rFont val="Arial"/>
        <family val="2"/>
      </rPr>
      <t>1)</t>
    </r>
  </si>
  <si>
    <r>
      <t xml:space="preserve">Thermal power, Nordic </t>
    </r>
    <r>
      <rPr>
        <vertAlign val="superscript"/>
        <sz val="14"/>
        <rFont val="Arial"/>
        <family val="2"/>
      </rPr>
      <t>1)</t>
    </r>
  </si>
  <si>
    <r>
      <t xml:space="preserve">Thermal in other countries </t>
    </r>
    <r>
      <rPr>
        <vertAlign val="superscript"/>
        <sz val="14"/>
        <rFont val="Arial"/>
        <family val="2"/>
      </rPr>
      <t>1)</t>
    </r>
  </si>
  <si>
    <r>
      <t xml:space="preserve">CHP and condensing power </t>
    </r>
    <r>
      <rPr>
        <vertAlign val="superscript"/>
        <sz val="14"/>
        <rFont val="Arial"/>
        <family val="2"/>
      </rPr>
      <t>2)</t>
    </r>
  </si>
  <si>
    <r>
      <t xml:space="preserve">Thermal in Nordic </t>
    </r>
    <r>
      <rPr>
        <vertAlign val="superscript"/>
        <sz val="14"/>
        <rFont val="Arial"/>
        <family val="2"/>
      </rPr>
      <t>2)</t>
    </r>
  </si>
  <si>
    <r>
      <t xml:space="preserve">Thermal in other countries (CHP) </t>
    </r>
    <r>
      <rPr>
        <vertAlign val="superscript"/>
        <sz val="14"/>
        <rFont val="Arial"/>
        <family val="2"/>
      </rPr>
      <t>2)</t>
    </r>
  </si>
  <si>
    <t>2) CHP and condensing power reported instead of Thermal in Nordic and Thermal in other countries (CHP) from Q1/2022 onwards.</t>
  </si>
  <si>
    <t>Power sales volume, Nordic</t>
  </si>
  <si>
    <r>
      <t xml:space="preserve">Power sales volume, Other </t>
    </r>
    <r>
      <rPr>
        <vertAlign val="superscript"/>
        <sz val="14"/>
        <rFont val="Arial"/>
        <family val="2"/>
      </rPr>
      <t>2)</t>
    </r>
  </si>
  <si>
    <r>
      <t xml:space="preserve">Heat sales volume, Nordic </t>
    </r>
    <r>
      <rPr>
        <vertAlign val="superscript"/>
        <sz val="14"/>
        <rFont val="Arial"/>
        <family val="2"/>
      </rPr>
      <t>2)</t>
    </r>
  </si>
  <si>
    <r>
      <t xml:space="preserve">Heat sales volume, Other </t>
    </r>
    <r>
      <rPr>
        <vertAlign val="superscript"/>
        <sz val="14"/>
        <rFont val="Arial"/>
        <family val="2"/>
      </rPr>
      <t>2)</t>
    </r>
  </si>
  <si>
    <t>2) From Q1/2022 onwards.</t>
  </si>
  <si>
    <t>1) Not reported from Q4/2022 onwards.</t>
  </si>
  <si>
    <t>Jun 30 2022
restated</t>
  </si>
  <si>
    <t>Mar 31 2022 restated</t>
  </si>
  <si>
    <t>Sept 30 2022
restated</t>
  </si>
  <si>
    <t>Dec 31 2022
restated</t>
  </si>
  <si>
    <t>Q4 2022</t>
  </si>
  <si>
    <t>Nord Pool transactions are calculated as a net amount of hourly sales and purchases at the Group level</t>
  </si>
  <si>
    <r>
      <t xml:space="preserve">Financial net debt/comparable EBITDA, total </t>
    </r>
    <r>
      <rPr>
        <vertAlign val="superscript"/>
        <sz val="14"/>
        <rFont val="Arial"/>
        <family val="2"/>
      </rPr>
      <t>3)</t>
    </r>
  </si>
  <si>
    <r>
      <t xml:space="preserve">Financial net debt adjusted with Uniper receivable/comparable EBITDA, continuing operations </t>
    </r>
    <r>
      <rPr>
        <vertAlign val="superscript"/>
        <sz val="14"/>
        <rFont val="Arial"/>
        <family val="2"/>
      </rPr>
      <t>1) 3)</t>
    </r>
  </si>
  <si>
    <r>
      <t xml:space="preserve">Financial net debt/comparable EBITDA, continuing operations </t>
    </r>
    <r>
      <rPr>
        <vertAlign val="superscript"/>
        <sz val="14"/>
        <rFont val="Arial"/>
        <family val="2"/>
      </rPr>
      <t>3)</t>
    </r>
  </si>
  <si>
    <t>2) Fortum is no longer disclosing Adjusted net debt after Dec 31 2022</t>
  </si>
  <si>
    <r>
      <t xml:space="preserve">Adjusted net debt, EUR million </t>
    </r>
    <r>
      <rPr>
        <vertAlign val="superscript"/>
        <sz val="14"/>
        <rFont val="Arial"/>
        <family val="2"/>
      </rPr>
      <t>2)</t>
    </r>
  </si>
  <si>
    <t xml:space="preserve">HEAT PRODUCTION CAPACITY BY AREA </t>
  </si>
  <si>
    <r>
      <t xml:space="preserve">Nordic </t>
    </r>
    <r>
      <rPr>
        <vertAlign val="superscript"/>
        <sz val="14"/>
        <rFont val="Arial"/>
        <family val="2"/>
      </rPr>
      <t>1)</t>
    </r>
  </si>
  <si>
    <r>
      <t xml:space="preserve">Thermal in other countries (CHP) </t>
    </r>
    <r>
      <rPr>
        <vertAlign val="superscript"/>
        <sz val="14"/>
        <rFont val="Arial"/>
        <family val="2"/>
      </rPr>
      <t>1)</t>
    </r>
  </si>
  <si>
    <t>1) Nordic and Other reported instead of Thermal in other countries (CHP) from Q1/2022 onwards.</t>
  </si>
  <si>
    <t>1) CHP and condensing power (Finland, Norway and Poland) reported instead of Thermal power, Nordic and Thermal in other countries from Q1/2022 onwards.</t>
  </si>
  <si>
    <t>1) Generation’s Nordic outright power sales volume includes hydro, wind, and nuclear generation. It does not include CHP and condensing power generation, minorities, customer business, or other purchases.</t>
  </si>
  <si>
    <t>1) Generation’s Nordic achieved power price includes hydro, wind, and nuclear generation. It does not include CHP and condensing power generation, minorities, customer business, or other purchases.</t>
  </si>
  <si>
    <t>On 3 March 2023, Fortum announced its new business structure. Fortum restates its quarterly 2022 comparison segment reporting figures in accordance with the new organisation structure. See Note 3 of the Q1 2023 interim report and the stock exchange release published on 17 April 2023.</t>
  </si>
  <si>
    <t>Net cash from/used in operating activities, discontinued operations</t>
  </si>
  <si>
    <t>Total net cash from/used in operating activities</t>
  </si>
  <si>
    <t>Capital expenditure and gross investments in shares, EUR million</t>
  </si>
  <si>
    <t>1) Sales, both internal and external, includes effects from realised hedging contracts. Effect on sales can be negative or positive depending on the average contract price and realised spot price. Power sales contains realised result from commodity derivatives, which have not had hedge accounting status under IFRS9, but have been considered operatively as hedges.</t>
  </si>
  <si>
    <t>Export / import Nordic area, Total</t>
  </si>
  <si>
    <t>Finance costs – net +/- return from nuclear funds, nuclear fund adjustment and unwinding of nuclear provisions +/- fair value changes on financial items +/- impairment charges and reversals of previously recorded impairment charges on financial items and other one-time adjustments.</t>
  </si>
  <si>
    <t>1) As part of the of the agreement in principle, Fortum’s EUR 4 billion shareholder loan to Uniper is to be repaid. The loan is included in the balance sheet as of 30 September 2022 on the line ‘Short-term interest-bearing receivables'</t>
  </si>
  <si>
    <t>Share of profit/loss of associates and joint ventures +/- significant adjustments for share of profit/loss in principal associates and joint ventures.</t>
  </si>
  <si>
    <t>On 3 March 2023, Fortum announced its new business structure, effective as of 31 March 2023. In the new business structure City Solutions no longer exists as a reportable segment. The numbers presented in these tables for year 2022 are the numbers published in the previous business structure.</t>
  </si>
  <si>
    <t>1) The main part of the associated companies in Generation are power production companies from which Fortum purchase produced electricity at production cost including interest and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</si>
</sst>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m_k_-;\-* #,##0.00\ _m_k_-;_-* &quot;-&quot;??\ _m_k_-;_-@_-"/>
    <numFmt numFmtId="165" formatCode="0.0"/>
    <numFmt numFmtId="166" formatCode="#,##0.0"/>
    <numFmt numFmtId="167" formatCode="#,##0.000"/>
    <numFmt numFmtId="168" formatCode="_-* #,##0.00&quot;р.&quot;_-;\-* #,##0.00&quot;р.&quot;_-;_-* &quot;-&quot;??&quot;р.&quot;_-;_-@_-"/>
    <numFmt numFmtId="169" formatCode="0.0_)"/>
    <numFmt numFmtId="170" formatCode="_-* #,##0.00\ _z_ł_-;\-* #,##0.00\ _z_ł_-;_-* &quot;-&quot;??\ _z_ł_-;_-@_-"/>
    <numFmt numFmtId="171" formatCode="General_)"/>
    <numFmt numFmtId="172" formatCode="0_)"/>
    <numFmt numFmtId="173" formatCode="#,##0.00\ [$€-1]\ ;\-#,##0.00\ [$€-1]\ ;&quot; -&quot;#\ [$€-1]\ "/>
    <numFmt numFmtId="174" formatCode="#,##0_);\(#,##0\);"/>
    <numFmt numFmtId="175" formatCode="0\ %;[Red]\ \-0\ %"/>
    <numFmt numFmtId="176" formatCode="_-* #,##0\ _m_k_-;\-* #,##0\ _m_k_-;_-* &quot;-&quot;\ _m_k_-;_-@_-"/>
    <numFmt numFmtId="177" formatCode="_-* #,##0\ &quot;mk&quot;_-;\-* #,##0\ &quot;mk&quot;_-;_-* &quot;-&quot;\ &quot;mk&quot;_-;_-@_-"/>
    <numFmt numFmtId="178" formatCode="0.0&quot;x&quot;;@_)"/>
    <numFmt numFmtId="179" formatCode="#.####################"/>
    <numFmt numFmtId="180" formatCode="0.0%"/>
    <numFmt numFmtId="181" formatCode="#.#####"/>
    <numFmt numFmtId="182" formatCode="0.00000"/>
    <numFmt numFmtId="183" formatCode="_-* #,##0_р_._-;\-* #,##0_р_._-;_-* &quot;-&quot;_р_._-;_-@_-"/>
    <numFmt numFmtId="184" formatCode="_-* #,##0.00_р_._-;\-* #,##0.00_р_._-;_-* &quot;-&quot;??_р_._-;_-@_-"/>
    <numFmt numFmtId="185" formatCode="#,##0.0000"/>
    <numFmt numFmtId="186" formatCode="#,##0;\-#,##0;\-"/>
  </numFmts>
  <fonts count="163">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2"/>
      <color rgb="FFFF0000"/>
      <name val="Arial"/>
      <family val="2"/>
    </font>
    <font>
      <b/>
      <sz val="14"/>
      <color rgb="FFFF0000"/>
      <name val="Arial"/>
      <family val="2"/>
    </font>
    <font>
      <sz val="9"/>
      <color indexed="81"/>
      <name val="Tahoma"/>
      <family val="2"/>
    </font>
    <font>
      <b/>
      <sz val="9"/>
      <color indexed="81"/>
      <name val="Tahoma"/>
      <family val="2"/>
    </font>
    <font>
      <sz val="14"/>
      <color rgb="FFFF0000"/>
      <name val="Arial"/>
      <family val="2"/>
    </font>
    <font>
      <sz val="12"/>
      <color theme="1" tint="0.34998626667073579"/>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b/>
      <sz val="11"/>
      <color rgb="FFFF0000"/>
      <name val="Arial"/>
      <family val="2"/>
    </font>
    <font>
      <b/>
      <sz val="11"/>
      <color rgb="FF0070C0"/>
      <name val="Arial"/>
      <family val="2"/>
    </font>
    <font>
      <sz val="18"/>
      <name val="Arial"/>
      <family val="2"/>
    </font>
    <font>
      <vertAlign val="superscript"/>
      <sz val="12"/>
      <name val="Arial"/>
      <family val="2"/>
    </font>
    <font>
      <u val="singleAccounting"/>
      <sz val="14"/>
      <color rgb="FFFF0000"/>
      <name val="Arial"/>
      <family val="2"/>
    </font>
    <font>
      <b/>
      <sz val="14"/>
      <color theme="1"/>
      <name val="Arial"/>
      <family val="2"/>
    </font>
    <font>
      <b/>
      <sz val="14"/>
      <color rgb="FF0000FF"/>
      <name val="Arial"/>
      <family val="2"/>
    </font>
    <font>
      <sz val="14"/>
      <color rgb="FF0000FF"/>
      <name val="Arial"/>
      <family val="2"/>
    </font>
    <font>
      <b/>
      <u val="singleAccounting"/>
      <sz val="14"/>
      <color rgb="FFFF0000"/>
      <name val="Arial"/>
      <family val="2"/>
    </font>
    <font>
      <sz val="12"/>
      <color theme="1"/>
      <name val="Arial"/>
      <family val="2"/>
    </font>
    <font>
      <u val="singleAccounting"/>
      <sz val="12"/>
      <color theme="1"/>
      <name val="Arial"/>
      <family val="2"/>
    </font>
    <font>
      <b/>
      <u val="singleAccounting"/>
      <sz val="12"/>
      <color theme="1"/>
      <name val="Arial"/>
      <family val="2"/>
    </font>
    <font>
      <b/>
      <sz val="20"/>
      <name val="Arial"/>
      <family val="2"/>
    </font>
    <font>
      <b/>
      <u/>
      <sz val="18"/>
      <name val="Arial"/>
      <family val="2"/>
    </font>
    <font>
      <sz val="11"/>
      <color rgb="FFFF0000"/>
      <name val="Arial"/>
      <family val="2"/>
    </font>
    <font>
      <u val="singleAccounting"/>
      <vertAlign val="superscript"/>
      <sz val="14"/>
      <name val="Arial"/>
      <family val="2"/>
    </font>
    <font>
      <vertAlign val="superscript"/>
      <sz val="14"/>
      <color theme="1"/>
      <name val="Arial"/>
      <family val="2"/>
    </font>
    <font>
      <b/>
      <vertAlign val="superscript"/>
      <sz val="14"/>
      <color theme="1"/>
      <name val="Arial"/>
      <family val="2"/>
    </font>
    <font>
      <u val="singleAccounting"/>
      <sz val="14"/>
      <color theme="1"/>
      <name val="Arial"/>
      <family val="2"/>
    </font>
    <font>
      <b/>
      <strike/>
      <sz val="14"/>
      <color theme="1"/>
      <name val="Arial"/>
      <family val="2"/>
    </font>
    <font>
      <b/>
      <sz val="8"/>
      <name val="Arial"/>
      <family val="2"/>
    </font>
    <font>
      <u/>
      <sz val="12"/>
      <color theme="10"/>
      <name val="Arial"/>
      <family val="2"/>
    </font>
    <font>
      <b/>
      <sz val="8"/>
      <name val="Calibri"/>
      <family val="2"/>
    </font>
    <font>
      <b/>
      <u/>
      <sz val="16"/>
      <name val="Arial"/>
      <family val="2"/>
    </font>
    <font>
      <vertAlign val="subscript"/>
      <sz val="14"/>
      <color theme="1"/>
      <name val="Arial"/>
      <family val="2"/>
    </font>
    <font>
      <sz val="13"/>
      <color rgb="FFFF0000"/>
      <name val="Arial"/>
      <family val="2"/>
    </font>
    <font>
      <b/>
      <sz val="13"/>
      <color rgb="FFFF0000"/>
      <name val="Arial"/>
      <family val="2"/>
    </font>
    <font>
      <b/>
      <sz val="18"/>
      <color theme="1"/>
      <name val="Arial"/>
      <family val="2"/>
    </font>
    <font>
      <b/>
      <sz val="13"/>
      <color theme="1"/>
      <name val="Arial"/>
      <family val="2"/>
    </font>
    <font>
      <sz val="11"/>
      <color theme="1"/>
      <name val="Arial"/>
      <family val="2"/>
    </font>
    <font>
      <sz val="13"/>
      <color theme="1"/>
      <name val="Arial"/>
      <family val="2"/>
    </font>
    <font>
      <b/>
      <sz val="11"/>
      <name val="Arial"/>
      <family val="2"/>
    </font>
    <font>
      <b/>
      <sz val="14"/>
      <color theme="9" tint="-0.249977111117893"/>
      <name val="Arial"/>
      <family val="2"/>
    </font>
  </fonts>
  <fills count="49">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right/>
      <top/>
      <bottom style="medium">
        <color rgb="FFB4B4B4"/>
      </bottom>
      <diagonal/>
    </border>
    <border>
      <left/>
      <right style="medium">
        <color rgb="FFB4B4B4"/>
      </right>
      <top/>
      <bottom style="medium">
        <color rgb="FFB4B4B4"/>
      </bottom>
      <diagonal/>
    </border>
    <border>
      <left/>
      <right/>
      <top/>
      <bottom style="thin">
        <color theme="0" tint="-0.14862514114810632"/>
      </bottom>
      <diagonal/>
    </border>
    <border>
      <left/>
      <right/>
      <top style="thin">
        <color auto="1"/>
      </top>
      <bottom/>
      <diagonal/>
    </border>
    <border>
      <left/>
      <right/>
      <top/>
      <bottom style="medium">
        <color theme="2"/>
      </bottom>
      <diagonal/>
    </border>
    <border>
      <left style="thin">
        <color indexed="9"/>
      </left>
      <right/>
      <top style="thin">
        <color theme="0" tint="-0.14419995727408674"/>
      </top>
      <bottom style="thin">
        <color theme="0" tint="-0.14419995727408674"/>
      </bottom>
      <diagonal/>
    </border>
    <border>
      <left style="thin">
        <color indexed="9"/>
      </left>
      <right/>
      <top style="thin">
        <color theme="0" tint="-0.14416943876461075"/>
      </top>
      <bottom style="thin">
        <color theme="0" tint="-0.14416943876461075"/>
      </bottom>
      <diagonal/>
    </border>
    <border>
      <left style="thin">
        <color indexed="9"/>
      </left>
      <right/>
      <top/>
      <bottom style="thin">
        <color theme="0" tint="-0.14419995727408674"/>
      </bottom>
      <diagonal/>
    </border>
    <border>
      <left style="thin">
        <color indexed="9"/>
      </left>
      <right style="thin">
        <color indexed="9"/>
      </right>
      <top style="thin">
        <color theme="0" tint="-0.14419995727408674"/>
      </top>
      <bottom style="medium">
        <color rgb="FFB4B4B4"/>
      </bottom>
      <diagonal/>
    </border>
    <border>
      <left/>
      <right/>
      <top/>
      <bottom style="thin">
        <color theme="0" tint="-0.14419995727408674"/>
      </bottom>
      <diagonal/>
    </border>
  </borders>
  <cellStyleXfs count="6089">
    <xf numFmtId="3" fontId="0" fillId="0" borderId="0">
      <alignment vertical="distributed"/>
    </xf>
    <xf numFmtId="164" fontId="14" fillId="0" borderId="0" applyFont="0" applyFill="0" applyBorder="0" applyAlignment="0" applyProtection="0"/>
    <xf numFmtId="3" fontId="15" fillId="0" borderId="0"/>
    <xf numFmtId="3" fontId="28" fillId="0" borderId="0">
      <alignment vertical="distributed"/>
    </xf>
    <xf numFmtId="3" fontId="15" fillId="0" borderId="0"/>
    <xf numFmtId="3" fontId="24" fillId="0" borderId="0"/>
    <xf numFmtId="3" fontId="15" fillId="0" borderId="0"/>
    <xf numFmtId="0" fontId="24" fillId="0" borderId="0"/>
    <xf numFmtId="0" fontId="24" fillId="0" borderId="0"/>
    <xf numFmtId="0" fontId="24" fillId="0" borderId="0"/>
    <xf numFmtId="0" fontId="13" fillId="0" borderId="0"/>
    <xf numFmtId="0" fontId="12" fillId="0" borderId="0"/>
    <xf numFmtId="0" fontId="11" fillId="0" borderId="0"/>
    <xf numFmtId="0" fontId="11" fillId="0" borderId="0"/>
    <xf numFmtId="0" fontId="10" fillId="0" borderId="0"/>
    <xf numFmtId="0" fontId="9" fillId="0" borderId="0"/>
    <xf numFmtId="3" fontId="15" fillId="0" borderId="0"/>
    <xf numFmtId="9" fontId="14" fillId="0" borderId="0" applyFont="0" applyFill="0" applyBorder="0" applyAlignment="0" applyProtection="0"/>
    <xf numFmtId="4" fontId="49" fillId="3" borderId="17" applyNumberFormat="0" applyProtection="0">
      <alignment horizontal="right" vertical="center"/>
    </xf>
    <xf numFmtId="0" fontId="49" fillId="4" borderId="17" applyNumberFormat="0" applyProtection="0">
      <alignment horizontal="left" vertical="top" indent="1"/>
    </xf>
    <xf numFmtId="164" fontId="14" fillId="0" borderId="0" applyFont="0" applyFill="0" applyBorder="0" applyAlignment="0" applyProtection="0"/>
    <xf numFmtId="9" fontId="14" fillId="0" borderId="0" applyFont="0" applyFill="0" applyBorder="0" applyAlignment="0" applyProtection="0"/>
    <xf numFmtId="0" fontId="51" fillId="7" borderId="0" applyNumberFormat="0">
      <alignment horizontal="center" vertical="center"/>
    </xf>
    <xf numFmtId="0" fontId="26" fillId="0" borderId="0" applyNumberFormat="0">
      <alignment horizontal="left"/>
    </xf>
    <xf numFmtId="0" fontId="20" fillId="8" borderId="19" applyAlignment="0">
      <alignment horizontal="left"/>
    </xf>
    <xf numFmtId="1" fontId="15" fillId="8" borderId="19">
      <alignment horizontal="right" wrapText="1"/>
    </xf>
    <xf numFmtId="0" fontId="15" fillId="9" borderId="0" applyNumberFormat="0">
      <alignment horizontal="right"/>
    </xf>
    <xf numFmtId="0" fontId="20" fillId="0" borderId="20" applyAlignment="0">
      <alignment horizontal="left"/>
    </xf>
    <xf numFmtId="3" fontId="20" fillId="9" borderId="20" applyNumberFormat="0">
      <alignment horizontal="right"/>
    </xf>
    <xf numFmtId="0" fontId="15" fillId="0" borderId="20" applyNumberFormat="0">
      <alignment horizontal="right"/>
    </xf>
    <xf numFmtId="0" fontId="8" fillId="0" borderId="0"/>
    <xf numFmtId="0" fontId="20" fillId="0" borderId="20">
      <alignment horizontal="left"/>
    </xf>
    <xf numFmtId="0" fontId="52" fillId="9" borderId="0" applyNumberFormat="0">
      <alignment horizontal="right"/>
    </xf>
    <xf numFmtId="9" fontId="8" fillId="0" borderId="0" applyFont="0" applyFill="0" applyBorder="0" applyAlignment="0" applyProtection="0"/>
    <xf numFmtId="4" fontId="49" fillId="6" borderId="0">
      <alignment horizontal="right"/>
    </xf>
    <xf numFmtId="3" fontId="15" fillId="0" borderId="0"/>
    <xf numFmtId="0" fontId="8" fillId="0" borderId="0"/>
    <xf numFmtId="0" fontId="8" fillId="0" borderId="0"/>
    <xf numFmtId="0" fontId="14" fillId="0" borderId="0"/>
    <xf numFmtId="4" fontId="49" fillId="3" borderId="21" applyNumberFormat="0" applyProtection="0">
      <alignment horizontal="right" vertical="center"/>
    </xf>
    <xf numFmtId="0" fontId="49" fillId="4" borderId="21" applyNumberFormat="0" applyProtection="0">
      <alignment horizontal="left" vertical="top" indent="1"/>
    </xf>
    <xf numFmtId="3" fontId="14" fillId="0" borderId="0"/>
    <xf numFmtId="164"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0" fontId="8" fillId="0" borderId="0"/>
    <xf numFmtId="0" fontId="53" fillId="0" borderId="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4" fillId="0" borderId="0"/>
    <xf numFmtId="0" fontId="54" fillId="0" borderId="0"/>
    <xf numFmtId="0" fontId="54" fillId="0" borderId="0"/>
    <xf numFmtId="0" fontId="14" fillId="0" borderId="0"/>
    <xf numFmtId="0" fontId="14" fillId="0" borderId="0"/>
    <xf numFmtId="0" fontId="14" fillId="0" borderId="0"/>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10" borderId="0">
      <alignment horizontal="left" vertical="top"/>
    </xf>
    <xf numFmtId="0" fontId="56" fillId="11" borderId="0">
      <alignment horizontal="left" vertical="top"/>
    </xf>
    <xf numFmtId="0" fontId="55" fillId="0" borderId="0">
      <alignment horizontal="right" vertical="top"/>
    </xf>
    <xf numFmtId="0" fontId="56"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0"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6" fillId="11" borderId="0">
      <alignment horizontal="right" vertical="top"/>
    </xf>
    <xf numFmtId="0" fontId="56" fillId="11" borderId="0">
      <alignment horizontal="left" vertical="top"/>
    </xf>
    <xf numFmtId="0" fontId="55" fillId="0"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0" borderId="0">
      <alignment horizontal="right" vertical="top"/>
    </xf>
    <xf numFmtId="0" fontId="56" fillId="11"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7" fillId="0" borderId="0"/>
    <xf numFmtId="0" fontId="54" fillId="0" borderId="0"/>
    <xf numFmtId="0" fontId="54" fillId="0" borderId="0"/>
    <xf numFmtId="0" fontId="53" fillId="0" borderId="0"/>
    <xf numFmtId="0" fontId="53" fillId="0" borderId="0"/>
    <xf numFmtId="0" fontId="54" fillId="0" borderId="0"/>
    <xf numFmtId="0" fontId="53" fillId="0" borderId="0"/>
    <xf numFmtId="0" fontId="53" fillId="0" borderId="0"/>
    <xf numFmtId="0" fontId="54" fillId="0" borderId="0"/>
    <xf numFmtId="0" fontId="53" fillId="0" borderId="0"/>
    <xf numFmtId="0" fontId="54" fillId="0" borderId="0"/>
    <xf numFmtId="0" fontId="53" fillId="0" borderId="0"/>
    <xf numFmtId="0" fontId="54" fillId="0" borderId="0"/>
    <xf numFmtId="0" fontId="54" fillId="0" borderId="0"/>
    <xf numFmtId="0" fontId="54" fillId="0" borderId="0"/>
    <xf numFmtId="0" fontId="54" fillId="0" borderId="0"/>
    <xf numFmtId="168" fontId="53" fillId="0" borderId="0">
      <protection locked="0"/>
    </xf>
    <xf numFmtId="168" fontId="53" fillId="0" borderId="0">
      <protection locked="0"/>
    </xf>
    <xf numFmtId="168" fontId="53" fillId="0" borderId="0">
      <protection locked="0"/>
    </xf>
    <xf numFmtId="0" fontId="58" fillId="0" borderId="0" applyFont="0" applyFill="0" applyBorder="0" applyAlignment="0" applyProtection="0"/>
    <xf numFmtId="0" fontId="58" fillId="0" borderId="0" applyFont="0" applyFill="0" applyBorder="0" applyAlignment="0" applyProtection="0"/>
    <xf numFmtId="0" fontId="53" fillId="0" borderId="0">
      <protection locked="0"/>
    </xf>
    <xf numFmtId="0" fontId="53" fillId="0" borderId="0">
      <protection locked="0"/>
    </xf>
    <xf numFmtId="0" fontId="53" fillId="0" borderId="4">
      <protection locked="0"/>
    </xf>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60" fillId="21"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0" applyNumberFormat="0" applyBorder="0" applyAlignment="0" applyProtection="0"/>
    <xf numFmtId="0" fontId="61" fillId="27" borderId="0" applyNumberFormat="0" applyBorder="0" applyAlignment="0" applyProtection="0"/>
    <xf numFmtId="0" fontId="61" fillId="30" borderId="0" applyNumberFormat="0" applyBorder="0" applyAlignment="0" applyProtection="0"/>
    <xf numFmtId="0" fontId="62" fillId="28"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1" fillId="31"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36" borderId="0" applyNumberFormat="0" applyBorder="0" applyAlignment="0" applyProtection="0"/>
    <xf numFmtId="169" fontId="63" fillId="0" borderId="0">
      <alignment horizontal="left"/>
    </xf>
    <xf numFmtId="0" fontId="64" fillId="0" borderId="2" applyNumberFormat="0" applyFill="0" applyAlignment="0" applyProtection="0"/>
    <xf numFmtId="0" fontId="58" fillId="0" borderId="0" applyFont="0" applyFill="0" applyBorder="0" applyAlignment="0" applyProtection="0"/>
    <xf numFmtId="37" fontId="14" fillId="0" borderId="0" applyFont="0" applyFill="0" applyBorder="0" applyAlignment="0" applyProtection="0"/>
    <xf numFmtId="170" fontId="65" fillId="0" borderId="0" applyFont="0" applyFill="0" applyBorder="0" applyAlignment="0" applyProtection="0"/>
    <xf numFmtId="3" fontId="66" fillId="0" borderId="0" applyFont="0" applyFill="0" applyBorder="0" applyAlignment="0" applyProtection="0"/>
    <xf numFmtId="0" fontId="67" fillId="0" borderId="0"/>
    <xf numFmtId="0" fontId="54" fillId="0" borderId="0"/>
    <xf numFmtId="0" fontId="67" fillId="0" borderId="0"/>
    <xf numFmtId="0" fontId="54" fillId="0" borderId="0"/>
    <xf numFmtId="0" fontId="68" fillId="24" borderId="22" applyNumberFormat="0" applyAlignment="0" applyProtection="0"/>
    <xf numFmtId="0" fontId="69" fillId="11" borderId="23" applyNumberFormat="0" applyAlignment="0" applyProtection="0"/>
    <xf numFmtId="0" fontId="58" fillId="0" borderId="0" applyFont="0" applyFill="0" applyBorder="0" applyAlignment="0" applyProtection="0"/>
    <xf numFmtId="0" fontId="66" fillId="0" borderId="0" applyFont="0" applyFill="0" applyBorder="0" applyAlignment="0" applyProtection="0"/>
    <xf numFmtId="14" fontId="70" fillId="0" borderId="0"/>
    <xf numFmtId="0" fontId="71" fillId="0" borderId="0">
      <protection locked="0"/>
    </xf>
    <xf numFmtId="0" fontId="72" fillId="37" borderId="0" applyNumberFormat="0" applyBorder="0" applyAlignment="0" applyProtection="0"/>
    <xf numFmtId="171" fontId="73" fillId="0" borderId="0">
      <alignment horizontal="center"/>
    </xf>
    <xf numFmtId="38" fontId="74" fillId="0" borderId="0" applyFont="0" applyFill="0" applyBorder="0" applyAlignment="0" applyProtection="0"/>
    <xf numFmtId="0" fontId="75" fillId="0" borderId="0" applyFont="0" applyFill="0" applyBorder="0" applyAlignment="0" applyProtection="0"/>
    <xf numFmtId="172" fontId="14" fillId="0" borderId="0" applyFont="0" applyFill="0" applyBorder="0" applyAlignment="0" applyProtection="0"/>
    <xf numFmtId="0" fontId="76" fillId="0" borderId="0">
      <protection locked="0"/>
    </xf>
    <xf numFmtId="0" fontId="76" fillId="0" borderId="0">
      <protection locked="0"/>
    </xf>
    <xf numFmtId="173" fontId="65" fillId="0" borderId="0" applyFont="0" applyFill="0" applyBorder="0" applyAlignment="0" applyProtection="0"/>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38" fontId="77" fillId="38" borderId="0" applyNumberFormat="0" applyBorder="0" applyAlignment="0" applyProtection="0"/>
    <xf numFmtId="0" fontId="20" fillId="0" borderId="24" applyNumberFormat="0" applyAlignment="0" applyProtection="0">
      <alignment horizontal="left" vertical="center"/>
    </xf>
    <xf numFmtId="0" fontId="20" fillId="0" borderId="3">
      <alignment horizontal="left" vertical="center"/>
    </xf>
    <xf numFmtId="0" fontId="78" fillId="0" borderId="0" applyNumberFormat="0" applyFill="0" applyBorder="0" applyAlignment="0" applyProtection="0">
      <alignment vertical="top"/>
      <protection locked="0"/>
    </xf>
    <xf numFmtId="10" fontId="77" fillId="39" borderId="18" applyNumberFormat="0" applyBorder="0" applyAlignment="0" applyProtection="0"/>
    <xf numFmtId="0" fontId="79" fillId="0" borderId="0" applyNumberFormat="0" applyFill="0" applyBorder="0" applyAlignment="0">
      <protection locked="0"/>
    </xf>
    <xf numFmtId="0" fontId="80" fillId="0" borderId="25" applyNumberFormat="0" applyFill="0" applyAlignment="0" applyProtection="0"/>
    <xf numFmtId="0" fontId="81" fillId="40" borderId="26" applyNumberFormat="0" applyAlignment="0" applyProtection="0"/>
    <xf numFmtId="1" fontId="70" fillId="0" borderId="0"/>
    <xf numFmtId="0" fontId="14" fillId="0" borderId="0" applyFont="0" applyFill="0" applyBorder="0" applyAlignment="0" applyProtection="0"/>
    <xf numFmtId="0" fontId="14" fillId="0" borderId="0" applyFont="0" applyFill="0" applyBorder="0" applyAlignment="0" applyProtection="0"/>
    <xf numFmtId="2" fontId="82" fillId="0" borderId="11" applyFont="0" applyFill="0" applyBorder="0" applyAlignment="0"/>
    <xf numFmtId="0" fontId="14" fillId="0" borderId="0" applyFont="0" applyFill="0" applyBorder="0" applyAlignment="0" applyProtection="0"/>
    <xf numFmtId="0" fontId="14" fillId="0" borderId="0" applyFont="0" applyFill="0" applyBorder="0" applyAlignment="0" applyProtection="0"/>
    <xf numFmtId="0" fontId="83" fillId="0" borderId="27" applyNumberFormat="0" applyFill="0" applyAlignment="0" applyProtection="0"/>
    <xf numFmtId="0" fontId="84" fillId="0" borderId="28" applyNumberFormat="0" applyFill="0" applyAlignment="0" applyProtection="0"/>
    <xf numFmtId="0" fontId="85" fillId="0" borderId="29" applyNumberFormat="0" applyFill="0" applyAlignment="0" applyProtection="0"/>
    <xf numFmtId="0" fontId="85" fillId="0" borderId="0" applyNumberFormat="0" applyFill="0" applyBorder="0" applyAlignment="0" applyProtection="0"/>
    <xf numFmtId="37" fontId="17" fillId="0" borderId="0">
      <alignment horizontal="centerContinuous"/>
    </xf>
    <xf numFmtId="0" fontId="86" fillId="41" borderId="0" applyNumberFormat="0" applyBorder="0" applyAlignment="0" applyProtection="0"/>
    <xf numFmtId="0" fontId="87" fillId="0" borderId="0"/>
    <xf numFmtId="0" fontId="14" fillId="0" borderId="0"/>
    <xf numFmtId="0" fontId="65" fillId="0" borderId="0"/>
    <xf numFmtId="0" fontId="53" fillId="0" borderId="0"/>
    <xf numFmtId="0" fontId="88" fillId="0" borderId="0"/>
    <xf numFmtId="0" fontId="59" fillId="0" borderId="0"/>
    <xf numFmtId="0" fontId="61" fillId="0" borderId="0"/>
    <xf numFmtId="0" fontId="65" fillId="0" borderId="0"/>
    <xf numFmtId="0" fontId="59" fillId="0" borderId="0"/>
    <xf numFmtId="0" fontId="89" fillId="0" borderId="0">
      <alignment wrapText="1"/>
    </xf>
    <xf numFmtId="0" fontId="90" fillId="0" borderId="0"/>
    <xf numFmtId="0" fontId="54" fillId="0" borderId="0"/>
    <xf numFmtId="0" fontId="14" fillId="0" borderId="0"/>
    <xf numFmtId="0" fontId="91" fillId="11" borderId="22" applyNumberFormat="0" applyAlignment="0" applyProtection="0"/>
    <xf numFmtId="0" fontId="15" fillId="0" borderId="0"/>
    <xf numFmtId="37" fontId="92" fillId="0" borderId="0" applyNumberFormat="0" applyFill="0" applyBorder="0" applyProtection="0">
      <alignment horizontal="left" vertical="center" wrapText="1"/>
    </xf>
    <xf numFmtId="0" fontId="93" fillId="6" borderId="0">
      <alignment horizontal="right"/>
    </xf>
    <xf numFmtId="0" fontId="94" fillId="6" borderId="10"/>
    <xf numFmtId="0" fontId="94" fillId="0" borderId="0" applyBorder="0">
      <alignment horizontal="centerContinuous"/>
    </xf>
    <xf numFmtId="0" fontId="95" fillId="0" borderId="0" applyBorder="0">
      <alignment horizontal="centerContinuous"/>
    </xf>
    <xf numFmtId="0" fontId="33" fillId="0" borderId="0"/>
    <xf numFmtId="0" fontId="8" fillId="42" borderId="0"/>
    <xf numFmtId="10" fontId="14" fillId="0" borderId="0" applyFont="0" applyFill="0" applyBorder="0" applyAlignment="0" applyProtection="0"/>
    <xf numFmtId="174" fontId="96" fillId="0" borderId="30" applyFill="0" applyBorder="0" applyProtection="0">
      <alignment vertical="center"/>
    </xf>
    <xf numFmtId="0" fontId="53" fillId="0" borderId="0" applyNumberFormat="0">
      <alignment horizontal="left"/>
    </xf>
    <xf numFmtId="9" fontId="65" fillId="0" borderId="0" applyFont="0" applyFill="0" applyBorder="0" applyAlignment="0" applyProtection="0"/>
    <xf numFmtId="9" fontId="65" fillId="0" borderId="0" applyFont="0" applyFill="0" applyBorder="0" applyAlignment="0" applyProtection="0"/>
    <xf numFmtId="175" fontId="70" fillId="0" borderId="0"/>
    <xf numFmtId="9" fontId="7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37" fontId="50" fillId="0" borderId="0">
      <alignment horizontal="centerContinuous"/>
    </xf>
    <xf numFmtId="178" fontId="15" fillId="0" borderId="0" applyFont="0" applyFill="0" applyBorder="0" applyAlignment="0" applyProtection="0">
      <alignment horizontal="right"/>
    </xf>
    <xf numFmtId="0" fontId="97" fillId="0" borderId="31">
      <alignment horizontal="centerContinuous"/>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179" fontId="14" fillId="0" borderId="32" applyFont="0" applyFill="0" applyBorder="0" applyAlignment="0" applyProtection="0"/>
    <xf numFmtId="0" fontId="100" fillId="0" borderId="31"/>
    <xf numFmtId="0" fontId="54" fillId="0" borderId="0"/>
    <xf numFmtId="0" fontId="101" fillId="0" borderId="0"/>
    <xf numFmtId="0" fontId="33" fillId="0" borderId="0"/>
    <xf numFmtId="0" fontId="102" fillId="0" borderId="33" applyNumberFormat="0" applyFill="0" applyAlignment="0" applyProtection="0"/>
    <xf numFmtId="0" fontId="64" fillId="0" borderId="2">
      <alignment horizontal="center"/>
    </xf>
    <xf numFmtId="0" fontId="64" fillId="0" borderId="2">
      <alignment horizontal="center"/>
    </xf>
    <xf numFmtId="0" fontId="64" fillId="0" borderId="2">
      <alignment horizontal="center"/>
    </xf>
    <xf numFmtId="40" fontId="70" fillId="0" borderId="0"/>
    <xf numFmtId="0" fontId="103" fillId="0" borderId="0" applyNumberFormat="0" applyFill="0" applyBorder="0" applyAlignment="0" applyProtection="0"/>
    <xf numFmtId="0" fontId="80" fillId="0" borderId="0" applyNumberFormat="0" applyFill="0" applyBorder="0" applyAlignment="0" applyProtection="0"/>
    <xf numFmtId="40" fontId="7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3" fontId="33" fillId="43" borderId="0" applyFont="0" applyFill="0" applyBorder="0" applyAlignment="0" applyProtection="0"/>
    <xf numFmtId="41" fontId="14" fillId="0" borderId="0" applyFont="0" applyFill="0" applyBorder="0" applyAlignment="0" applyProtection="0"/>
    <xf numFmtId="0" fontId="104" fillId="0" borderId="0" applyNumberFormat="0" applyFill="0" applyBorder="0" applyAlignment="0" applyProtection="0"/>
    <xf numFmtId="0" fontId="65" fillId="44" borderId="34" applyNumberFormat="0" applyFont="0" applyAlignment="0" applyProtection="0"/>
    <xf numFmtId="180"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6" fontId="74" fillId="0" borderId="0" applyFont="0" applyFill="0" applyBorder="0" applyAlignment="0" applyProtection="0"/>
    <xf numFmtId="8" fontId="7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105" fillId="12" borderId="0" applyNumberFormat="0" applyBorder="0" applyAlignment="0" applyProtection="0"/>
    <xf numFmtId="171" fontId="106" fillId="0" borderId="35">
      <protection locked="0"/>
    </xf>
    <xf numFmtId="0" fontId="107" fillId="0" borderId="0" applyBorder="0">
      <alignment horizontal="center" vertical="center" wrapText="1"/>
    </xf>
    <xf numFmtId="0" fontId="108" fillId="0" borderId="36" applyBorder="0">
      <alignment horizontal="center" vertical="center" wrapText="1"/>
    </xf>
    <xf numFmtId="171" fontId="109" fillId="45" borderId="35"/>
    <xf numFmtId="4" fontId="110" fillId="2" borderId="18" applyBorder="0">
      <alignment horizontal="right"/>
    </xf>
    <xf numFmtId="0" fontId="111" fillId="0" borderId="0">
      <alignment horizontal="center" vertical="top" wrapText="1"/>
    </xf>
    <xf numFmtId="0" fontId="112" fillId="0" borderId="0">
      <alignment horizontal="center" vertical="center" wrapText="1"/>
    </xf>
    <xf numFmtId="0" fontId="15" fillId="5" borderId="0" applyFill="0">
      <alignment wrapText="1"/>
    </xf>
    <xf numFmtId="0" fontId="53" fillId="0" borderId="0"/>
    <xf numFmtId="49" fontId="113" fillId="0" borderId="0">
      <alignment horizontal="center"/>
    </xf>
    <xf numFmtId="183" fontId="53" fillId="0" borderId="0" applyFont="0" applyFill="0" applyBorder="0" applyAlignment="0" applyProtection="0"/>
    <xf numFmtId="184" fontId="53" fillId="0" borderId="0" applyFont="0" applyFill="0" applyBorder="0" applyAlignment="0" applyProtection="0"/>
    <xf numFmtId="184" fontId="53" fillId="0" borderId="0" applyFont="0" applyFill="0" applyBorder="0" applyAlignment="0" applyProtection="0"/>
    <xf numFmtId="4" fontId="110" fillId="5" borderId="0" applyBorder="0">
      <alignment horizontal="right"/>
    </xf>
    <xf numFmtId="4" fontId="110" fillId="46" borderId="37" applyBorder="0">
      <alignment horizontal="right"/>
    </xf>
    <xf numFmtId="4" fontId="110" fillId="5" borderId="38" applyBorder="0">
      <alignment horizontal="right"/>
    </xf>
    <xf numFmtId="168" fontId="53" fillId="0" borderId="0">
      <protection locked="0"/>
    </xf>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5" fillId="21" borderId="0" applyNumberFormat="0" applyBorder="0" applyAlignment="0" applyProtection="0"/>
    <xf numFmtId="0" fontId="115" fillId="21" borderId="0" applyNumberFormat="0" applyBorder="0" applyAlignment="0" applyProtection="0"/>
    <xf numFmtId="0" fontId="115" fillId="18"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1"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33" borderId="0" applyNumberFormat="0" applyBorder="0" applyAlignment="0" applyProtection="0"/>
    <xf numFmtId="0" fontId="115" fillId="33" borderId="0" applyNumberFormat="0" applyBorder="0" applyAlignment="0" applyProtection="0"/>
    <xf numFmtId="0" fontId="115" fillId="34" borderId="0" applyNumberFormat="0" applyBorder="0" applyAlignment="0" applyProtection="0"/>
    <xf numFmtId="0" fontId="115" fillId="34"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3"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4" fillId="44" borderId="34" applyNumberFormat="0" applyFont="0" applyAlignment="0" applyProtection="0"/>
    <xf numFmtId="0" fontId="116" fillId="12" borderId="0" applyNumberFormat="0" applyBorder="0" applyAlignment="0" applyProtection="0"/>
    <xf numFmtId="0" fontId="116" fillId="12" borderId="0" applyNumberFormat="0" applyBorder="0" applyAlignment="0" applyProtection="0"/>
    <xf numFmtId="0" fontId="117" fillId="11" borderId="22" applyNumberFormat="0" applyAlignment="0" applyProtection="0"/>
    <xf numFmtId="0" fontId="72" fillId="13" borderId="0" applyNumberFormat="0" applyBorder="0" applyAlignment="0" applyProtection="0"/>
    <xf numFmtId="0" fontId="117" fillId="11" borderId="22" applyNumberFormat="0" applyAlignment="0" applyProtection="0"/>
    <xf numFmtId="0" fontId="117" fillId="11" borderId="22" applyNumberFormat="0" applyAlignment="0" applyProtection="0"/>
    <xf numFmtId="0" fontId="118" fillId="40" borderId="26" applyNumberFormat="0" applyAlignment="0" applyProtection="0"/>
    <xf numFmtId="0" fontId="118" fillId="40" borderId="26" applyNumberFormat="0" applyAlignment="0" applyProtection="0"/>
    <xf numFmtId="0" fontId="116" fillId="12" borderId="0" applyNumberFormat="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5" fillId="33" borderId="0" applyNumberFormat="0" applyBorder="0" applyAlignment="0" applyProtection="0"/>
    <xf numFmtId="0" fontId="115" fillId="34" borderId="0" applyNumberFormat="0" applyBorder="0" applyAlignment="0" applyProtection="0"/>
    <xf numFmtId="0" fontId="115" fillId="35"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36" borderId="0" applyNumberFormat="0" applyBorder="0" applyAlignment="0" applyProtection="0"/>
    <xf numFmtId="0" fontId="119" fillId="0" borderId="0" applyNumberFormat="0" applyFill="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20" fillId="0" borderId="27" applyNumberFormat="0" applyFill="0" applyAlignment="0" applyProtection="0"/>
    <xf numFmtId="0" fontId="120" fillId="0" borderId="27" applyNumberFormat="0" applyFill="0" applyAlignment="0" applyProtection="0"/>
    <xf numFmtId="0" fontId="121" fillId="0" borderId="28" applyNumberFormat="0" applyFill="0" applyAlignment="0" applyProtection="0"/>
    <xf numFmtId="0" fontId="121" fillId="0" borderId="28"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8" fillId="16" borderId="22" applyNumberFormat="0" applyAlignment="0" applyProtection="0"/>
    <xf numFmtId="0" fontId="68" fillId="16" borderId="22" applyNumberFormat="0" applyAlignment="0" applyProtection="0"/>
    <xf numFmtId="0" fontId="68" fillId="16" borderId="22" applyNumberFormat="0" applyAlignment="0" applyProtection="0"/>
    <xf numFmtId="0" fontId="118" fillId="40" borderId="26" applyNumberFormat="0" applyAlignment="0" applyProtection="0"/>
    <xf numFmtId="0" fontId="123" fillId="0" borderId="39"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4" fillId="41" borderId="0" applyNumberFormat="0" applyBorder="0" applyAlignment="0" applyProtection="0"/>
    <xf numFmtId="0" fontId="12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4" fillId="0" borderId="0"/>
    <xf numFmtId="0" fontId="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4" fillId="0" borderId="0"/>
    <xf numFmtId="0" fontId="114" fillId="0" borderId="0"/>
    <xf numFmtId="0" fontId="114" fillId="0" borderId="0"/>
    <xf numFmtId="0" fontId="114" fillId="0" borderId="0"/>
    <xf numFmtId="0" fontId="1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4" fillId="0" borderId="0"/>
    <xf numFmtId="0" fontId="114" fillId="0" borderId="0"/>
    <xf numFmtId="0" fontId="114" fillId="0" borderId="0"/>
    <xf numFmtId="0" fontId="114" fillId="0" borderId="0"/>
    <xf numFmtId="0" fontId="1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28" fillId="0" borderId="0">
      <alignment vertical="distributed"/>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69" fillId="11" borderId="23" applyNumberFormat="0" applyAlignment="0" applyProtection="0"/>
    <xf numFmtId="0" fontId="69" fillId="11" borderId="23" applyNumberFormat="0" applyAlignment="0" applyProtection="0"/>
    <xf numFmtId="9" fontId="14" fillId="0" borderId="0" applyFont="0" applyFill="0" applyBorder="0" applyAlignment="0" applyProtection="0"/>
    <xf numFmtId="0" fontId="125" fillId="0" borderId="0" applyNumberFormat="0" applyFill="0" applyBorder="0" applyAlignment="0" applyProtection="0"/>
    <xf numFmtId="0" fontId="120" fillId="0" borderId="27" applyNumberFormat="0" applyFill="0" applyAlignment="0" applyProtection="0"/>
    <xf numFmtId="0" fontId="121" fillId="0" borderId="28" applyNumberFormat="0" applyFill="0" applyAlignment="0" applyProtection="0"/>
    <xf numFmtId="0" fontId="122" fillId="0" borderId="29" applyNumberFormat="0" applyFill="0" applyAlignment="0" applyProtection="0"/>
    <xf numFmtId="0" fontId="122" fillId="0" borderId="0" applyNumberFormat="0" applyFill="0" applyBorder="0" applyAlignment="0" applyProtection="0"/>
    <xf numFmtId="4" fontId="49" fillId="3" borderId="21" applyNumberFormat="0" applyProtection="0">
      <alignment horizontal="right" vertical="center"/>
    </xf>
    <xf numFmtId="0" fontId="49" fillId="4" borderId="21" applyNumberFormat="0" applyProtection="0">
      <alignment horizontal="left" vertical="top" indent="1"/>
    </xf>
    <xf numFmtId="0" fontId="102" fillId="0" borderId="4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02" fillId="0" borderId="40" applyNumberFormat="0" applyFill="0" applyAlignment="0" applyProtection="0"/>
    <xf numFmtId="0" fontId="102" fillId="0" borderId="40" applyNumberFormat="0" applyFill="0" applyAlignment="0" applyProtection="0"/>
    <xf numFmtId="0" fontId="69" fillId="11" borderId="23"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0" borderId="0"/>
    <xf numFmtId="0" fontId="8" fillId="0" borderId="0"/>
    <xf numFmtId="0" fontId="122" fillId="0" borderId="41" applyNumberFormat="0" applyFill="0" applyAlignment="0" applyProtection="0"/>
    <xf numFmtId="0" fontId="122" fillId="0" borderId="41" applyNumberFormat="0" applyFill="0" applyAlignment="0" applyProtection="0"/>
    <xf numFmtId="0" fontId="85" fillId="0" borderId="41"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22" fillId="0" borderId="41"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8" fillId="0" borderId="0" applyNumberFormat="0">
      <alignment horizontal="left"/>
    </xf>
    <xf numFmtId="0" fontId="15" fillId="0" borderId="42"/>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 fontId="49" fillId="3" borderId="21" applyNumberFormat="0" applyProtection="0">
      <alignment horizontal="right" vertical="center"/>
    </xf>
    <xf numFmtId="0" fontId="49" fillId="4" borderId="21" applyNumberFormat="0" applyProtection="0">
      <alignment horizontal="left" vertical="top" indent="1"/>
    </xf>
    <xf numFmtId="9" fontId="8" fillId="0" borderId="0" applyFont="0" applyFill="0" applyBorder="0" applyAlignment="0" applyProtection="0"/>
    <xf numFmtId="0" fontId="8" fillId="0" borderId="0"/>
    <xf numFmtId="0" fontId="68" fillId="24" borderId="22" applyNumberFormat="0" applyAlignment="0" applyProtection="0"/>
    <xf numFmtId="0" fontId="69" fillId="11" borderId="23" applyNumberFormat="0" applyAlignment="0" applyProtection="0"/>
    <xf numFmtId="0" fontId="91" fillId="11" borderId="22" applyNumberFormat="0" applyAlignment="0" applyProtection="0"/>
    <xf numFmtId="179" fontId="14" fillId="0" borderId="32" applyFont="0" applyFill="0" applyBorder="0" applyAlignment="0" applyProtection="0"/>
    <xf numFmtId="0" fontId="102" fillId="0" borderId="33" applyNumberFormat="0" applyFill="0" applyAlignment="0" applyProtection="0"/>
    <xf numFmtId="0" fontId="49" fillId="4" borderId="21" applyNumberFormat="0" applyProtection="0">
      <alignment horizontal="left" vertical="top" indent="1"/>
    </xf>
    <xf numFmtId="4" fontId="49" fillId="3" borderId="21" applyNumberFormat="0" applyProtection="0">
      <alignment horizontal="right" vertical="center"/>
    </xf>
    <xf numFmtId="0" fontId="65" fillId="44" borderId="34" applyNumberFormat="0" applyFont="0" applyAlignment="0" applyProtection="0"/>
    <xf numFmtId="0" fontId="68" fillId="16" borderId="22" applyNumberFormat="0" applyAlignment="0" applyProtection="0"/>
    <xf numFmtId="0" fontId="68" fillId="16" borderId="22" applyNumberFormat="0" applyAlignment="0" applyProtection="0"/>
    <xf numFmtId="0" fontId="68" fillId="16" borderId="22" applyNumberFormat="0" applyAlignment="0" applyProtection="0"/>
    <xf numFmtId="0" fontId="117" fillId="11" borderId="22" applyNumberFormat="0" applyAlignment="0" applyProtection="0"/>
    <xf numFmtId="0" fontId="117" fillId="11" borderId="22" applyNumberFormat="0" applyAlignment="0" applyProtection="0"/>
    <xf numFmtId="0" fontId="117" fillId="11" borderId="22" applyNumberFormat="0" applyAlignment="0" applyProtection="0"/>
    <xf numFmtId="0" fontId="14" fillId="44" borderId="34" applyNumberFormat="0" applyFont="0" applyAlignment="0" applyProtection="0"/>
    <xf numFmtId="0" fontId="14" fillId="44" borderId="34" applyNumberFormat="0" applyFont="0" applyAlignment="0" applyProtection="0"/>
    <xf numFmtId="0" fontId="117" fillId="11" borderId="22" applyNumberFormat="0" applyAlignment="0" applyProtection="0"/>
    <xf numFmtId="0" fontId="117" fillId="11" borderId="22" applyNumberFormat="0" applyAlignment="0" applyProtection="0"/>
    <xf numFmtId="0" fontId="117" fillId="11" borderId="22" applyNumberFormat="0" applyAlignment="0" applyProtection="0"/>
    <xf numFmtId="0" fontId="68" fillId="16" borderId="22" applyNumberFormat="0" applyAlignment="0" applyProtection="0"/>
    <xf numFmtId="0" fontId="68" fillId="16" borderId="22" applyNumberFormat="0" applyAlignment="0" applyProtection="0"/>
    <xf numFmtId="0" fontId="68" fillId="16" borderId="22" applyNumberFormat="0" applyAlignment="0" applyProtection="0"/>
    <xf numFmtId="0" fontId="65" fillId="44" borderId="34" applyNumberFormat="0" applyFont="0" applyAlignment="0" applyProtection="0"/>
    <xf numFmtId="0" fontId="102" fillId="0" borderId="33" applyNumberFormat="0" applyFill="0" applyAlignment="0" applyProtection="0"/>
    <xf numFmtId="179" fontId="14" fillId="0" borderId="32" applyFont="0" applyFill="0" applyBorder="0" applyAlignment="0" applyProtection="0"/>
    <xf numFmtId="0" fontId="91" fillId="11" borderId="22" applyNumberFormat="0" applyAlignment="0" applyProtection="0"/>
    <xf numFmtId="0" fontId="69" fillId="11" borderId="23" applyNumberFormat="0" applyAlignment="0" applyProtection="0"/>
    <xf numFmtId="0" fontId="68" fillId="24" borderId="22" applyNumberForma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69" fillId="11" borderId="23" applyNumberFormat="0" applyAlignment="0" applyProtection="0"/>
    <xf numFmtId="0" fontId="69" fillId="11" borderId="23" applyNumberFormat="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69" fillId="11" borderId="23" applyNumberFormat="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42"/>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69" fillId="11" borderId="23" applyNumberFormat="0" applyAlignment="0" applyProtection="0"/>
    <xf numFmtId="0" fontId="69" fillId="11" borderId="23" applyNumberFormat="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69" fillId="11" borderId="23" applyNumberFormat="0" applyAlignment="0" applyProtection="0"/>
    <xf numFmtId="0" fontId="122" fillId="0" borderId="41" applyNumberFormat="0" applyFill="0" applyAlignment="0" applyProtection="0"/>
    <xf numFmtId="0" fontId="122" fillId="0" borderId="41" applyNumberFormat="0" applyFill="0" applyAlignment="0" applyProtection="0"/>
    <xf numFmtId="0" fontId="85" fillId="0" borderId="41" applyNumberFormat="0" applyFill="0" applyAlignment="0" applyProtection="0"/>
    <xf numFmtId="0" fontId="122" fillId="0" borderId="41" applyNumberFormat="0" applyFill="0" applyAlignment="0" applyProtection="0"/>
    <xf numFmtId="0" fontId="15" fillId="0" borderId="42"/>
    <xf numFmtId="0" fontId="8" fillId="0" borderId="0"/>
    <xf numFmtId="9" fontId="8" fillId="0" borderId="0" applyFont="0" applyFill="0" applyBorder="0" applyAlignment="0" applyProtection="0"/>
    <xf numFmtId="0" fontId="8" fillId="0" borderId="0"/>
    <xf numFmtId="0" fontId="8" fillId="0" borderId="0"/>
    <xf numFmtId="4" fontId="49" fillId="3" borderId="21" applyNumberFormat="0" applyProtection="0">
      <alignment horizontal="right" vertical="center"/>
    </xf>
    <xf numFmtId="0" fontId="49" fillId="4" borderId="21" applyNumberFormat="0" applyProtection="0">
      <alignment horizontal="left" vertical="top" indent="1"/>
    </xf>
    <xf numFmtId="9" fontId="8" fillId="0" borderId="0" applyFont="0" applyFill="0" applyBorder="0" applyAlignment="0" applyProtection="0"/>
    <xf numFmtId="0" fontId="8" fillId="0" borderId="0"/>
    <xf numFmtId="0" fontId="68" fillId="24" borderId="22" applyNumberFormat="0" applyAlignment="0" applyProtection="0"/>
    <xf numFmtId="0" fontId="69" fillId="11" borderId="23" applyNumberFormat="0" applyAlignment="0" applyProtection="0"/>
    <xf numFmtId="0" fontId="91" fillId="11" borderId="22" applyNumberFormat="0" applyAlignment="0" applyProtection="0"/>
    <xf numFmtId="179" fontId="14" fillId="0" borderId="32" applyFont="0" applyFill="0" applyBorder="0" applyAlignment="0" applyProtection="0"/>
    <xf numFmtId="0" fontId="102" fillId="0" borderId="33" applyNumberFormat="0" applyFill="0" applyAlignment="0" applyProtection="0"/>
    <xf numFmtId="0" fontId="65" fillId="44" borderId="34" applyNumberFormat="0" applyFont="0" applyAlignment="0" applyProtection="0"/>
    <xf numFmtId="0" fontId="14" fillId="44" borderId="34" applyNumberFormat="0" applyFont="0" applyAlignment="0" applyProtection="0"/>
    <xf numFmtId="0" fontId="117" fillId="11" borderId="22" applyNumberFormat="0" applyAlignment="0" applyProtection="0"/>
    <xf numFmtId="0" fontId="117" fillId="11" borderId="22" applyNumberFormat="0" applyAlignment="0" applyProtection="0"/>
    <xf numFmtId="0" fontId="117" fillId="11" borderId="22" applyNumberFormat="0" applyAlignment="0" applyProtection="0"/>
    <xf numFmtId="0" fontId="68" fillId="16" borderId="22" applyNumberFormat="0" applyAlignment="0" applyProtection="0"/>
    <xf numFmtId="0" fontId="68" fillId="16" borderId="22" applyNumberFormat="0" applyAlignment="0" applyProtection="0"/>
    <xf numFmtId="0" fontId="68" fillId="16" borderId="22" applyNumberForma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114" fillId="44" borderId="34" applyNumberFormat="0" applyFont="0" applyAlignment="0" applyProtection="0"/>
    <xf numFmtId="0" fontId="69" fillId="11" borderId="23" applyNumberFormat="0" applyAlignment="0" applyProtection="0"/>
    <xf numFmtId="0" fontId="69" fillId="11" borderId="23" applyNumberFormat="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69" fillId="11" borderId="23" applyNumberFormat="0" applyAlignment="0" applyProtection="0"/>
    <xf numFmtId="0" fontId="8" fillId="0" borderId="0"/>
    <xf numFmtId="0" fontId="8" fillId="0" borderId="0"/>
    <xf numFmtId="0" fontId="122" fillId="0" borderId="41" applyNumberFormat="0" applyFill="0" applyAlignment="0" applyProtection="0"/>
    <xf numFmtId="0" fontId="122" fillId="0" borderId="41" applyNumberFormat="0" applyFill="0" applyAlignment="0" applyProtection="0"/>
    <xf numFmtId="0" fontId="85" fillId="0" borderId="41"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22" fillId="0" borderId="41"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42"/>
    <xf numFmtId="3" fontId="15"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5" fillId="0" borderId="0"/>
    <xf numFmtId="9" fontId="1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 fontId="49" fillId="3" borderId="43" applyNumberFormat="0" applyProtection="0">
      <alignment horizontal="right" vertical="center"/>
    </xf>
    <xf numFmtId="0" fontId="49" fillId="4" borderId="43" applyNumberFormat="0" applyProtection="0">
      <alignment horizontal="left" vertical="top" indent="1"/>
    </xf>
    <xf numFmtId="9" fontId="4" fillId="0" borderId="0" applyFont="0" applyFill="0" applyBorder="0" applyAlignment="0" applyProtection="0"/>
    <xf numFmtId="0" fontId="4" fillId="0" borderId="0"/>
    <xf numFmtId="0" fontId="68" fillId="24" borderId="44" applyNumberFormat="0" applyAlignment="0" applyProtection="0"/>
    <xf numFmtId="0" fontId="69" fillId="11" borderId="45" applyNumberFormat="0" applyAlignment="0" applyProtection="0"/>
    <xf numFmtId="0" fontId="91" fillId="11" borderId="44" applyNumberFormat="0" applyAlignment="0" applyProtection="0"/>
    <xf numFmtId="179" fontId="14" fillId="0" borderId="46" applyFont="0" applyFill="0" applyBorder="0" applyAlignment="0" applyProtection="0"/>
    <xf numFmtId="0" fontId="102" fillId="0" borderId="47" applyNumberFormat="0" applyFill="0" applyAlignment="0" applyProtection="0"/>
    <xf numFmtId="0" fontId="49" fillId="4" borderId="51" applyNumberFormat="0" applyProtection="0">
      <alignment horizontal="left" vertical="top" indent="1"/>
    </xf>
    <xf numFmtId="4" fontId="49" fillId="3" borderId="51" applyNumberFormat="0" applyProtection="0">
      <alignment horizontal="right" vertical="center"/>
    </xf>
    <xf numFmtId="0" fontId="65" fillId="44" borderId="48" applyNumberFormat="0" applyFont="0" applyAlignment="0" applyProtection="0"/>
    <xf numFmtId="9" fontId="14" fillId="0" borderId="0" applyFont="0" applyFill="0" applyBorder="0" applyAlignment="0" applyProtection="0"/>
    <xf numFmtId="3" fontId="15" fillId="0" borderId="0"/>
    <xf numFmtId="0" fontId="68" fillId="16" borderId="52" applyNumberFormat="0" applyAlignment="0" applyProtection="0"/>
    <xf numFmtId="0" fontId="68" fillId="16" borderId="52" applyNumberFormat="0" applyAlignment="0" applyProtection="0"/>
    <xf numFmtId="0" fontId="68" fillId="16" borderId="52" applyNumberFormat="0" applyAlignment="0" applyProtection="0"/>
    <xf numFmtId="0" fontId="117" fillId="11" borderId="52" applyNumberFormat="0" applyAlignment="0" applyProtection="0"/>
    <xf numFmtId="0" fontId="117" fillId="11" borderId="52" applyNumberFormat="0" applyAlignment="0" applyProtection="0"/>
    <xf numFmtId="0" fontId="117" fillId="11" borderId="52" applyNumberFormat="0" applyAlignment="0" applyProtection="0"/>
    <xf numFmtId="0" fontId="14" fillId="44" borderId="56" applyNumberFormat="0" applyFont="0" applyAlignment="0" applyProtection="0"/>
    <xf numFmtId="0" fontId="14" fillId="44" borderId="48" applyNumberFormat="0" applyFont="0" applyAlignment="0" applyProtection="0"/>
    <xf numFmtId="0" fontId="117" fillId="11" borderId="44" applyNumberFormat="0" applyAlignment="0" applyProtection="0"/>
    <xf numFmtId="0" fontId="117" fillId="11" borderId="44" applyNumberFormat="0" applyAlignment="0" applyProtection="0"/>
    <xf numFmtId="0" fontId="117" fillId="11" borderId="44" applyNumberFormat="0" applyAlignment="0" applyProtection="0"/>
    <xf numFmtId="0" fontId="68" fillId="16" borderId="44" applyNumberFormat="0" applyAlignment="0" applyProtection="0"/>
    <xf numFmtId="0" fontId="68" fillId="16" borderId="44" applyNumberFormat="0" applyAlignment="0" applyProtection="0"/>
    <xf numFmtId="0" fontId="68" fillId="16" borderId="44" applyNumberFormat="0" applyAlignment="0" applyProtection="0"/>
    <xf numFmtId="0" fontId="65" fillId="44" borderId="56" applyNumberFormat="0" applyFont="0" applyAlignment="0" applyProtection="0"/>
    <xf numFmtId="0" fontId="102" fillId="0" borderId="55" applyNumberFormat="0" applyFill="0" applyAlignment="0" applyProtection="0"/>
    <xf numFmtId="179" fontId="14" fillId="0" borderId="54" applyFont="0" applyFill="0" applyBorder="0" applyAlignment="0" applyProtection="0"/>
    <xf numFmtId="0" fontId="91" fillId="11" borderId="52" applyNumberFormat="0" applyAlignment="0" applyProtection="0"/>
    <xf numFmtId="0" fontId="69" fillId="11" borderId="53" applyNumberFormat="0" applyAlignment="0" applyProtection="0"/>
    <xf numFmtId="0" fontId="68" fillId="24" borderId="52" applyNumberForma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69" fillId="11" borderId="45" applyNumberFormat="0" applyAlignment="0" applyProtection="0"/>
    <xf numFmtId="0" fontId="69" fillId="11" borderId="45" applyNumberFormat="0" applyAlignment="0" applyProtection="0"/>
    <xf numFmtId="0" fontId="102" fillId="0" borderId="49" applyNumberFormat="0" applyFill="0" applyAlignment="0" applyProtection="0"/>
    <xf numFmtId="0" fontId="102" fillId="0" borderId="49" applyNumberFormat="0" applyFill="0" applyAlignment="0" applyProtection="0"/>
    <xf numFmtId="0" fontId="102" fillId="0" borderId="49" applyNumberFormat="0" applyFill="0" applyAlignment="0" applyProtection="0"/>
    <xf numFmtId="0" fontId="69" fillId="11" borderId="45"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5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4" fontId="49" fillId="3" borderId="43" applyNumberFormat="0" applyProtection="0">
      <alignment horizontal="right" vertical="center"/>
    </xf>
    <xf numFmtId="0" fontId="49" fillId="4" borderId="43" applyNumberFormat="0" applyProtection="0">
      <alignment horizontal="left" vertical="top" indent="1"/>
    </xf>
    <xf numFmtId="9" fontId="4" fillId="0" borderId="0" applyFont="0" applyFill="0" applyBorder="0" applyAlignment="0" applyProtection="0"/>
    <xf numFmtId="0" fontId="4" fillId="0" borderId="0"/>
    <xf numFmtId="0" fontId="68" fillId="24" borderId="44" applyNumberFormat="0" applyAlignment="0" applyProtection="0"/>
    <xf numFmtId="0" fontId="69" fillId="11" borderId="45" applyNumberFormat="0" applyAlignment="0" applyProtection="0"/>
    <xf numFmtId="0" fontId="91" fillId="11" borderId="44" applyNumberFormat="0" applyAlignment="0" applyProtection="0"/>
    <xf numFmtId="179" fontId="14" fillId="0" borderId="46" applyFont="0" applyFill="0" applyBorder="0" applyAlignment="0" applyProtection="0"/>
    <xf numFmtId="0" fontId="102" fillId="0" borderId="47" applyNumberFormat="0" applyFill="0" applyAlignment="0" applyProtection="0"/>
    <xf numFmtId="0" fontId="49" fillId="4" borderId="43" applyNumberFormat="0" applyProtection="0">
      <alignment horizontal="left" vertical="top" indent="1"/>
    </xf>
    <xf numFmtId="4" fontId="49" fillId="3" borderId="43" applyNumberFormat="0" applyProtection="0">
      <alignment horizontal="right" vertical="center"/>
    </xf>
    <xf numFmtId="0" fontId="65" fillId="44" borderId="48" applyNumberFormat="0" applyFont="0" applyAlignment="0" applyProtection="0"/>
    <xf numFmtId="0" fontId="68" fillId="16" borderId="44" applyNumberFormat="0" applyAlignment="0" applyProtection="0"/>
    <xf numFmtId="0" fontId="68" fillId="16" borderId="44" applyNumberFormat="0" applyAlignment="0" applyProtection="0"/>
    <xf numFmtId="0" fontId="68" fillId="16" borderId="44" applyNumberFormat="0" applyAlignment="0" applyProtection="0"/>
    <xf numFmtId="0" fontId="117" fillId="11" borderId="44" applyNumberFormat="0" applyAlignment="0" applyProtection="0"/>
    <xf numFmtId="0" fontId="117" fillId="11" borderId="44" applyNumberFormat="0" applyAlignment="0" applyProtection="0"/>
    <xf numFmtId="0" fontId="117" fillId="11" borderId="44" applyNumberFormat="0" applyAlignment="0" applyProtection="0"/>
    <xf numFmtId="0" fontId="14" fillId="44" borderId="48" applyNumberFormat="0" applyFont="0" applyAlignment="0" applyProtection="0"/>
    <xf numFmtId="0" fontId="14" fillId="44" borderId="48" applyNumberFormat="0" applyFont="0" applyAlignment="0" applyProtection="0"/>
    <xf numFmtId="0" fontId="117" fillId="11" borderId="44" applyNumberFormat="0" applyAlignment="0" applyProtection="0"/>
    <xf numFmtId="0" fontId="117" fillId="11" borderId="44" applyNumberFormat="0" applyAlignment="0" applyProtection="0"/>
    <xf numFmtId="0" fontId="117" fillId="11" borderId="44" applyNumberFormat="0" applyAlignment="0" applyProtection="0"/>
    <xf numFmtId="0" fontId="68" fillId="16" borderId="44" applyNumberFormat="0" applyAlignment="0" applyProtection="0"/>
    <xf numFmtId="0" fontId="68" fillId="16" borderId="44" applyNumberFormat="0" applyAlignment="0" applyProtection="0"/>
    <xf numFmtId="0" fontId="68" fillId="16" borderId="44" applyNumberFormat="0" applyAlignment="0" applyProtection="0"/>
    <xf numFmtId="0" fontId="65" fillId="44" borderId="48" applyNumberFormat="0" applyFont="0" applyAlignment="0" applyProtection="0"/>
    <xf numFmtId="0" fontId="102" fillId="0" borderId="47" applyNumberFormat="0" applyFill="0" applyAlignment="0" applyProtection="0"/>
    <xf numFmtId="179" fontId="14" fillId="0" borderId="46" applyFont="0" applyFill="0" applyBorder="0" applyAlignment="0" applyProtection="0"/>
    <xf numFmtId="0" fontId="91" fillId="11" borderId="44" applyNumberFormat="0" applyAlignment="0" applyProtection="0"/>
    <xf numFmtId="0" fontId="69" fillId="11" borderId="45" applyNumberFormat="0" applyAlignment="0" applyProtection="0"/>
    <xf numFmtId="0" fontId="68" fillId="24" borderId="44" applyNumberForma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69" fillId="11" borderId="45" applyNumberFormat="0" applyAlignment="0" applyProtection="0"/>
    <xf numFmtId="0" fontId="69" fillId="11" borderId="45" applyNumberFormat="0" applyAlignment="0" applyProtection="0"/>
    <xf numFmtId="0" fontId="102" fillId="0" borderId="49" applyNumberFormat="0" applyFill="0" applyAlignment="0" applyProtection="0"/>
    <xf numFmtId="0" fontId="102" fillId="0" borderId="49" applyNumberFormat="0" applyFill="0" applyAlignment="0" applyProtection="0"/>
    <xf numFmtId="0" fontId="102" fillId="0" borderId="49" applyNumberFormat="0" applyFill="0" applyAlignment="0" applyProtection="0"/>
    <xf numFmtId="0" fontId="69" fillId="11" borderId="45"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5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69" fillId="11" borderId="45" applyNumberFormat="0" applyAlignment="0" applyProtection="0"/>
    <xf numFmtId="0" fontId="69" fillId="11" borderId="45" applyNumberFormat="0" applyAlignment="0" applyProtection="0"/>
    <xf numFmtId="0" fontId="102" fillId="0" borderId="49" applyNumberFormat="0" applyFill="0" applyAlignment="0" applyProtection="0"/>
    <xf numFmtId="0" fontId="102" fillId="0" borderId="49" applyNumberFormat="0" applyFill="0" applyAlignment="0" applyProtection="0"/>
    <xf numFmtId="0" fontId="102" fillId="0" borderId="49" applyNumberFormat="0" applyFill="0" applyAlignment="0" applyProtection="0"/>
    <xf numFmtId="0" fontId="69" fillId="11" borderId="45" applyNumberFormat="0" applyAlignment="0" applyProtection="0"/>
    <xf numFmtId="0" fontId="15" fillId="0" borderId="50"/>
    <xf numFmtId="0" fontId="4" fillId="0" borderId="0"/>
    <xf numFmtId="9" fontId="4" fillId="0" borderId="0" applyFont="0" applyFill="0" applyBorder="0" applyAlignment="0" applyProtection="0"/>
    <xf numFmtId="0" fontId="4" fillId="0" borderId="0"/>
    <xf numFmtId="0" fontId="4" fillId="0" borderId="0"/>
    <xf numFmtId="4" fontId="49" fillId="3" borderId="43" applyNumberFormat="0" applyProtection="0">
      <alignment horizontal="right" vertical="center"/>
    </xf>
    <xf numFmtId="0" fontId="49" fillId="4" borderId="43" applyNumberFormat="0" applyProtection="0">
      <alignment horizontal="left" vertical="top" indent="1"/>
    </xf>
    <xf numFmtId="9" fontId="4" fillId="0" borderId="0" applyFont="0" applyFill="0" applyBorder="0" applyAlignment="0" applyProtection="0"/>
    <xf numFmtId="0" fontId="4" fillId="0" borderId="0"/>
    <xf numFmtId="0" fontId="68" fillId="24" borderId="44" applyNumberFormat="0" applyAlignment="0" applyProtection="0"/>
    <xf numFmtId="0" fontId="69" fillId="11" borderId="45" applyNumberFormat="0" applyAlignment="0" applyProtection="0"/>
    <xf numFmtId="0" fontId="91" fillId="11" borderId="44" applyNumberFormat="0" applyAlignment="0" applyProtection="0"/>
    <xf numFmtId="179" fontId="14" fillId="0" borderId="46" applyFont="0" applyFill="0" applyBorder="0" applyAlignment="0" applyProtection="0"/>
    <xf numFmtId="0" fontId="102" fillId="0" borderId="47" applyNumberFormat="0" applyFill="0" applyAlignment="0" applyProtection="0"/>
    <xf numFmtId="0" fontId="65" fillId="44" borderId="48" applyNumberFormat="0" applyFont="0" applyAlignment="0" applyProtection="0"/>
    <xf numFmtId="0" fontId="14" fillId="44" borderId="48" applyNumberFormat="0" applyFont="0" applyAlignment="0" applyProtection="0"/>
    <xf numFmtId="0" fontId="117" fillId="11" borderId="44" applyNumberFormat="0" applyAlignment="0" applyProtection="0"/>
    <xf numFmtId="0" fontId="117" fillId="11" borderId="44" applyNumberFormat="0" applyAlignment="0" applyProtection="0"/>
    <xf numFmtId="0" fontId="117" fillId="11" borderId="44" applyNumberFormat="0" applyAlignment="0" applyProtection="0"/>
    <xf numFmtId="0" fontId="68" fillId="16" borderId="44" applyNumberFormat="0" applyAlignment="0" applyProtection="0"/>
    <xf numFmtId="0" fontId="68" fillId="16" borderId="44" applyNumberFormat="0" applyAlignment="0" applyProtection="0"/>
    <xf numFmtId="0" fontId="68" fillId="16" borderId="44" applyNumberForma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114" fillId="44" borderId="48" applyNumberFormat="0" applyFont="0" applyAlignment="0" applyProtection="0"/>
    <xf numFmtId="0" fontId="69" fillId="11" borderId="45" applyNumberFormat="0" applyAlignment="0" applyProtection="0"/>
    <xf numFmtId="0" fontId="69" fillId="11" borderId="45" applyNumberFormat="0" applyAlignment="0" applyProtection="0"/>
    <xf numFmtId="0" fontId="102" fillId="0" borderId="49" applyNumberFormat="0" applyFill="0" applyAlignment="0" applyProtection="0"/>
    <xf numFmtId="0" fontId="102" fillId="0" borderId="49" applyNumberFormat="0" applyFill="0" applyAlignment="0" applyProtection="0"/>
    <xf numFmtId="0" fontId="102" fillId="0" borderId="49" applyNumberFormat="0" applyFill="0" applyAlignment="0" applyProtection="0"/>
    <xf numFmtId="0" fontId="69" fillId="11" borderId="45"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5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69" fillId="11" borderId="53" applyNumberFormat="0" applyAlignment="0" applyProtection="0"/>
    <xf numFmtId="0" fontId="69" fillId="11" borderId="53" applyNumberFormat="0" applyAlignment="0" applyProtection="0"/>
    <xf numFmtId="0" fontId="102" fillId="0" borderId="57" applyNumberFormat="0" applyFill="0" applyAlignment="0" applyProtection="0"/>
    <xf numFmtId="0" fontId="102" fillId="0" borderId="57" applyNumberFormat="0" applyFill="0" applyAlignment="0" applyProtection="0"/>
    <xf numFmtId="0" fontId="102" fillId="0" borderId="57" applyNumberFormat="0" applyFill="0" applyAlignment="0" applyProtection="0"/>
    <xf numFmtId="0" fontId="69" fillId="11" borderId="53" applyNumberFormat="0" applyAlignment="0" applyProtection="0"/>
    <xf numFmtId="0" fontId="122" fillId="0" borderId="58" applyNumberFormat="0" applyFill="0" applyAlignment="0" applyProtection="0"/>
    <xf numFmtId="0" fontId="122" fillId="0" borderId="58" applyNumberFormat="0" applyFill="0" applyAlignment="0" applyProtection="0"/>
    <xf numFmtId="0" fontId="85" fillId="0" borderId="58" applyNumberFormat="0" applyFill="0" applyAlignment="0" applyProtection="0"/>
    <xf numFmtId="0" fontId="122" fillId="0" borderId="58" applyNumberFormat="0" applyFill="0" applyAlignment="0" applyProtection="0"/>
    <xf numFmtId="0" fontId="15" fillId="0" borderId="59"/>
    <xf numFmtId="4" fontId="49" fillId="3" borderId="51" applyNumberFormat="0" applyProtection="0">
      <alignment horizontal="right" vertical="center"/>
    </xf>
    <xf numFmtId="0" fontId="49" fillId="4" borderId="51" applyNumberFormat="0" applyProtection="0">
      <alignment horizontal="left" vertical="top" indent="1"/>
    </xf>
    <xf numFmtId="0" fontId="68" fillId="24" borderId="52" applyNumberFormat="0" applyAlignment="0" applyProtection="0"/>
    <xf numFmtId="0" fontId="69" fillId="11" borderId="53" applyNumberFormat="0" applyAlignment="0" applyProtection="0"/>
    <xf numFmtId="0" fontId="91" fillId="11" borderId="52" applyNumberFormat="0" applyAlignment="0" applyProtection="0"/>
    <xf numFmtId="179" fontId="14" fillId="0" borderId="54" applyFont="0" applyFill="0" applyBorder="0" applyAlignment="0" applyProtection="0"/>
    <xf numFmtId="0" fontId="102" fillId="0" borderId="55" applyNumberFormat="0" applyFill="0" applyAlignment="0" applyProtection="0"/>
    <xf numFmtId="0" fontId="49" fillId="4" borderId="51" applyNumberFormat="0" applyProtection="0">
      <alignment horizontal="left" vertical="top" indent="1"/>
    </xf>
    <xf numFmtId="4" fontId="49" fillId="3" borderId="51" applyNumberFormat="0" applyProtection="0">
      <alignment horizontal="right" vertical="center"/>
    </xf>
    <xf numFmtId="0" fontId="65" fillId="44" borderId="56" applyNumberFormat="0" applyFont="0" applyAlignment="0" applyProtection="0"/>
    <xf numFmtId="0" fontId="68" fillId="16" borderId="52" applyNumberFormat="0" applyAlignment="0" applyProtection="0"/>
    <xf numFmtId="0" fontId="68" fillId="16" borderId="52" applyNumberFormat="0" applyAlignment="0" applyProtection="0"/>
    <xf numFmtId="0" fontId="68" fillId="16" borderId="52" applyNumberFormat="0" applyAlignment="0" applyProtection="0"/>
    <xf numFmtId="0" fontId="117" fillId="11" borderId="52" applyNumberFormat="0" applyAlignment="0" applyProtection="0"/>
    <xf numFmtId="0" fontId="117" fillId="11" borderId="52" applyNumberFormat="0" applyAlignment="0" applyProtection="0"/>
    <xf numFmtId="0" fontId="117" fillId="11" borderId="52" applyNumberFormat="0" applyAlignment="0" applyProtection="0"/>
    <xf numFmtId="0" fontId="14" fillId="44" borderId="56" applyNumberFormat="0" applyFont="0" applyAlignment="0" applyProtection="0"/>
    <xf numFmtId="0" fontId="14" fillId="44" borderId="56" applyNumberFormat="0" applyFont="0" applyAlignment="0" applyProtection="0"/>
    <xf numFmtId="0" fontId="117" fillId="11" borderId="52" applyNumberFormat="0" applyAlignment="0" applyProtection="0"/>
    <xf numFmtId="0" fontId="117" fillId="11" borderId="52" applyNumberFormat="0" applyAlignment="0" applyProtection="0"/>
    <xf numFmtId="0" fontId="117" fillId="11" borderId="52" applyNumberFormat="0" applyAlignment="0" applyProtection="0"/>
    <xf numFmtId="0" fontId="68" fillId="16" borderId="52" applyNumberFormat="0" applyAlignment="0" applyProtection="0"/>
    <xf numFmtId="0" fontId="68" fillId="16" borderId="52" applyNumberFormat="0" applyAlignment="0" applyProtection="0"/>
    <xf numFmtId="0" fontId="68" fillId="16" borderId="52" applyNumberFormat="0" applyAlignment="0" applyProtection="0"/>
    <xf numFmtId="0" fontId="65" fillId="44" borderId="56" applyNumberFormat="0" applyFont="0" applyAlignment="0" applyProtection="0"/>
    <xf numFmtId="0" fontId="102" fillId="0" borderId="55" applyNumberFormat="0" applyFill="0" applyAlignment="0" applyProtection="0"/>
    <xf numFmtId="179" fontId="14" fillId="0" borderId="54" applyFont="0" applyFill="0" applyBorder="0" applyAlignment="0" applyProtection="0"/>
    <xf numFmtId="0" fontId="91" fillId="11" borderId="52" applyNumberFormat="0" applyAlignment="0" applyProtection="0"/>
    <xf numFmtId="0" fontId="69" fillId="11" borderId="53" applyNumberFormat="0" applyAlignment="0" applyProtection="0"/>
    <xf numFmtId="0" fontId="68" fillId="24" borderId="52" applyNumberForma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69" fillId="11" borderId="53" applyNumberFormat="0" applyAlignment="0" applyProtection="0"/>
    <xf numFmtId="0" fontId="69" fillId="11" borderId="53" applyNumberFormat="0" applyAlignment="0" applyProtection="0"/>
    <xf numFmtId="0" fontId="102" fillId="0" borderId="57" applyNumberFormat="0" applyFill="0" applyAlignment="0" applyProtection="0"/>
    <xf numFmtId="0" fontId="102" fillId="0" borderId="57" applyNumberFormat="0" applyFill="0" applyAlignment="0" applyProtection="0"/>
    <xf numFmtId="0" fontId="102" fillId="0" borderId="57" applyNumberFormat="0" applyFill="0" applyAlignment="0" applyProtection="0"/>
    <xf numFmtId="0" fontId="69" fillId="11" borderId="53" applyNumberFormat="0" applyAlignment="0" applyProtection="0"/>
    <xf numFmtId="0" fontId="15" fillId="0" borderId="59"/>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69" fillId="11" borderId="53" applyNumberFormat="0" applyAlignment="0" applyProtection="0"/>
    <xf numFmtId="0" fontId="69" fillId="11" borderId="53" applyNumberFormat="0" applyAlignment="0" applyProtection="0"/>
    <xf numFmtId="0" fontId="102" fillId="0" borderId="57" applyNumberFormat="0" applyFill="0" applyAlignment="0" applyProtection="0"/>
    <xf numFmtId="0" fontId="102" fillId="0" borderId="57" applyNumberFormat="0" applyFill="0" applyAlignment="0" applyProtection="0"/>
    <xf numFmtId="0" fontId="102" fillId="0" borderId="57" applyNumberFormat="0" applyFill="0" applyAlignment="0" applyProtection="0"/>
    <xf numFmtId="0" fontId="69" fillId="11" borderId="53" applyNumberFormat="0" applyAlignment="0" applyProtection="0"/>
    <xf numFmtId="0" fontId="122" fillId="0" borderId="58" applyNumberFormat="0" applyFill="0" applyAlignment="0" applyProtection="0"/>
    <xf numFmtId="0" fontId="122" fillId="0" borderId="58" applyNumberFormat="0" applyFill="0" applyAlignment="0" applyProtection="0"/>
    <xf numFmtId="0" fontId="85" fillId="0" borderId="58" applyNumberFormat="0" applyFill="0" applyAlignment="0" applyProtection="0"/>
    <xf numFmtId="0" fontId="122" fillId="0" borderId="58" applyNumberFormat="0" applyFill="0" applyAlignment="0" applyProtection="0"/>
    <xf numFmtId="0" fontId="15" fillId="0" borderId="59"/>
    <xf numFmtId="4" fontId="49" fillId="3" borderId="51" applyNumberFormat="0" applyProtection="0">
      <alignment horizontal="right" vertical="center"/>
    </xf>
    <xf numFmtId="0" fontId="49" fillId="4" borderId="51" applyNumberFormat="0" applyProtection="0">
      <alignment horizontal="left" vertical="top" indent="1"/>
    </xf>
    <xf numFmtId="0" fontId="68" fillId="24" borderId="52" applyNumberFormat="0" applyAlignment="0" applyProtection="0"/>
    <xf numFmtId="0" fontId="69" fillId="11" borderId="53" applyNumberFormat="0" applyAlignment="0" applyProtection="0"/>
    <xf numFmtId="0" fontId="91" fillId="11" borderId="52" applyNumberFormat="0" applyAlignment="0" applyProtection="0"/>
    <xf numFmtId="179" fontId="14" fillId="0" borderId="54" applyFont="0" applyFill="0" applyBorder="0" applyAlignment="0" applyProtection="0"/>
    <xf numFmtId="0" fontId="102" fillId="0" borderId="55" applyNumberFormat="0" applyFill="0" applyAlignment="0" applyProtection="0"/>
    <xf numFmtId="0" fontId="65" fillId="44" borderId="56" applyNumberFormat="0" applyFont="0" applyAlignment="0" applyProtection="0"/>
    <xf numFmtId="0" fontId="14" fillId="44" borderId="56" applyNumberFormat="0" applyFont="0" applyAlignment="0" applyProtection="0"/>
    <xf numFmtId="0" fontId="117" fillId="11" borderId="52" applyNumberFormat="0" applyAlignment="0" applyProtection="0"/>
    <xf numFmtId="0" fontId="117" fillId="11" borderId="52" applyNumberFormat="0" applyAlignment="0" applyProtection="0"/>
    <xf numFmtId="0" fontId="117" fillId="11" borderId="52" applyNumberFormat="0" applyAlignment="0" applyProtection="0"/>
    <xf numFmtId="0" fontId="68" fillId="16" borderId="52" applyNumberFormat="0" applyAlignment="0" applyProtection="0"/>
    <xf numFmtId="0" fontId="68" fillId="16" borderId="52" applyNumberFormat="0" applyAlignment="0" applyProtection="0"/>
    <xf numFmtId="0" fontId="68" fillId="16" borderId="52" applyNumberForma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114" fillId="44" borderId="56" applyNumberFormat="0" applyFont="0" applyAlignment="0" applyProtection="0"/>
    <xf numFmtId="0" fontId="69" fillId="11" borderId="53" applyNumberFormat="0" applyAlignment="0" applyProtection="0"/>
    <xf numFmtId="0" fontId="69" fillId="11" borderId="53" applyNumberFormat="0" applyAlignment="0" applyProtection="0"/>
    <xf numFmtId="0" fontId="102" fillId="0" borderId="57" applyNumberFormat="0" applyFill="0" applyAlignment="0" applyProtection="0"/>
    <xf numFmtId="0" fontId="102" fillId="0" borderId="57" applyNumberFormat="0" applyFill="0" applyAlignment="0" applyProtection="0"/>
    <xf numFmtId="0" fontId="102" fillId="0" borderId="57" applyNumberFormat="0" applyFill="0" applyAlignment="0" applyProtection="0"/>
    <xf numFmtId="0" fontId="69" fillId="11" borderId="53" applyNumberFormat="0" applyAlignment="0" applyProtection="0"/>
    <xf numFmtId="0" fontId="122" fillId="0" borderId="58" applyNumberFormat="0" applyFill="0" applyAlignment="0" applyProtection="0"/>
    <xf numFmtId="0" fontId="122" fillId="0" borderId="58" applyNumberFormat="0" applyFill="0" applyAlignment="0" applyProtection="0"/>
    <xf numFmtId="0" fontId="85" fillId="0" borderId="58" applyNumberFormat="0" applyFill="0" applyAlignment="0" applyProtection="0"/>
    <xf numFmtId="0" fontId="122" fillId="0" borderId="58" applyNumberFormat="0" applyFill="0" applyAlignment="0" applyProtection="0"/>
    <xf numFmtId="0" fontId="15" fillId="0" borderId="59"/>
    <xf numFmtId="0" fontId="14" fillId="0" borderId="0"/>
    <xf numFmtId="0" fontId="3" fillId="0" borderId="0"/>
    <xf numFmtId="0" fontId="2" fillId="0" borderId="0"/>
    <xf numFmtId="0" fontId="1" fillId="0" borderId="0"/>
    <xf numFmtId="0" fontId="20" fillId="8" borderId="19"/>
    <xf numFmtId="0" fontId="52" fillId="9" borderId="0" applyNumberFormat="0"/>
    <xf numFmtId="9" fontId="1" fillId="0" borderId="0" applyFont="0" applyFill="0" applyBorder="0" applyAlignment="0" applyProtection="0"/>
    <xf numFmtId="3" fontId="15" fillId="0" borderId="0"/>
    <xf numFmtId="0" fontId="151" fillId="0" borderId="0" applyNumberFormat="0" applyFill="0" applyBorder="0" applyAlignment="0" applyProtection="0"/>
  </cellStyleXfs>
  <cellXfs count="1085">
    <xf numFmtId="3" fontId="0" fillId="0" borderId="0" xfId="0">
      <alignment vertical="distributed"/>
    </xf>
    <xf numFmtId="3" fontId="17" fillId="0" borderId="0" xfId="0" applyFont="1" applyFill="1" applyAlignment="1"/>
    <xf numFmtId="3" fontId="18" fillId="0" borderId="0" xfId="0" applyFont="1" applyFill="1" applyAlignment="1"/>
    <xf numFmtId="3" fontId="18" fillId="0" borderId="0" xfId="0" applyFont="1" applyFill="1" applyBorder="1" applyAlignment="1"/>
    <xf numFmtId="3" fontId="17" fillId="0" borderId="0" xfId="0" applyFont="1" applyFill="1" applyBorder="1" applyAlignment="1"/>
    <xf numFmtId="3" fontId="17" fillId="0" borderId="1" xfId="2" applyFont="1" applyFill="1" applyBorder="1"/>
    <xf numFmtId="3" fontId="18" fillId="0" borderId="1" xfId="0" applyNumberFormat="1" applyFont="1" applyFill="1" applyBorder="1" applyAlignment="1">
      <alignment horizontal="right"/>
    </xf>
    <xf numFmtId="3" fontId="17" fillId="0" borderId="0" xfId="0" applyFont="1" applyFill="1" applyBorder="1">
      <alignment vertical="distributed"/>
    </xf>
    <xf numFmtId="3" fontId="18" fillId="0" borderId="0" xfId="0" applyFont="1" applyFill="1" applyBorder="1">
      <alignment vertical="distributed"/>
    </xf>
    <xf numFmtId="3" fontId="18" fillId="0" borderId="0" xfId="0" applyFont="1" applyFill="1" applyAlignment="1">
      <alignment horizontal="right"/>
    </xf>
    <xf numFmtId="3" fontId="18" fillId="0" borderId="0" xfId="0" applyFont="1" applyFill="1">
      <alignment vertical="distributed"/>
    </xf>
    <xf numFmtId="3" fontId="18" fillId="0" borderId="0" xfId="0" applyFont="1" applyFill="1" applyAlignment="1">
      <alignment horizontal="left"/>
    </xf>
    <xf numFmtId="3" fontId="18" fillId="0" borderId="2" xfId="0" applyFont="1" applyFill="1" applyBorder="1">
      <alignment vertical="distributed"/>
    </xf>
    <xf numFmtId="3" fontId="18" fillId="0" borderId="2" xfId="0" applyNumberFormat="1" applyFont="1" applyFill="1" applyBorder="1" applyAlignment="1"/>
    <xf numFmtId="3" fontId="18" fillId="0" borderId="3" xfId="0" applyFont="1" applyFill="1" applyBorder="1">
      <alignment vertical="distributed"/>
    </xf>
    <xf numFmtId="3" fontId="17" fillId="0" borderId="4" xfId="0" applyFont="1" applyFill="1" applyBorder="1" applyAlignment="1"/>
    <xf numFmtId="3" fontId="18" fillId="0" borderId="4" xfId="0" applyFont="1" applyFill="1" applyBorder="1">
      <alignment vertical="distributed"/>
    </xf>
    <xf numFmtId="3" fontId="17" fillId="0" borderId="0" xfId="0" applyNumberFormat="1" applyFont="1" applyFill="1" applyBorder="1" applyAlignment="1"/>
    <xf numFmtId="3" fontId="18" fillId="0" borderId="1" xfId="2" applyFont="1" applyFill="1" applyBorder="1"/>
    <xf numFmtId="3" fontId="18" fillId="0" borderId="1" xfId="2" applyFont="1" applyFill="1" applyBorder="1" applyAlignment="1">
      <alignment horizontal="right" wrapText="1"/>
    </xf>
    <xf numFmtId="3" fontId="18" fillId="0" borderId="1" xfId="0" applyNumberFormat="1" applyFont="1" applyFill="1" applyBorder="1" applyAlignment="1">
      <alignment horizontal="right" wrapText="1"/>
    </xf>
    <xf numFmtId="3" fontId="18" fillId="0" borderId="0" xfId="0" applyNumberFormat="1" applyFont="1" applyFill="1" applyBorder="1">
      <alignment vertical="distributed"/>
    </xf>
    <xf numFmtId="3" fontId="18" fillId="0" borderId="5" xfId="0" applyFont="1" applyFill="1" applyBorder="1" applyAlignment="1"/>
    <xf numFmtId="3" fontId="18" fillId="0" borderId="0" xfId="2" applyFont="1" applyFill="1" applyBorder="1"/>
    <xf numFmtId="3" fontId="18" fillId="0" borderId="2" xfId="0" applyNumberFormat="1" applyFont="1" applyFill="1" applyBorder="1" applyAlignment="1">
      <alignment horizontal="right"/>
    </xf>
    <xf numFmtId="49" fontId="18" fillId="0" borderId="0" xfId="0" applyNumberFormat="1" applyFont="1" applyFill="1" applyBorder="1" applyAlignment="1">
      <alignment horizontal="right"/>
    </xf>
    <xf numFmtId="3" fontId="18" fillId="0" borderId="4" xfId="0" applyNumberFormat="1" applyFont="1" applyFill="1" applyBorder="1" applyAlignment="1">
      <alignment horizontal="right"/>
    </xf>
    <xf numFmtId="3" fontId="26" fillId="0" borderId="0" xfId="0" applyFont="1" applyFill="1" applyBorder="1">
      <alignment vertical="distributed"/>
    </xf>
    <xf numFmtId="3" fontId="18" fillId="0" borderId="4" xfId="0" applyNumberFormat="1" applyFont="1" applyFill="1" applyBorder="1" applyAlignment="1"/>
    <xf numFmtId="3" fontId="17" fillId="0" borderId="1" xfId="0" applyNumberFormat="1" applyFont="1" applyFill="1" applyBorder="1" applyAlignment="1">
      <alignment horizontal="left"/>
    </xf>
    <xf numFmtId="3" fontId="17" fillId="0" borderId="1" xfId="0" applyFont="1" applyFill="1" applyBorder="1" applyAlignment="1">
      <alignment horizontal="left" wrapText="1"/>
    </xf>
    <xf numFmtId="3" fontId="17" fillId="0" borderId="1" xfId="0" applyFont="1" applyFill="1" applyBorder="1" applyAlignment="1"/>
    <xf numFmtId="3" fontId="25" fillId="0" borderId="0" xfId="0" applyFont="1" applyFill="1" applyBorder="1">
      <alignment vertical="distributed"/>
    </xf>
    <xf numFmtId="3" fontId="29" fillId="0" borderId="0" xfId="0" applyFont="1" applyFill="1">
      <alignment vertical="distributed"/>
    </xf>
    <xf numFmtId="3" fontId="22" fillId="0" borderId="0" xfId="0" applyFont="1" applyFill="1" applyBorder="1">
      <alignment vertical="distributed"/>
    </xf>
    <xf numFmtId="3" fontId="17" fillId="0" borderId="3" xfId="0" applyFont="1" applyFill="1" applyBorder="1">
      <alignment vertical="distributed"/>
    </xf>
    <xf numFmtId="3" fontId="18" fillId="0" borderId="3" xfId="0" applyFont="1" applyFill="1" applyBorder="1" applyAlignment="1"/>
    <xf numFmtId="3" fontId="17" fillId="0" borderId="4" xfId="0" applyFont="1" applyFill="1" applyBorder="1">
      <alignment vertical="distributed"/>
    </xf>
    <xf numFmtId="3" fontId="18" fillId="0" borderId="0" xfId="0" quotePrefix="1" applyFont="1" applyFill="1" applyBorder="1">
      <alignment vertical="distributed"/>
    </xf>
    <xf numFmtId="3" fontId="30" fillId="0" borderId="0" xfId="0" applyFont="1" applyFill="1">
      <alignment vertical="distributed"/>
    </xf>
    <xf numFmtId="3" fontId="18" fillId="0" borderId="3" xfId="0" applyNumberFormat="1" applyFont="1" applyFill="1" applyBorder="1" applyAlignment="1"/>
    <xf numFmtId="3" fontId="17" fillId="0" borderId="1" xfId="0" applyFont="1" applyFill="1" applyBorder="1">
      <alignment vertical="distributed"/>
    </xf>
    <xf numFmtId="3" fontId="15" fillId="0" borderId="0" xfId="0" applyFont="1" applyFill="1" applyAlignment="1">
      <alignment horizontal="left"/>
    </xf>
    <xf numFmtId="49" fontId="18" fillId="0" borderId="4" xfId="0" applyNumberFormat="1" applyFont="1" applyFill="1" applyBorder="1" applyAlignment="1">
      <alignment horizontal="right"/>
    </xf>
    <xf numFmtId="3" fontId="18" fillId="0" borderId="0" xfId="0" applyFont="1" applyFill="1" applyBorder="1" applyAlignment="1">
      <alignment horizontal="right" vertical="distributed"/>
    </xf>
    <xf numFmtId="3" fontId="17" fillId="0" borderId="0" xfId="6" applyFont="1" applyFill="1" applyAlignment="1"/>
    <xf numFmtId="3" fontId="18" fillId="0" borderId="0" xfId="6" applyFont="1" applyFill="1" applyAlignment="1"/>
    <xf numFmtId="3" fontId="18" fillId="0" borderId="0" xfId="6" applyNumberFormat="1" applyFont="1" applyFill="1" applyBorder="1" applyAlignment="1"/>
    <xf numFmtId="3" fontId="18" fillId="0" borderId="0" xfId="6" applyFont="1" applyFill="1" applyBorder="1" applyAlignment="1"/>
    <xf numFmtId="3" fontId="17" fillId="0" borderId="0" xfId="6" applyFont="1" applyFill="1" applyBorder="1" applyAlignment="1"/>
    <xf numFmtId="3" fontId="19" fillId="0" borderId="0" xfId="6" applyFont="1" applyFill="1" applyAlignment="1"/>
    <xf numFmtId="3" fontId="18" fillId="0" borderId="0" xfId="6" applyFont="1" applyFill="1"/>
    <xf numFmtId="3" fontId="18" fillId="0" borderId="0" xfId="6" applyFont="1" applyFill="1" applyAlignment="1">
      <alignment horizontal="left"/>
    </xf>
    <xf numFmtId="3" fontId="18" fillId="0" borderId="1" xfId="6" applyNumberFormat="1" applyFont="1" applyFill="1" applyBorder="1" applyAlignment="1">
      <alignment horizontal="right" wrapText="1"/>
    </xf>
    <xf numFmtId="3" fontId="18" fillId="0" borderId="0" xfId="6" applyFont="1" applyFill="1" applyBorder="1" applyAlignment="1">
      <alignment vertical="center"/>
    </xf>
    <xf numFmtId="3" fontId="18" fillId="0" borderId="0" xfId="6" applyFont="1" applyFill="1" applyAlignment="1">
      <alignment vertical="center"/>
    </xf>
    <xf numFmtId="3" fontId="18" fillId="0" borderId="0" xfId="6" applyFont="1" applyFill="1" applyAlignment="1">
      <alignment horizontal="right" vertical="top"/>
    </xf>
    <xf numFmtId="3" fontId="17" fillId="0" borderId="0" xfId="6" applyFont="1" applyFill="1" applyAlignment="1">
      <alignment vertical="center"/>
    </xf>
    <xf numFmtId="3" fontId="18" fillId="0" borderId="0" xfId="6" applyFont="1" applyFill="1" applyAlignment="1">
      <alignment horizontal="left" vertical="center"/>
    </xf>
    <xf numFmtId="3" fontId="18" fillId="0" borderId="3" xfId="0" applyNumberFormat="1" applyFont="1" applyFill="1" applyBorder="1" applyAlignment="1">
      <alignment horizontal="right"/>
    </xf>
    <xf numFmtId="3" fontId="18" fillId="0" borderId="0" xfId="0" applyNumberFormat="1" applyFont="1" applyFill="1" applyAlignment="1"/>
    <xf numFmtId="3" fontId="18" fillId="0" borderId="1" xfId="2" applyFont="1" applyFill="1" applyBorder="1" applyAlignment="1">
      <alignment horizontal="right"/>
    </xf>
    <xf numFmtId="3" fontId="19" fillId="0" borderId="0" xfId="0" applyFont="1" applyFill="1" applyAlignment="1">
      <alignment horizontal="right"/>
    </xf>
    <xf numFmtId="3" fontId="17" fillId="0" borderId="0" xfId="0" applyFont="1" applyFill="1" applyAlignment="1">
      <alignment horizontal="right"/>
    </xf>
    <xf numFmtId="3" fontId="18" fillId="0" borderId="0" xfId="0" quotePrefix="1" applyNumberFormat="1" applyFont="1" applyFill="1" applyBorder="1" applyAlignment="1">
      <alignment horizontal="center"/>
    </xf>
    <xf numFmtId="166" fontId="18" fillId="0" borderId="0" xfId="0" quotePrefix="1" applyNumberFormat="1" applyFont="1" applyFill="1" applyBorder="1" applyAlignment="1">
      <alignment horizontal="right"/>
    </xf>
    <xf numFmtId="3" fontId="18" fillId="0" borderId="0" xfId="0" applyFont="1" applyFill="1" applyAlignment="1">
      <alignment horizontal="left" vertical="distributed"/>
    </xf>
    <xf numFmtId="3" fontId="18" fillId="0" borderId="0" xfId="0" applyFont="1" applyFill="1" applyAlignment="1">
      <alignment horizontal="right" vertical="distributed"/>
    </xf>
    <xf numFmtId="166" fontId="18" fillId="0" borderId="0" xfId="0" applyNumberFormat="1" applyFont="1" applyFill="1" applyBorder="1">
      <alignment vertical="distributed"/>
    </xf>
    <xf numFmtId="166" fontId="17" fillId="0" borderId="0" xfId="0" applyNumberFormat="1" applyFont="1" applyFill="1" applyAlignment="1"/>
    <xf numFmtId="49" fontId="18" fillId="0" borderId="5" xfId="0" quotePrefix="1" applyNumberFormat="1" applyFont="1" applyFill="1" applyBorder="1" applyAlignment="1">
      <alignment horizontal="right"/>
    </xf>
    <xf numFmtId="3" fontId="18" fillId="0" borderId="5" xfId="0" applyFont="1" applyFill="1" applyBorder="1">
      <alignment vertical="distributed"/>
    </xf>
    <xf numFmtId="3" fontId="17" fillId="0" borderId="0" xfId="0" applyFont="1" applyFill="1" applyAlignment="1">
      <alignment horizontal="left"/>
    </xf>
    <xf numFmtId="3" fontId="28" fillId="0" borderId="0" xfId="0" applyFont="1" applyFill="1">
      <alignment vertical="distributed"/>
    </xf>
    <xf numFmtId="3" fontId="34" fillId="0" borderId="0" xfId="0" applyFont="1" applyFill="1">
      <alignment vertical="distributed"/>
    </xf>
    <xf numFmtId="3" fontId="31" fillId="0" borderId="0" xfId="0" applyFont="1" applyFill="1">
      <alignment vertical="distributed"/>
    </xf>
    <xf numFmtId="3" fontId="28" fillId="0" borderId="0" xfId="0" applyFont="1" applyFill="1" applyBorder="1">
      <alignment vertical="distributed"/>
    </xf>
    <xf numFmtId="3" fontId="29" fillId="0" borderId="0" xfId="0" applyFont="1" applyFill="1" applyBorder="1">
      <alignment vertical="distributed"/>
    </xf>
    <xf numFmtId="3" fontId="34" fillId="0" borderId="0" xfId="0" applyFont="1" applyFill="1" applyBorder="1">
      <alignment vertical="distributed"/>
    </xf>
    <xf numFmtId="3" fontId="15" fillId="0" borderId="0" xfId="0" applyFont="1" applyFill="1">
      <alignment vertical="distributed"/>
    </xf>
    <xf numFmtId="166" fontId="18" fillId="0" borderId="0" xfId="6" applyNumberFormat="1" applyFont="1" applyFill="1" applyAlignment="1"/>
    <xf numFmtId="0" fontId="18" fillId="0" borderId="0" xfId="0" quotePrefix="1" applyNumberFormat="1" applyFont="1" applyFill="1" applyBorder="1" applyAlignment="1">
      <alignment horizontal="right"/>
    </xf>
    <xf numFmtId="0" fontId="18" fillId="0" borderId="0" xfId="0" applyNumberFormat="1" applyFont="1" applyFill="1" applyBorder="1" applyAlignment="1">
      <alignment horizontal="right"/>
    </xf>
    <xf numFmtId="166" fontId="18" fillId="0" borderId="4" xfId="0" applyNumberFormat="1" applyFont="1" applyFill="1" applyBorder="1" applyAlignment="1">
      <alignment horizontal="right"/>
    </xf>
    <xf numFmtId="0" fontId="25" fillId="0" borderId="0" xfId="0" applyNumberFormat="1" applyFont="1" applyFill="1" applyBorder="1">
      <alignment vertical="distributed"/>
    </xf>
    <xf numFmtId="0" fontId="18" fillId="0" borderId="0" xfId="0" applyNumberFormat="1" applyFont="1" applyFill="1">
      <alignment vertical="distributed"/>
    </xf>
    <xf numFmtId="0" fontId="28" fillId="0" borderId="0" xfId="0" applyNumberFormat="1" applyFont="1" applyFill="1">
      <alignment vertical="distributed"/>
    </xf>
    <xf numFmtId="0" fontId="17" fillId="0" borderId="0" xfId="0" applyNumberFormat="1" applyFont="1" applyFill="1" applyAlignment="1"/>
    <xf numFmtId="0" fontId="18" fillId="0" borderId="0" xfId="0" applyNumberFormat="1" applyFont="1" applyFill="1" applyAlignment="1"/>
    <xf numFmtId="0" fontId="18" fillId="0" borderId="0" xfId="0" applyNumberFormat="1" applyFont="1" applyFill="1" applyBorder="1" applyAlignment="1"/>
    <xf numFmtId="0" fontId="18" fillId="0" borderId="1" xfId="2" applyNumberFormat="1" applyFont="1" applyFill="1" applyBorder="1"/>
    <xf numFmtId="0" fontId="18" fillId="0" borderId="1" xfId="0" applyNumberFormat="1" applyFont="1" applyFill="1" applyBorder="1" applyAlignment="1">
      <alignment horizontal="right"/>
    </xf>
    <xf numFmtId="0" fontId="18" fillId="0" borderId="4" xfId="0" applyNumberFormat="1" applyFont="1" applyFill="1" applyBorder="1" applyAlignment="1">
      <alignment horizontal="right"/>
    </xf>
    <xf numFmtId="0" fontId="19" fillId="0" borderId="0" xfId="0" applyNumberFormat="1" applyFont="1" applyFill="1" applyAlignment="1"/>
    <xf numFmtId="0" fontId="18" fillId="0" borderId="0" xfId="0" applyNumberFormat="1" applyFont="1" applyFill="1" applyBorder="1">
      <alignment vertical="distributed"/>
    </xf>
    <xf numFmtId="0" fontId="18" fillId="0" borderId="4" xfId="0" applyNumberFormat="1" applyFont="1" applyFill="1" applyBorder="1">
      <alignment vertical="distributed"/>
    </xf>
    <xf numFmtId="0" fontId="18" fillId="0" borderId="4" xfId="0" applyNumberFormat="1" applyFont="1" applyFill="1" applyBorder="1" applyAlignment="1"/>
    <xf numFmtId="0" fontId="28" fillId="0" borderId="0" xfId="0" applyNumberFormat="1" applyFont="1" applyFill="1" applyBorder="1">
      <alignment vertical="distributed"/>
    </xf>
    <xf numFmtId="0" fontId="17" fillId="0" borderId="0" xfId="0" applyNumberFormat="1" applyFont="1" applyFill="1" applyBorder="1" applyAlignment="1"/>
    <xf numFmtId="3" fontId="18" fillId="0" borderId="0" xfId="0" quotePrefix="1" applyNumberFormat="1" applyFont="1" applyFill="1" applyBorder="1" applyAlignment="1">
      <alignment horizontal="right" vertical="distributed"/>
    </xf>
    <xf numFmtId="3" fontId="18" fillId="0" borderId="4" xfId="0" applyNumberFormat="1" applyFont="1" applyFill="1" applyBorder="1">
      <alignment vertical="distributed"/>
    </xf>
    <xf numFmtId="165" fontId="18" fillId="0" borderId="0" xfId="0" quotePrefix="1" applyNumberFormat="1" applyFont="1" applyFill="1" applyBorder="1" applyAlignment="1">
      <alignment horizontal="right"/>
    </xf>
    <xf numFmtId="165" fontId="18" fillId="0" borderId="4" xfId="0" applyNumberFormat="1" applyFont="1" applyFill="1" applyBorder="1" applyAlignment="1">
      <alignment horizontal="right"/>
    </xf>
    <xf numFmtId="165" fontId="18" fillId="0" borderId="0" xfId="0" quotePrefix="1" applyNumberFormat="1" applyFont="1" applyFill="1" applyBorder="1" applyAlignment="1">
      <alignment horizontal="right" vertical="center"/>
    </xf>
    <xf numFmtId="165" fontId="18" fillId="0" borderId="3" xfId="0" applyNumberFormat="1" applyFont="1" applyFill="1" applyBorder="1" applyAlignment="1">
      <alignment horizontal="right"/>
    </xf>
    <xf numFmtId="165" fontId="18" fillId="0" borderId="5" xfId="0" applyNumberFormat="1" applyFont="1" applyFill="1" applyBorder="1" applyAlignment="1">
      <alignment horizontal="right"/>
    </xf>
    <xf numFmtId="165" fontId="18" fillId="0" borderId="0" xfId="0" applyNumberFormat="1" applyFont="1" applyFill="1" applyBorder="1" applyAlignment="1">
      <alignment horizontal="right" vertical="distributed"/>
    </xf>
    <xf numFmtId="165" fontId="18" fillId="0" borderId="4" xfId="0" applyNumberFormat="1" applyFont="1" applyFill="1" applyBorder="1" applyAlignment="1">
      <alignment horizontal="right" vertical="distributed"/>
    </xf>
    <xf numFmtId="3" fontId="18" fillId="0" borderId="6" xfId="0" applyFont="1" applyFill="1" applyBorder="1">
      <alignment vertical="distributed"/>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0" applyFont="1" applyFill="1" applyBorder="1" applyAlignment="1" applyProtection="1">
      <protection locked="0"/>
    </xf>
    <xf numFmtId="3" fontId="18" fillId="0" borderId="0" xfId="6" applyFont="1" applyFill="1" applyBorder="1" applyAlignment="1" applyProtection="1">
      <alignment vertical="center"/>
      <protection locked="0"/>
    </xf>
    <xf numFmtId="3" fontId="18" fillId="0" borderId="0" xfId="6" applyFont="1" applyFill="1" applyBorder="1" applyAlignment="1" applyProtection="1">
      <alignment horizontal="right" vertical="top"/>
      <protection locked="0"/>
    </xf>
    <xf numFmtId="3" fontId="18" fillId="0" borderId="0" xfId="6" applyFont="1" applyFill="1" applyAlignment="1" applyProtection="1">
      <alignment horizontal="right" vertical="top"/>
      <protection locked="0"/>
    </xf>
    <xf numFmtId="3" fontId="18" fillId="0" borderId="0" xfId="6" applyFont="1" applyFill="1" applyProtection="1">
      <protection locked="0"/>
    </xf>
    <xf numFmtId="3" fontId="19" fillId="0" borderId="0" xfId="6" applyFont="1" applyFill="1" applyBorder="1" applyAlignment="1" applyProtection="1">
      <protection locked="0"/>
    </xf>
    <xf numFmtId="3" fontId="19" fillId="0" borderId="0" xfId="6" applyFont="1" applyFill="1" applyAlignment="1" applyProtection="1">
      <protection locked="0"/>
    </xf>
    <xf numFmtId="3" fontId="18" fillId="0" borderId="0" xfId="6" applyFont="1" applyFill="1" applyBorder="1" applyAlignment="1" applyProtection="1">
      <alignment horizontal="left"/>
      <protection locked="0"/>
    </xf>
    <xf numFmtId="3" fontId="18" fillId="0" borderId="0" xfId="6" applyFont="1" applyFill="1" applyAlignment="1" applyProtection="1">
      <alignment horizontal="left" vertical="center"/>
      <protection locked="0"/>
    </xf>
    <xf numFmtId="3" fontId="17" fillId="0" borderId="0" xfId="6" applyFont="1" applyFill="1" applyAlignment="1" applyProtection="1">
      <alignment vertical="center"/>
      <protection locked="0"/>
    </xf>
    <xf numFmtId="3" fontId="17" fillId="0" borderId="1" xfId="6" applyNumberFormat="1" applyFont="1" applyFill="1" applyBorder="1" applyAlignment="1" applyProtection="1">
      <alignment horizontal="right" wrapText="1"/>
      <protection locked="0"/>
    </xf>
    <xf numFmtId="49" fontId="18" fillId="0" borderId="0" xfId="0" applyNumberFormat="1" applyFont="1" applyFill="1" applyBorder="1" applyAlignment="1" applyProtection="1">
      <alignment horizontal="right"/>
      <protection locked="0"/>
    </xf>
    <xf numFmtId="3" fontId="18" fillId="0" borderId="0" xfId="6" applyNumberFormat="1" applyFont="1" applyFill="1" applyBorder="1" applyAlignment="1" applyProtection="1"/>
    <xf numFmtId="3" fontId="19" fillId="0" borderId="0" xfId="6" applyFont="1" applyFill="1" applyAlignment="1" applyProtection="1"/>
    <xf numFmtId="3" fontId="17" fillId="0" borderId="0" xfId="6" applyFont="1" applyFill="1" applyProtection="1"/>
    <xf numFmtId="3" fontId="17" fillId="0" borderId="1" xfId="2" applyFont="1" applyFill="1" applyBorder="1" applyProtection="1"/>
    <xf numFmtId="3" fontId="18" fillId="0" borderId="1" xfId="6" applyFont="1" applyFill="1" applyBorder="1" applyProtection="1"/>
    <xf numFmtId="3" fontId="17" fillId="0" borderId="1" xfId="2" applyFont="1" applyFill="1" applyBorder="1" applyAlignment="1" applyProtection="1">
      <alignment horizontal="center"/>
    </xf>
    <xf numFmtId="3" fontId="18" fillId="0" borderId="1" xfId="0" applyNumberFormat="1" applyFont="1" applyFill="1" applyBorder="1" applyAlignment="1" applyProtection="1">
      <alignment horizontal="right"/>
    </xf>
    <xf numFmtId="3" fontId="18" fillId="0" borderId="1" xfId="6" applyNumberFormat="1" applyFont="1" applyFill="1" applyBorder="1" applyAlignment="1" applyProtection="1">
      <alignment horizontal="right"/>
    </xf>
    <xf numFmtId="3" fontId="17" fillId="0" borderId="0" xfId="6" applyFont="1" applyFill="1" applyBorder="1" applyProtection="1"/>
    <xf numFmtId="3" fontId="18" fillId="0" borderId="0" xfId="6" applyFont="1" applyFill="1" applyBorder="1" applyProtection="1"/>
    <xf numFmtId="3" fontId="17" fillId="0" borderId="0" xfId="6" applyFont="1" applyFill="1" applyBorder="1" applyAlignment="1" applyProtection="1">
      <alignment horizontal="center"/>
    </xf>
    <xf numFmtId="3" fontId="18" fillId="0" borderId="0" xfId="0" applyNumberFormat="1" applyFont="1" applyFill="1" applyBorder="1" applyAlignment="1" applyProtection="1"/>
    <xf numFmtId="3" fontId="18" fillId="0" borderId="0" xfId="0" applyFont="1" applyFill="1" applyBorder="1" applyAlignment="1" applyProtection="1">
      <alignment horizontal="right"/>
    </xf>
    <xf numFmtId="3" fontId="18" fillId="0" borderId="0" xfId="6" applyFont="1" applyFill="1" applyBorder="1" applyAlignment="1" applyProtection="1">
      <alignment horizontal="right"/>
    </xf>
    <xf numFmtId="3" fontId="18" fillId="0" borderId="0" xfId="0" applyFont="1" applyFill="1" applyAlignment="1" applyProtection="1">
      <alignment horizontal="right"/>
    </xf>
    <xf numFmtId="3" fontId="18" fillId="0" borderId="0" xfId="6" applyFont="1" applyFill="1" applyAlignment="1" applyProtection="1">
      <alignment horizontal="right"/>
    </xf>
    <xf numFmtId="3" fontId="18" fillId="0" borderId="0" xfId="6" applyFont="1" applyFill="1" applyProtection="1"/>
    <xf numFmtId="3" fontId="18" fillId="0" borderId="0" xfId="3" applyFont="1" applyFill="1" applyAlignment="1" applyProtection="1">
      <alignment horizontal="right"/>
    </xf>
    <xf numFmtId="3" fontId="18" fillId="0" borderId="0" xfId="3" applyFont="1" applyFill="1" applyBorder="1" applyAlignment="1" applyProtection="1">
      <alignment horizontal="right"/>
    </xf>
    <xf numFmtId="3" fontId="18" fillId="0" borderId="0" xfId="6" applyFont="1" applyFill="1" applyAlignment="1" applyProtection="1">
      <alignment horizontal="left"/>
    </xf>
    <xf numFmtId="3" fontId="18" fillId="0" borderId="0" xfId="3" applyNumberFormat="1" applyFont="1" applyFill="1" applyBorder="1" applyAlignment="1" applyProtection="1"/>
    <xf numFmtId="3" fontId="18" fillId="0" borderId="2" xfId="6" applyFont="1" applyFill="1" applyBorder="1" applyAlignment="1" applyProtection="1">
      <alignment horizontal="left"/>
    </xf>
    <xf numFmtId="3" fontId="18" fillId="0" borderId="2" xfId="6" applyFont="1" applyFill="1" applyBorder="1" applyProtection="1"/>
    <xf numFmtId="3" fontId="17" fillId="0" borderId="2" xfId="6" applyFont="1" applyFill="1" applyBorder="1" applyAlignment="1" applyProtection="1">
      <alignment horizontal="center"/>
    </xf>
    <xf numFmtId="3" fontId="18" fillId="0" borderId="2" xfId="3" applyFont="1" applyFill="1" applyBorder="1" applyAlignment="1" applyProtection="1">
      <alignment horizontal="right"/>
    </xf>
    <xf numFmtId="3" fontId="18" fillId="0" borderId="2" xfId="3" applyNumberFormat="1" applyFont="1" applyFill="1" applyBorder="1" applyAlignment="1" applyProtection="1"/>
    <xf numFmtId="3" fontId="18" fillId="0" borderId="2" xfId="6" applyFont="1" applyFill="1" applyBorder="1" applyAlignment="1" applyProtection="1">
      <alignment horizontal="right"/>
    </xf>
    <xf numFmtId="3" fontId="18" fillId="0" borderId="2" xfId="6" applyNumberFormat="1" applyFont="1" applyFill="1" applyBorder="1" applyAlignment="1" applyProtection="1"/>
    <xf numFmtId="3" fontId="18" fillId="0" borderId="2" xfId="0" applyFont="1" applyFill="1" applyBorder="1" applyAlignment="1" applyProtection="1">
      <alignment horizontal="left"/>
    </xf>
    <xf numFmtId="3" fontId="18" fillId="0" borderId="2" xfId="0" applyFont="1" applyFill="1" applyBorder="1" applyAlignment="1" applyProtection="1">
      <alignment horizontal="right"/>
    </xf>
    <xf numFmtId="3" fontId="18" fillId="0" borderId="3" xfId="6" applyFont="1" applyFill="1" applyBorder="1" applyProtection="1"/>
    <xf numFmtId="3" fontId="17" fillId="0" borderId="3" xfId="6" applyFont="1" applyFill="1" applyBorder="1" applyAlignment="1" applyProtection="1">
      <alignment horizontal="center"/>
    </xf>
    <xf numFmtId="3" fontId="18" fillId="0" borderId="3" xfId="0" applyFont="1" applyFill="1" applyBorder="1" applyAlignment="1" applyProtection="1">
      <alignment horizontal="right"/>
    </xf>
    <xf numFmtId="3" fontId="18" fillId="0" borderId="3" xfId="6" applyFont="1" applyFill="1" applyBorder="1" applyAlignment="1" applyProtection="1">
      <alignment horizontal="right"/>
    </xf>
    <xf numFmtId="3" fontId="18" fillId="0" borderId="0" xfId="0" applyFont="1" applyFill="1" applyAlignment="1" applyProtection="1"/>
    <xf numFmtId="3" fontId="17" fillId="0" borderId="4" xfId="6" applyFont="1" applyFill="1" applyBorder="1" applyProtection="1"/>
    <xf numFmtId="3" fontId="17" fillId="0" borderId="4" xfId="6" applyFont="1" applyFill="1" applyBorder="1" applyAlignment="1" applyProtection="1">
      <alignment horizontal="center"/>
    </xf>
    <xf numFmtId="3" fontId="18" fillId="0" borderId="4" xfId="0" applyFont="1" applyFill="1" applyBorder="1" applyAlignment="1" applyProtection="1"/>
    <xf numFmtId="3" fontId="18" fillId="0" borderId="4" xfId="6" applyFont="1" applyFill="1" applyBorder="1" applyAlignment="1" applyProtection="1"/>
    <xf numFmtId="3" fontId="17" fillId="0" borderId="0" xfId="0" applyFont="1" applyFill="1" applyBorder="1" applyAlignment="1" applyProtection="1"/>
    <xf numFmtId="3" fontId="18" fillId="0" borderId="0" xfId="6" quotePrefix="1" applyFont="1" applyFill="1" applyBorder="1" applyAlignment="1" applyProtection="1">
      <alignment horizontal="right"/>
    </xf>
    <xf numFmtId="3" fontId="17" fillId="0" borderId="0" xfId="6" applyFont="1" applyFill="1" applyBorder="1" applyAlignment="1" applyProtection="1">
      <alignment horizontal="right"/>
    </xf>
    <xf numFmtId="3" fontId="18" fillId="0" borderId="0" xfId="6" applyFont="1" applyFill="1" applyAlignment="1" applyProtection="1">
      <alignment horizontal="left" indent="1"/>
    </xf>
    <xf numFmtId="3" fontId="18" fillId="0" borderId="2" xfId="6" applyFont="1" applyFill="1" applyBorder="1" applyAlignment="1" applyProtection="1">
      <alignment horizontal="left" indent="1"/>
    </xf>
    <xf numFmtId="3" fontId="18" fillId="0" borderId="2" xfId="6" applyFont="1" applyFill="1" applyBorder="1" applyAlignment="1" applyProtection="1"/>
    <xf numFmtId="3" fontId="18" fillId="0" borderId="4" xfId="6" applyFont="1" applyFill="1" applyBorder="1" applyProtection="1"/>
    <xf numFmtId="3" fontId="20" fillId="0" borderId="0" xfId="6" applyFont="1" applyFill="1" applyAlignment="1" applyProtection="1"/>
    <xf numFmtId="2" fontId="18" fillId="0" borderId="0" xfId="0" applyNumberFormat="1" applyFont="1" applyFill="1" applyAlignment="1" applyProtection="1">
      <alignment horizontal="right"/>
    </xf>
    <xf numFmtId="2" fontId="18" fillId="0" borderId="0" xfId="0" quotePrefix="1" applyNumberFormat="1" applyFont="1" applyFill="1" applyAlignment="1" applyProtection="1">
      <alignment horizontal="right"/>
    </xf>
    <xf numFmtId="2" fontId="18" fillId="0" borderId="0" xfId="0" applyNumberFormat="1" applyFont="1" applyFill="1" applyBorder="1" applyAlignment="1" applyProtection="1">
      <alignment horizontal="right"/>
    </xf>
    <xf numFmtId="2" fontId="18" fillId="0" borderId="0" xfId="6" applyNumberFormat="1" applyFont="1" applyFill="1" applyBorder="1" applyAlignment="1" applyProtection="1">
      <alignment horizontal="right"/>
    </xf>
    <xf numFmtId="2" fontId="17" fillId="0" borderId="0" xfId="0" applyNumberFormat="1" applyFont="1" applyFill="1" applyBorder="1" applyAlignment="1" applyProtection="1">
      <alignment horizontal="right"/>
    </xf>
    <xf numFmtId="2" fontId="18" fillId="0" borderId="0" xfId="6" applyNumberFormat="1" applyFont="1" applyFill="1" applyBorder="1" applyAlignment="1" applyProtection="1"/>
    <xf numFmtId="3" fontId="18" fillId="0" borderId="0" xfId="0" quotePrefix="1" applyFont="1" applyFill="1" applyAlignment="1" applyProtection="1">
      <alignment horizontal="right"/>
    </xf>
    <xf numFmtId="4" fontId="18" fillId="0" borderId="0" xfId="0" applyNumberFormat="1" applyFont="1" applyFill="1" applyBorder="1" applyAlignment="1" applyProtection="1">
      <alignment horizontal="right"/>
    </xf>
    <xf numFmtId="4" fontId="18" fillId="0" borderId="0" xfId="6" applyNumberFormat="1" applyFont="1" applyFill="1" applyBorder="1" applyAlignment="1" applyProtection="1">
      <alignment horizontal="right"/>
    </xf>
    <xf numFmtId="3" fontId="17" fillId="0" borderId="0" xfId="6" applyNumberFormat="1" applyFont="1" applyFill="1" applyBorder="1" applyAlignment="1" applyProtection="1"/>
    <xf numFmtId="3" fontId="17" fillId="0" borderId="1" xfId="0" applyNumberFormat="1" applyFont="1" applyFill="1" applyBorder="1" applyAlignment="1" applyProtection="1">
      <alignment horizontal="left"/>
    </xf>
    <xf numFmtId="3" fontId="18" fillId="0" borderId="0" xfId="0" applyNumberFormat="1" applyFont="1" applyFill="1" applyBorder="1" applyAlignment="1" applyProtection="1">
      <alignment horizontal="right"/>
    </xf>
    <xf numFmtId="3" fontId="18" fillId="0" borderId="0" xfId="6" applyNumberFormat="1" applyFont="1" applyFill="1" applyBorder="1" applyAlignment="1" applyProtection="1">
      <alignment horizontal="right"/>
    </xf>
    <xf numFmtId="3" fontId="18" fillId="0" borderId="0" xfId="3" applyFont="1" applyFill="1" applyAlignment="1" applyProtection="1"/>
    <xf numFmtId="3" fontId="18" fillId="0" borderId="0" xfId="3" applyFont="1" applyFill="1" applyBorder="1" applyAlignment="1" applyProtection="1"/>
    <xf numFmtId="3" fontId="18" fillId="0" borderId="0" xfId="0" applyFont="1" applyFill="1" applyBorder="1" applyAlignment="1" applyProtection="1">
      <alignment horizontal="left" indent="1"/>
    </xf>
    <xf numFmtId="3" fontId="18" fillId="0" borderId="0" xfId="6" applyFont="1" applyFill="1" applyBorder="1" applyAlignment="1" applyProtection="1">
      <alignment horizontal="left" indent="1"/>
    </xf>
    <xf numFmtId="3" fontId="18" fillId="0" borderId="2" xfId="3" applyFont="1" applyFill="1" applyBorder="1" applyAlignment="1" applyProtection="1"/>
    <xf numFmtId="3" fontId="18" fillId="0" borderId="2" xfId="0" applyNumberFormat="1" applyFont="1" applyFill="1" applyBorder="1" applyAlignment="1" applyProtection="1">
      <alignment horizontal="right"/>
    </xf>
    <xf numFmtId="3" fontId="18" fillId="0" borderId="3" xfId="2" applyFont="1" applyFill="1" applyBorder="1" applyAlignment="1" applyProtection="1">
      <alignment horizontal="left" indent="1"/>
    </xf>
    <xf numFmtId="3" fontId="18" fillId="0" borderId="3" xfId="6" applyFont="1" applyFill="1" applyBorder="1" applyAlignment="1" applyProtection="1">
      <alignment horizontal="left" indent="1"/>
    </xf>
    <xf numFmtId="3" fontId="17" fillId="0" borderId="5" xfId="6" applyFont="1" applyFill="1" applyBorder="1" applyAlignment="1" applyProtection="1"/>
    <xf numFmtId="3" fontId="18" fillId="0" borderId="5" xfId="6" applyFont="1" applyFill="1" applyBorder="1" applyAlignment="1" applyProtection="1"/>
    <xf numFmtId="3" fontId="18" fillId="0" borderId="4" xfId="0" applyFont="1" applyFill="1" applyBorder="1" applyProtection="1">
      <alignment vertical="distributed"/>
    </xf>
    <xf numFmtId="3" fontId="18" fillId="0" borderId="1" xfId="2" applyFont="1" applyFill="1" applyBorder="1" applyProtection="1"/>
    <xf numFmtId="3" fontId="18" fillId="0" borderId="1" xfId="2" applyFont="1" applyFill="1" applyBorder="1" applyAlignment="1" applyProtection="1">
      <alignment horizontal="right" wrapText="1"/>
    </xf>
    <xf numFmtId="3" fontId="18" fillId="0" borderId="1" xfId="0" applyNumberFormat="1" applyFont="1" applyFill="1" applyBorder="1" applyAlignment="1" applyProtection="1">
      <alignment horizontal="right" wrapText="1"/>
    </xf>
    <xf numFmtId="3" fontId="18" fillId="0" borderId="1" xfId="6" applyNumberFormat="1" applyFont="1" applyFill="1" applyBorder="1" applyAlignment="1" applyProtection="1">
      <alignment horizontal="right" wrapText="1"/>
    </xf>
    <xf numFmtId="3" fontId="17" fillId="0" borderId="0" xfId="6" quotePrefix="1" applyFont="1" applyFill="1" applyBorder="1" applyAlignment="1" applyProtection="1">
      <alignment horizontal="center"/>
    </xf>
    <xf numFmtId="3" fontId="18" fillId="0" borderId="0" xfId="0" applyNumberFormat="1" applyFont="1" applyFill="1" applyBorder="1" applyProtection="1">
      <alignment vertical="distributed"/>
    </xf>
    <xf numFmtId="3" fontId="18" fillId="0" borderId="0" xfId="6" applyNumberFormat="1" applyFont="1" applyFill="1" applyBorder="1" applyProtection="1"/>
    <xf numFmtId="3" fontId="18" fillId="0" borderId="0" xfId="0" applyNumberFormat="1" applyFont="1" applyFill="1" applyBorder="1" applyAlignment="1" applyProtection="1">
      <alignment horizontal="right" vertical="distributed"/>
    </xf>
    <xf numFmtId="3" fontId="18" fillId="0" borderId="2" xfId="0" applyNumberFormat="1" applyFont="1" applyFill="1" applyBorder="1" applyProtection="1">
      <alignment vertical="distributed"/>
    </xf>
    <xf numFmtId="3" fontId="18" fillId="0" borderId="2" xfId="6" applyNumberFormat="1" applyFont="1" applyFill="1" applyBorder="1" applyProtection="1"/>
    <xf numFmtId="3" fontId="17" fillId="0" borderId="5" xfId="6" applyFont="1" applyFill="1" applyBorder="1" applyAlignment="1" applyProtection="1">
      <alignment vertical="center"/>
    </xf>
    <xf numFmtId="3" fontId="18" fillId="0" borderId="5" xfId="0" applyFont="1" applyFill="1" applyBorder="1" applyAlignment="1" applyProtection="1"/>
    <xf numFmtId="3" fontId="18" fillId="0" borderId="0" xfId="2" applyFont="1" applyFill="1" applyBorder="1" applyProtection="1"/>
    <xf numFmtId="3" fontId="17" fillId="0" borderId="0" xfId="2" applyFont="1" applyFill="1" applyBorder="1" applyAlignment="1" applyProtection="1">
      <alignment horizontal="center"/>
    </xf>
    <xf numFmtId="3" fontId="17" fillId="0" borderId="2" xfId="6" applyFont="1" applyFill="1" applyBorder="1" applyProtection="1"/>
    <xf numFmtId="3" fontId="18" fillId="0" borderId="2" xfId="0" applyNumberFormat="1" applyFont="1" applyFill="1" applyBorder="1" applyAlignment="1" applyProtection="1"/>
    <xf numFmtId="3" fontId="18" fillId="0" borderId="0" xfId="0" quotePrefix="1" applyFont="1" applyFill="1" applyBorder="1" applyAlignment="1" applyProtection="1">
      <alignment horizontal="right"/>
    </xf>
    <xf numFmtId="3" fontId="21" fillId="0" borderId="0" xfId="6" applyFont="1" applyFill="1" applyAlignment="1" applyProtection="1"/>
    <xf numFmtId="3" fontId="17" fillId="0" borderId="1" xfId="6" applyFont="1" applyFill="1" applyBorder="1" applyAlignment="1" applyProtection="1">
      <alignment horizontal="left"/>
    </xf>
    <xf numFmtId="3" fontId="19" fillId="0" borderId="1" xfId="6" applyFont="1" applyFill="1" applyBorder="1" applyAlignment="1" applyProtection="1">
      <alignment horizontal="right" vertical="center"/>
    </xf>
    <xf numFmtId="3" fontId="18" fillId="0" borderId="1" xfId="6" applyFont="1" applyFill="1" applyBorder="1" applyAlignment="1" applyProtection="1">
      <alignment horizontal="right" vertical="center"/>
    </xf>
    <xf numFmtId="3" fontId="22" fillId="0" borderId="0" xfId="6" applyFont="1" applyFill="1" applyBorder="1" applyAlignment="1" applyProtection="1">
      <alignment horizontal="left"/>
    </xf>
    <xf numFmtId="3" fontId="19" fillId="0" borderId="0" xfId="6" applyFont="1" applyFill="1" applyBorder="1" applyAlignment="1" applyProtection="1">
      <alignment horizontal="right" vertical="center"/>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left"/>
    </xf>
    <xf numFmtId="3" fontId="18" fillId="0" borderId="0" xfId="6" applyFont="1" applyFill="1" applyBorder="1" applyAlignment="1" applyProtection="1">
      <alignment horizontal="left"/>
    </xf>
    <xf numFmtId="3" fontId="19" fillId="0" borderId="2" xfId="6" applyFont="1" applyFill="1" applyBorder="1" applyAlignment="1" applyProtection="1">
      <alignment horizontal="right" vertical="center"/>
    </xf>
    <xf numFmtId="3" fontId="18" fillId="0" borderId="2" xfId="6" applyFont="1" applyFill="1" applyBorder="1" applyAlignment="1" applyProtection="1">
      <alignment horizontal="right" vertical="center"/>
    </xf>
    <xf numFmtId="3" fontId="23"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8" fillId="0" borderId="0" xfId="0" applyFont="1" applyFill="1" applyBorder="1" applyAlignment="1" applyProtection="1">
      <alignment horizontal="right" vertical="center"/>
    </xf>
    <xf numFmtId="3" fontId="22" fillId="0" borderId="0" xfId="6" applyFont="1" applyFill="1" applyAlignment="1" applyProtection="1"/>
    <xf numFmtId="3" fontId="18" fillId="0" borderId="0" xfId="6" quotePrefix="1" applyFont="1" applyFill="1" applyAlignment="1" applyProtection="1">
      <alignment horizontal="right"/>
    </xf>
    <xf numFmtId="3" fontId="18" fillId="0" borderId="0" xfId="0" quotePrefix="1" applyNumberFormat="1" applyFont="1" applyFill="1" applyBorder="1" applyAlignment="1" applyProtection="1">
      <alignment horizontal="right"/>
    </xf>
    <xf numFmtId="3" fontId="18" fillId="0" borderId="0" xfId="6" applyFont="1" applyFill="1" applyBorder="1" applyAlignment="1" applyProtection="1">
      <alignment vertical="center"/>
    </xf>
    <xf numFmtId="3" fontId="18" fillId="0" borderId="0" xfId="6" applyFont="1" applyFill="1" applyAlignment="1" applyProtection="1">
      <alignment vertical="center"/>
    </xf>
    <xf numFmtId="3" fontId="17" fillId="0" borderId="2" xfId="6" applyFont="1" applyFill="1" applyBorder="1" applyAlignment="1" applyProtection="1"/>
    <xf numFmtId="3" fontId="17" fillId="0" borderId="7" xfId="6" applyFont="1" applyFill="1" applyBorder="1" applyAlignment="1" applyProtection="1"/>
    <xf numFmtId="3" fontId="18" fillId="0" borderId="5" xfId="0" applyNumberFormat="1" applyFont="1" applyFill="1" applyBorder="1" applyAlignment="1" applyProtection="1"/>
    <xf numFmtId="3" fontId="17" fillId="0" borderId="0" xfId="2" applyFont="1" applyFill="1" applyBorder="1" applyProtection="1"/>
    <xf numFmtId="3" fontId="18" fillId="0" borderId="0" xfId="2" applyFont="1" applyFill="1" applyBorder="1" applyAlignment="1" applyProtection="1">
      <alignment horizontal="right" wrapText="1"/>
    </xf>
    <xf numFmtId="3" fontId="18" fillId="0" borderId="0" xfId="0" applyFont="1" applyFill="1" applyProtection="1">
      <alignment vertical="distributed"/>
    </xf>
    <xf numFmtId="4" fontId="18" fillId="0" borderId="0" xfId="2" quotePrefix="1" applyNumberFormat="1" applyFont="1" applyFill="1" applyBorder="1" applyAlignment="1" applyProtection="1">
      <alignment horizontal="right" wrapText="1"/>
    </xf>
    <xf numFmtId="4" fontId="18" fillId="0" borderId="0" xfId="0" quotePrefix="1" applyNumberFormat="1" applyFont="1" applyFill="1" applyBorder="1" applyAlignment="1" applyProtection="1">
      <alignment horizontal="right"/>
    </xf>
    <xf numFmtId="4" fontId="18" fillId="0" borderId="0" xfId="6" quotePrefix="1" applyNumberFormat="1" applyFont="1" applyFill="1" applyAlignment="1" applyProtection="1">
      <alignment horizontal="right"/>
    </xf>
    <xf numFmtId="4" fontId="18" fillId="0" borderId="0" xfId="6" applyNumberFormat="1" applyFont="1" applyFill="1" applyAlignment="1" applyProtection="1">
      <alignment horizontal="right"/>
    </xf>
    <xf numFmtId="4" fontId="18" fillId="0" borderId="0" xfId="6" applyNumberFormat="1" applyFont="1" applyFill="1" applyBorder="1" applyAlignment="1" applyProtection="1"/>
    <xf numFmtId="3" fontId="18" fillId="0" borderId="0" xfId="0" applyNumberFormat="1" applyFont="1" applyFill="1" applyBorder="1" applyAlignment="1" applyProtection="1">
      <alignment wrapText="1"/>
    </xf>
    <xf numFmtId="3" fontId="18" fillId="0" borderId="0" xfId="0" applyFont="1" applyFill="1" applyBorder="1" applyAlignment="1" applyProtection="1">
      <alignment horizontal="right" vertical="top"/>
    </xf>
    <xf numFmtId="3" fontId="18" fillId="0" borderId="0" xfId="0" applyFont="1" applyFill="1" applyAlignment="1" applyProtection="1">
      <alignment horizontal="right" vertical="top"/>
    </xf>
    <xf numFmtId="3" fontId="18" fillId="0" borderId="0" xfId="6" applyFont="1" applyFill="1" applyBorder="1" applyAlignment="1" applyProtection="1">
      <alignment horizontal="right" vertical="top"/>
    </xf>
    <xf numFmtId="3" fontId="18" fillId="0" borderId="0" xfId="0" applyFont="1" applyFill="1" applyBorder="1" applyProtection="1">
      <alignment vertical="distributed"/>
    </xf>
    <xf numFmtId="3" fontId="18" fillId="0" borderId="0" xfId="6" applyFont="1" applyFill="1" applyAlignment="1" applyProtection="1">
      <alignment horizontal="right" vertical="top"/>
    </xf>
    <xf numFmtId="165" fontId="18" fillId="0" borderId="0" xfId="0" applyNumberFormat="1" applyFont="1" applyFill="1" applyBorder="1" applyAlignment="1" applyProtection="1">
      <alignment horizontal="right"/>
    </xf>
    <xf numFmtId="165" fontId="18" fillId="0" borderId="0" xfId="0" quotePrefix="1" applyNumberFormat="1" applyFont="1" applyFill="1" applyBorder="1" applyAlignment="1" applyProtection="1">
      <alignment horizontal="right"/>
    </xf>
    <xf numFmtId="165" fontId="18" fillId="0" borderId="0" xfId="0" quotePrefix="1" applyNumberFormat="1" applyFont="1" applyFill="1" applyAlignment="1" applyProtection="1">
      <alignment horizontal="right"/>
    </xf>
    <xf numFmtId="165" fontId="18" fillId="0" borderId="0" xfId="0" applyNumberFormat="1" applyFont="1" applyFill="1" applyAlignment="1" applyProtection="1">
      <alignment horizontal="right"/>
    </xf>
    <xf numFmtId="165" fontId="18" fillId="0" borderId="0" xfId="6" quotePrefix="1" applyNumberFormat="1" applyFont="1" applyFill="1" applyAlignment="1" applyProtection="1">
      <alignment horizontal="right"/>
    </xf>
    <xf numFmtId="165" fontId="18" fillId="0" borderId="0" xfId="6" quotePrefix="1" applyNumberFormat="1" applyFont="1" applyFill="1" applyBorder="1" applyAlignment="1" applyProtection="1">
      <alignment horizontal="right"/>
    </xf>
    <xf numFmtId="166" fontId="18" fillId="0" borderId="0" xfId="6" applyNumberFormat="1" applyFont="1" applyFill="1" applyBorder="1" applyAlignment="1" applyProtection="1"/>
    <xf numFmtId="165" fontId="18" fillId="0" borderId="0" xfId="6" applyNumberFormat="1" applyFont="1" applyFill="1" applyAlignment="1" applyProtection="1">
      <alignment horizontal="right"/>
    </xf>
    <xf numFmtId="49" fontId="18" fillId="0" borderId="0" xfId="0" quotePrefix="1" applyNumberFormat="1" applyFont="1" applyFill="1" applyBorder="1" applyAlignment="1" applyProtection="1">
      <alignment horizontal="right"/>
    </xf>
    <xf numFmtId="166" fontId="18" fillId="0" borderId="0" xfId="0" quotePrefix="1" applyNumberFormat="1" applyFont="1" applyFill="1" applyBorder="1" applyAlignment="1" applyProtection="1">
      <alignment horizontal="right"/>
    </xf>
    <xf numFmtId="166" fontId="18" fillId="0" borderId="0" xfId="0" quotePrefix="1" applyNumberFormat="1" applyFont="1" applyFill="1" applyAlignment="1" applyProtection="1">
      <alignment horizontal="right"/>
    </xf>
    <xf numFmtId="166" fontId="18" fillId="0" borderId="0" xfId="6" quotePrefix="1" applyNumberFormat="1" applyFont="1" applyFill="1" applyAlignment="1" applyProtection="1">
      <alignment horizontal="right" vertical="center"/>
    </xf>
    <xf numFmtId="166" fontId="18" fillId="0" borderId="0" xfId="6" applyNumberFormat="1" applyFont="1" applyFill="1" applyAlignment="1" applyProtection="1">
      <alignment horizontal="right" vertical="center"/>
    </xf>
    <xf numFmtId="166" fontId="18" fillId="0" borderId="0" xfId="6" applyNumberFormat="1" applyFont="1" applyFill="1" applyAlignment="1" applyProtection="1">
      <alignment horizontal="right"/>
    </xf>
    <xf numFmtId="166" fontId="18" fillId="0" borderId="0" xfId="0" applyNumberFormat="1" applyFont="1" applyFill="1" applyAlignment="1" applyProtection="1">
      <alignment horizontal="right"/>
    </xf>
    <xf numFmtId="166" fontId="18" fillId="0" borderId="0" xfId="6" quotePrefix="1" applyNumberFormat="1" applyFont="1" applyFill="1" applyBorder="1" applyAlignment="1" applyProtection="1">
      <alignment horizontal="right"/>
    </xf>
    <xf numFmtId="166" fontId="18" fillId="0" borderId="0" xfId="0" applyNumberFormat="1" applyFont="1" applyFill="1" applyAlignment="1" applyProtection="1"/>
    <xf numFmtId="166" fontId="18" fillId="0" borderId="0" xfId="0" applyNumberFormat="1" applyFont="1" applyFill="1" applyBorder="1" applyAlignment="1" applyProtection="1"/>
    <xf numFmtId="166" fontId="18" fillId="0" borderId="0" xfId="6" applyNumberFormat="1" applyFont="1" applyFill="1" applyAlignment="1" applyProtection="1"/>
    <xf numFmtId="166" fontId="18" fillId="0" borderId="0" xfId="6" applyNumberFormat="1" applyFont="1" applyFill="1" applyAlignment="1" applyProtection="1">
      <alignment vertical="center"/>
    </xf>
    <xf numFmtId="166" fontId="18" fillId="0" borderId="0" xfId="0" applyNumberFormat="1" applyFont="1" applyFill="1" applyProtection="1">
      <alignment vertical="distributed"/>
    </xf>
    <xf numFmtId="166" fontId="18" fillId="0" borderId="0" xfId="6" applyNumberFormat="1" applyFont="1" applyFill="1" applyProtection="1"/>
    <xf numFmtId="166" fontId="18" fillId="0" borderId="0" xfId="6" applyNumberFormat="1" applyFont="1" applyFill="1" applyBorder="1" applyAlignment="1" applyProtection="1">
      <alignment horizontal="right"/>
    </xf>
    <xf numFmtId="2" fontId="18" fillId="0" borderId="0" xfId="0" quotePrefix="1" applyNumberFormat="1" applyFont="1" applyFill="1" applyBorder="1" applyAlignment="1" applyProtection="1">
      <alignment horizontal="right"/>
    </xf>
    <xf numFmtId="2" fontId="18" fillId="0" borderId="0" xfId="6" quotePrefix="1" applyNumberFormat="1" applyFont="1" applyFill="1" applyAlignment="1" applyProtection="1">
      <alignment horizontal="right"/>
    </xf>
    <xf numFmtId="3" fontId="18" fillId="0" borderId="0" xfId="0" applyFont="1" applyFill="1" applyBorder="1" applyAlignment="1" applyProtection="1">
      <alignment vertical="center"/>
    </xf>
    <xf numFmtId="3" fontId="18" fillId="0" borderId="0" xfId="0" applyFont="1" applyFill="1" applyAlignment="1" applyProtection="1">
      <alignment vertical="center"/>
    </xf>
    <xf numFmtId="3" fontId="18" fillId="0" borderId="2" xfId="0" applyFont="1" applyFill="1" applyBorder="1" applyAlignment="1" applyProtection="1">
      <alignment vertical="center"/>
    </xf>
    <xf numFmtId="3" fontId="18" fillId="0" borderId="2" xfId="0" applyFont="1" applyFill="1" applyBorder="1" applyAlignment="1" applyProtection="1">
      <alignment horizontal="right" vertical="center"/>
    </xf>
    <xf numFmtId="3" fontId="18" fillId="0" borderId="2" xfId="6" applyFont="1" applyFill="1" applyBorder="1" applyAlignment="1" applyProtection="1">
      <alignment vertical="center"/>
    </xf>
    <xf numFmtId="3" fontId="21" fillId="0" borderId="0" xfId="6" applyFont="1" applyFill="1" applyBorder="1" applyProtection="1"/>
    <xf numFmtId="3" fontId="18" fillId="0" borderId="0" xfId="0" applyNumberFormat="1" applyFont="1" applyFill="1" applyBorder="1" applyAlignment="1" applyProtection="1">
      <alignment vertical="center"/>
    </xf>
    <xf numFmtId="3" fontId="17" fillId="0" borderId="0" xfId="6" applyFont="1" applyFill="1" applyAlignment="1" applyProtection="1">
      <alignment vertical="center"/>
    </xf>
    <xf numFmtId="3" fontId="21" fillId="0" borderId="0" xfId="6" applyFont="1" applyFill="1" applyProtection="1"/>
    <xf numFmtId="3" fontId="19" fillId="0" borderId="1" xfId="6" applyFont="1" applyFill="1" applyBorder="1" applyAlignment="1" applyProtection="1">
      <alignment vertical="center"/>
    </xf>
    <xf numFmtId="3" fontId="18" fillId="0" borderId="1" xfId="6" applyFont="1" applyFill="1" applyBorder="1" applyAlignment="1" applyProtection="1">
      <alignment vertical="center"/>
    </xf>
    <xf numFmtId="3" fontId="18" fillId="0" borderId="1" xfId="0" applyFont="1" applyFill="1" applyBorder="1" applyAlignment="1" applyProtection="1">
      <alignment horizontal="right"/>
    </xf>
    <xf numFmtId="3" fontId="19" fillId="0" borderId="0" xfId="0" applyFont="1" applyFill="1" applyBorder="1" applyAlignment="1" applyProtection="1"/>
    <xf numFmtId="3" fontId="19" fillId="0" borderId="0" xfId="0" applyFont="1" applyFill="1" applyAlignment="1" applyProtection="1"/>
    <xf numFmtId="3" fontId="19" fillId="0" borderId="0" xfId="0" applyNumberFormat="1" applyFont="1" applyFill="1" applyBorder="1" applyAlignment="1" applyProtection="1"/>
    <xf numFmtId="3" fontId="19" fillId="0" borderId="0" xfId="6" applyFont="1" applyFill="1" applyBorder="1" applyAlignment="1" applyProtection="1"/>
    <xf numFmtId="3" fontId="19" fillId="0" borderId="0" xfId="0" quotePrefix="1"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9" fillId="0" borderId="0" xfId="0" quotePrefix="1" applyFont="1" applyFill="1" applyAlignment="1" applyProtection="1">
      <alignment horizontal="right"/>
    </xf>
    <xf numFmtId="3" fontId="19" fillId="0" borderId="0" xfId="0" quotePrefix="1" applyFont="1" applyFill="1" applyBorder="1" applyAlignment="1" applyProtection="1">
      <alignment horizontal="right"/>
    </xf>
    <xf numFmtId="3" fontId="19" fillId="0" borderId="0" xfId="0" applyNumberFormat="1" applyFont="1" applyFill="1" applyBorder="1" applyAlignment="1" applyProtection="1">
      <alignment horizontal="right"/>
    </xf>
    <xf numFmtId="3" fontId="19" fillId="0" borderId="0" xfId="0" applyFont="1" applyFill="1" applyAlignment="1" applyProtection="1">
      <alignment horizontal="right" vertical="center"/>
    </xf>
    <xf numFmtId="3" fontId="19" fillId="0" borderId="0" xfId="0" applyFont="1" applyFill="1" applyBorder="1" applyAlignment="1" applyProtection="1">
      <alignment horizontal="right" wrapText="1"/>
    </xf>
    <xf numFmtId="3" fontId="19" fillId="0" borderId="0" xfId="6" quotePrefix="1" applyFont="1" applyFill="1" applyProtection="1"/>
    <xf numFmtId="3" fontId="17" fillId="0" borderId="4" xfId="6" applyFont="1" applyFill="1" applyBorder="1" applyAlignment="1" applyProtection="1"/>
    <xf numFmtId="3" fontId="17" fillId="0" borderId="4" xfId="6" applyFont="1" applyFill="1" applyBorder="1" applyAlignment="1" applyProtection="1">
      <alignment vertical="center"/>
    </xf>
    <xf numFmtId="3" fontId="17" fillId="0" borderId="0" xfId="6" applyFont="1" applyFill="1" applyBorder="1" applyAlignment="1" applyProtection="1">
      <alignment vertical="center"/>
    </xf>
    <xf numFmtId="49" fontId="21" fillId="0" borderId="0" xfId="0" applyNumberFormat="1" applyFont="1" applyFill="1" applyBorder="1" applyAlignment="1" applyProtection="1">
      <alignment vertical="top"/>
    </xf>
    <xf numFmtId="3" fontId="21" fillId="0" borderId="0" xfId="0" applyFont="1" applyFill="1" applyBorder="1" applyAlignment="1" applyProtection="1">
      <alignment vertical="top" wrapText="1"/>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3" fontId="21" fillId="0" borderId="0" xfId="6" applyFont="1" applyFill="1" applyBorder="1" applyAlignment="1" applyProtection="1">
      <alignment horizontal="left" vertical="top"/>
    </xf>
    <xf numFmtId="3" fontId="15" fillId="0" borderId="0" xfId="6" applyFont="1" applyFill="1" applyBorder="1" applyAlignment="1" applyProtection="1">
      <alignment horizontal="left" vertical="top" wrapText="1"/>
    </xf>
    <xf numFmtId="3" fontId="15" fillId="0" borderId="0" xfId="0" applyFont="1" applyFill="1" applyBorder="1" applyAlignment="1" applyProtection="1">
      <alignment horizontal="left" vertical="top" wrapText="1"/>
    </xf>
    <xf numFmtId="3" fontId="18" fillId="0" borderId="0" xfId="6" applyFont="1" applyFill="1" applyBorder="1" applyAlignment="1" applyProtection="1">
      <alignment horizontal="left" vertical="top"/>
    </xf>
    <xf numFmtId="3" fontId="15" fillId="0" borderId="0" xfId="6" applyFont="1" applyFill="1" applyBorder="1" applyAlignment="1" applyProtection="1">
      <alignment vertical="top" wrapText="1"/>
    </xf>
    <xf numFmtId="3" fontId="15" fillId="0" borderId="0" xfId="0" applyFont="1" applyFill="1" applyBorder="1" applyAlignment="1" applyProtection="1">
      <alignment vertical="top" wrapText="1"/>
    </xf>
    <xf numFmtId="3" fontId="18" fillId="0" borderId="0" xfId="6" applyFont="1" applyFill="1" applyBorder="1" applyAlignment="1" applyProtection="1">
      <alignment vertical="top" wrapText="1"/>
    </xf>
    <xf numFmtId="3" fontId="21" fillId="0" borderId="0" xfId="6" applyFont="1" applyFill="1" applyBorder="1" applyAlignment="1" applyProtection="1">
      <alignment vertical="top" wrapText="1"/>
    </xf>
    <xf numFmtId="3" fontId="18" fillId="0" borderId="0" xfId="0" applyFont="1" applyFill="1" applyAlignment="1" applyProtection="1">
      <alignment horizontal="left"/>
    </xf>
    <xf numFmtId="3" fontId="19" fillId="0" borderId="0" xfId="6" applyFont="1" applyFill="1" applyBorder="1" applyAlignment="1" applyProtection="1">
      <alignment horizontal="left" vertical="center"/>
    </xf>
    <xf numFmtId="3" fontId="18" fillId="0" borderId="0" xfId="6" applyFont="1" applyFill="1" applyBorder="1" applyAlignment="1" applyProtection="1">
      <alignment horizontal="left" vertical="center"/>
    </xf>
    <xf numFmtId="3" fontId="18" fillId="0" borderId="8" xfId="0" applyFont="1" applyFill="1" applyBorder="1" applyAlignment="1" applyProtection="1">
      <alignment horizontal="right" vertical="center"/>
    </xf>
    <xf numFmtId="3" fontId="18" fillId="0" borderId="0" xfId="0" quotePrefix="1" applyFont="1" applyFill="1" applyBorder="1" applyAlignment="1" applyProtection="1">
      <alignment horizontal="right" vertical="center"/>
    </xf>
    <xf numFmtId="3" fontId="18" fillId="0" borderId="0" xfId="0" applyNumberFormat="1" applyFont="1" applyFill="1" applyBorder="1" applyAlignment="1" applyProtection="1">
      <alignment horizontal="left"/>
    </xf>
    <xf numFmtId="3" fontId="18" fillId="0" borderId="4" xfId="6" applyFont="1" applyFill="1" applyBorder="1" applyAlignment="1" applyProtection="1">
      <alignment vertical="center"/>
    </xf>
    <xf numFmtId="3" fontId="18" fillId="0" borderId="0" xfId="0" quotePrefix="1" applyFont="1" applyFill="1" applyAlignment="1" applyProtection="1">
      <alignment horizontal="right" vertical="center"/>
    </xf>
    <xf numFmtId="3" fontId="18" fillId="0" borderId="4" xfId="0" applyNumberFormat="1" applyFont="1" applyFill="1" applyBorder="1" applyAlignment="1" applyProtection="1">
      <alignment horizontal="right"/>
    </xf>
    <xf numFmtId="3" fontId="18" fillId="0" borderId="4" xfId="6" applyNumberFormat="1" applyFont="1" applyFill="1" applyBorder="1" applyAlignment="1" applyProtection="1">
      <alignment horizontal="right"/>
    </xf>
    <xf numFmtId="3" fontId="17" fillId="0" borderId="0" xfId="0" applyFont="1" applyFill="1" applyAlignment="1" applyProtection="1"/>
    <xf numFmtId="3" fontId="18" fillId="0" borderId="8" xfId="0" applyNumberFormat="1" applyFont="1" applyFill="1" applyBorder="1" applyAlignment="1" applyProtection="1"/>
    <xf numFmtId="3" fontId="18" fillId="0" borderId="0" xfId="0" applyNumberFormat="1" applyFont="1" applyFill="1" applyBorder="1" applyAlignment="1" applyProtection="1">
      <alignment horizontal="right" vertical="center"/>
    </xf>
    <xf numFmtId="3" fontId="18" fillId="0" borderId="0" xfId="6"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8" fillId="0" borderId="0" xfId="6" applyFont="1" applyFill="1" applyAlignment="1" applyProtection="1">
      <alignment horizontal="right" vertical="center"/>
    </xf>
    <xf numFmtId="3" fontId="17" fillId="0" borderId="0" xfId="6" applyNumberFormat="1" applyFont="1" applyFill="1" applyBorder="1" applyAlignment="1" applyProtection="1">
      <alignment horizontal="right"/>
    </xf>
    <xf numFmtId="3" fontId="21" fillId="0" borderId="0" xfId="6" applyFont="1" applyFill="1" applyBorder="1" applyAlignment="1" applyProtection="1"/>
    <xf numFmtId="3" fontId="17" fillId="0" borderId="0" xfId="0" applyFont="1" applyFill="1" applyBorder="1" applyAlignment="1" applyProtection="1">
      <alignment vertical="center"/>
    </xf>
    <xf numFmtId="3" fontId="18" fillId="0" borderId="0" xfId="6" quotePrefix="1" applyFont="1" applyFill="1" applyBorder="1" applyAlignment="1" applyProtection="1"/>
    <xf numFmtId="3" fontId="18" fillId="0" borderId="0" xfId="0" applyNumberFormat="1" applyFont="1" applyFill="1" applyBorder="1" applyAlignment="1" applyProtection="1">
      <alignment horizontal="center" vertical="center"/>
    </xf>
    <xf numFmtId="3" fontId="18" fillId="0" borderId="0" xfId="1" quotePrefix="1" applyNumberFormat="1" applyFont="1" applyFill="1" applyAlignment="1" applyProtection="1">
      <alignment horizontal="right" vertical="justify"/>
    </xf>
    <xf numFmtId="3" fontId="18" fillId="0" borderId="0" xfId="1" quotePrefix="1" applyNumberFormat="1" applyFont="1" applyFill="1" applyBorder="1" applyAlignment="1" applyProtection="1">
      <alignment horizontal="right" vertical="justify"/>
    </xf>
    <xf numFmtId="3" fontId="32" fillId="0" borderId="0" xfId="6" quotePrefix="1" applyFont="1" applyFill="1" applyBorder="1" applyAlignment="1" applyProtection="1"/>
    <xf numFmtId="3" fontId="18" fillId="0" borderId="0" xfId="5" applyFont="1" applyFill="1" applyProtection="1"/>
    <xf numFmtId="3" fontId="18" fillId="0" borderId="2" xfId="0" applyFont="1" applyFill="1" applyBorder="1" applyProtection="1">
      <alignment vertical="distributed"/>
    </xf>
    <xf numFmtId="3" fontId="18" fillId="0" borderId="0" xfId="0" applyFont="1" applyFill="1" applyBorder="1" applyAlignment="1" applyProtection="1">
      <alignment horizontal="right" vertical="distributed"/>
    </xf>
    <xf numFmtId="0" fontId="18" fillId="0" borderId="0" xfId="0" applyNumberFormat="1" applyFont="1" applyFill="1" applyBorder="1" applyAlignment="1" applyProtection="1">
      <alignment horizontal="right" vertical="distributed"/>
    </xf>
    <xf numFmtId="165" fontId="18" fillId="0" borderId="0" xfId="0" applyNumberFormat="1" applyFont="1" applyFill="1" applyBorder="1" applyAlignment="1" applyProtection="1">
      <alignment horizontal="right" vertical="center"/>
    </xf>
    <xf numFmtId="165" fontId="18" fillId="0" borderId="0" xfId="0" applyNumberFormat="1" applyFont="1" applyFill="1" applyBorder="1" applyAlignment="1" applyProtection="1">
      <alignment horizontal="right" vertical="distributed"/>
    </xf>
    <xf numFmtId="165" fontId="18" fillId="0" borderId="0" xfId="0" applyNumberFormat="1" applyFont="1" applyFill="1" applyAlignment="1" applyProtection="1">
      <alignment horizontal="right" vertical="center"/>
    </xf>
    <xf numFmtId="165" fontId="18" fillId="0" borderId="0" xfId="6" applyNumberFormat="1" applyFont="1" applyFill="1" applyAlignment="1" applyProtection="1">
      <alignment horizontal="right" vertical="center"/>
    </xf>
    <xf numFmtId="165" fontId="18" fillId="0" borderId="0" xfId="5" applyNumberFormat="1" applyFont="1" applyFill="1" applyAlignment="1" applyProtection="1">
      <alignment horizontal="right"/>
    </xf>
    <xf numFmtId="0" fontId="18" fillId="0" borderId="0" xfId="5" applyNumberFormat="1" applyFont="1" applyFill="1" applyAlignment="1" applyProtection="1">
      <alignment horizontal="right"/>
    </xf>
    <xf numFmtId="165" fontId="18" fillId="0" borderId="0" xfId="0" quotePrefix="1" applyNumberFormat="1" applyFont="1" applyFill="1" applyAlignment="1" applyProtection="1">
      <alignment horizontal="right" vertical="center"/>
    </xf>
    <xf numFmtId="165" fontId="18" fillId="0" borderId="0" xfId="6" quotePrefix="1" applyNumberFormat="1" applyFont="1" applyFill="1" applyAlignment="1" applyProtection="1">
      <alignment horizontal="right" vertical="center"/>
    </xf>
    <xf numFmtId="0" fontId="18" fillId="0" borderId="0" xfId="0" quotePrefix="1" applyNumberFormat="1" applyFont="1" applyFill="1" applyBorder="1" applyAlignment="1" applyProtection="1">
      <alignment horizontal="right" vertical="distributed"/>
    </xf>
    <xf numFmtId="3" fontId="18" fillId="0" borderId="0" xfId="0" quotePrefix="1" applyFont="1" applyFill="1" applyBorder="1" applyAlignment="1" applyProtection="1">
      <alignment horizontal="right" vertical="distributed"/>
    </xf>
    <xf numFmtId="165" fontId="18" fillId="0" borderId="0" xfId="6" applyNumberFormat="1" applyFont="1" applyFill="1" applyBorder="1" applyAlignment="1" applyProtection="1">
      <alignment horizontal="right" vertical="center"/>
    </xf>
    <xf numFmtId="165" fontId="18" fillId="0" borderId="0" xfId="0" quotePrefix="1" applyNumberFormat="1" applyFont="1" applyFill="1" applyBorder="1" applyAlignment="1" applyProtection="1">
      <alignment horizontal="right" vertical="center"/>
    </xf>
    <xf numFmtId="3" fontId="17" fillId="0" borderId="0" xfId="5" applyFont="1" applyFill="1" applyBorder="1" applyAlignment="1" applyProtection="1">
      <alignment horizontal="right"/>
    </xf>
    <xf numFmtId="3" fontId="17" fillId="0" borderId="0" xfId="5" applyFont="1" applyFill="1" applyBorder="1" applyProtection="1"/>
    <xf numFmtId="3" fontId="18" fillId="0" borderId="0" xfId="4" applyFont="1" applyFill="1" applyAlignment="1" applyProtection="1">
      <alignment vertical="center"/>
    </xf>
    <xf numFmtId="3" fontId="18" fillId="0" borderId="0" xfId="4" applyFont="1" applyFill="1" applyBorder="1" applyAlignment="1" applyProtection="1">
      <alignment vertical="center"/>
    </xf>
    <xf numFmtId="3" fontId="18" fillId="0" borderId="2" xfId="4" applyFont="1" applyFill="1" applyBorder="1" applyAlignment="1" applyProtection="1">
      <alignment vertical="center"/>
    </xf>
    <xf numFmtId="3" fontId="18" fillId="0" borderId="0" xfId="4" applyFont="1" applyFill="1" applyAlignment="1" applyProtection="1"/>
    <xf numFmtId="3" fontId="18" fillId="0" borderId="2" xfId="4" applyFont="1" applyFill="1" applyBorder="1" applyAlignment="1" applyProtection="1"/>
    <xf numFmtId="3" fontId="17" fillId="0" borderId="7" xfId="6" applyFont="1" applyFill="1" applyBorder="1" applyAlignment="1" applyProtection="1">
      <alignment vertical="center"/>
    </xf>
    <xf numFmtId="3" fontId="18" fillId="0" borderId="7" xfId="0" applyFont="1" applyFill="1" applyBorder="1" applyAlignment="1" applyProtection="1">
      <alignment vertical="center"/>
    </xf>
    <xf numFmtId="3" fontId="18" fillId="0" borderId="7" xfId="6" applyFont="1" applyFill="1" applyBorder="1" applyAlignment="1" applyProtection="1">
      <alignment vertical="center"/>
    </xf>
    <xf numFmtId="3" fontId="18" fillId="0" borderId="0" xfId="4" applyFont="1" applyFill="1" applyBorder="1" applyAlignment="1" applyProtection="1"/>
    <xf numFmtId="3" fontId="31" fillId="0" borderId="0" xfId="0" applyFont="1" applyFill="1" applyProtection="1">
      <alignment vertical="distributed"/>
      <protection locked="0"/>
    </xf>
    <xf numFmtId="0" fontId="17" fillId="0" borderId="1" xfId="0" applyNumberFormat="1" applyFont="1" applyFill="1" applyBorder="1" applyAlignment="1" applyProtection="1">
      <alignment horizontal="right"/>
      <protection locked="0"/>
    </xf>
    <xf numFmtId="0" fontId="31" fillId="0" borderId="0" xfId="0" applyNumberFormat="1" applyFont="1" applyFill="1" applyProtection="1">
      <alignment vertical="distributed"/>
      <protection locked="0"/>
    </xf>
    <xf numFmtId="3" fontId="31" fillId="0" borderId="0" xfId="0" applyFont="1" applyFill="1" applyBorder="1" applyProtection="1">
      <alignment vertical="distributed"/>
      <protection locked="0"/>
    </xf>
    <xf numFmtId="49" fontId="18" fillId="0" borderId="4"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3" fontId="17" fillId="0" borderId="0" xfId="0" applyFont="1" applyFill="1" applyProtection="1">
      <alignment vertical="distributed"/>
      <protection locked="0"/>
    </xf>
    <xf numFmtId="49" fontId="17" fillId="0" borderId="0" xfId="0" applyNumberFormat="1" applyFont="1" applyFill="1" applyBorder="1" applyAlignment="1" applyProtection="1">
      <alignment horizontal="right"/>
      <protection locked="0"/>
    </xf>
    <xf numFmtId="3" fontId="30" fillId="0" borderId="0" xfId="0" applyFont="1" applyFill="1" applyProtection="1">
      <alignment vertical="distributed"/>
      <protection locked="0"/>
    </xf>
    <xf numFmtId="167" fontId="18" fillId="0" borderId="0" xfId="0" applyNumberFormat="1" applyFont="1" applyFill="1" applyBorder="1" applyAlignment="1" applyProtection="1">
      <protection locked="0"/>
    </xf>
    <xf numFmtId="3" fontId="28" fillId="0" borderId="0" xfId="0" applyFont="1" applyFill="1" applyProtection="1">
      <alignment vertical="distributed"/>
      <protection locked="0"/>
    </xf>
    <xf numFmtId="3" fontId="18" fillId="0" borderId="3" xfId="0" applyNumberFormat="1" applyFont="1" applyFill="1" applyBorder="1" applyAlignment="1" applyProtection="1">
      <protection locked="0"/>
    </xf>
    <xf numFmtId="3" fontId="18" fillId="0" borderId="2" xfId="0" applyNumberFormat="1" applyFont="1" applyFill="1" applyBorder="1" applyAlignment="1" applyProtection="1">
      <alignment horizontal="right"/>
      <protection locked="0"/>
    </xf>
    <xf numFmtId="3" fontId="18" fillId="0" borderId="3" xfId="0" applyFont="1" applyFill="1" applyBorder="1" applyAlignment="1" applyProtection="1">
      <protection locked="0"/>
    </xf>
    <xf numFmtId="166" fontId="18" fillId="0" borderId="0" xfId="0" applyNumberFormat="1" applyFont="1" applyFill="1" applyAlignment="1"/>
    <xf numFmtId="3" fontId="18" fillId="0" borderId="0" xfId="1" applyNumberFormat="1" applyFont="1" applyFill="1" applyAlignment="1" applyProtection="1">
      <alignment horizontal="right" vertical="justify"/>
    </xf>
    <xf numFmtId="3" fontId="18" fillId="0" borderId="0" xfId="1" applyNumberFormat="1" applyFont="1" applyFill="1" applyBorder="1" applyAlignment="1" applyProtection="1">
      <alignment horizontal="right" vertical="justify"/>
    </xf>
    <xf numFmtId="3" fontId="18" fillId="0" borderId="4" xfId="0" applyFont="1" applyFill="1" applyBorder="1" applyProtection="1">
      <alignment vertical="distributed"/>
      <protection locked="0"/>
    </xf>
    <xf numFmtId="3" fontId="18" fillId="0" borderId="0" xfId="6" applyFont="1" applyFill="1" applyBorder="1" applyAlignment="1" applyProtection="1">
      <alignment horizontal="right" vertical="center"/>
      <protection locked="0"/>
    </xf>
    <xf numFmtId="3" fontId="18" fillId="0" borderId="2" xfId="6" applyFont="1" applyFill="1" applyBorder="1" applyAlignment="1" applyProtection="1">
      <alignment vertical="center"/>
      <protection locked="0"/>
    </xf>
    <xf numFmtId="3" fontId="18" fillId="0" borderId="2" xfId="6" applyFont="1" applyFill="1" applyBorder="1" applyAlignment="1" applyProtection="1">
      <alignment horizontal="right" vertical="center"/>
      <protection locked="0"/>
    </xf>
    <xf numFmtId="166" fontId="18" fillId="0" borderId="0" xfId="6" applyNumberFormat="1" applyFont="1" applyFill="1" applyBorder="1" applyAlignment="1" applyProtection="1">
      <alignment vertical="center"/>
      <protection locked="0"/>
    </xf>
    <xf numFmtId="3" fontId="18" fillId="0" borderId="0" xfId="0" applyFont="1" applyFill="1" applyBorder="1" applyAlignment="1" applyProtection="1">
      <alignment vertical="center"/>
      <protection locked="0"/>
    </xf>
    <xf numFmtId="3" fontId="18" fillId="0" borderId="7" xfId="6" applyFont="1" applyFill="1" applyBorder="1" applyAlignment="1" applyProtection="1">
      <alignment vertical="center"/>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3" fontId="18" fillId="0" borderId="1" xfId="0" applyNumberFormat="1" applyFont="1" applyFill="1" applyBorder="1" applyAlignment="1" applyProtection="1">
      <alignment horizontal="right"/>
      <protection locked="0"/>
    </xf>
    <xf numFmtId="3" fontId="17" fillId="0" borderId="0" xfId="6" applyFont="1" applyFill="1" applyBorder="1" applyAlignment="1" applyProtection="1">
      <alignment horizontal="right"/>
      <protection locked="0"/>
    </xf>
    <xf numFmtId="3" fontId="18" fillId="0" borderId="2" xfId="0" applyNumberFormat="1" applyFont="1" applyFill="1" applyBorder="1" applyAlignment="1" applyProtection="1">
      <protection locked="0"/>
    </xf>
    <xf numFmtId="3" fontId="20" fillId="0" borderId="0" xfId="0" applyFont="1" applyFill="1" applyAlignment="1"/>
    <xf numFmtId="166" fontId="28" fillId="0" borderId="0" xfId="0" applyNumberFormat="1" applyFont="1" applyFill="1" applyProtection="1">
      <alignment vertical="distributed"/>
      <protection locked="0"/>
    </xf>
    <xf numFmtId="3" fontId="35" fillId="0" borderId="0" xfId="6" applyFont="1" applyFill="1" applyBorder="1" applyAlignment="1" applyProtection="1">
      <protection locked="0"/>
    </xf>
    <xf numFmtId="166" fontId="18" fillId="0" borderId="0" xfId="0" applyNumberFormat="1" applyFont="1" applyFill="1" applyAlignment="1">
      <alignment horizontal="right"/>
    </xf>
    <xf numFmtId="166" fontId="18" fillId="0" borderId="0" xfId="0" applyNumberFormat="1" applyFont="1" applyFill="1" applyBorder="1" applyAlignment="1"/>
    <xf numFmtId="3" fontId="18" fillId="0" borderId="0" xfId="0" applyNumberFormat="1" applyFont="1" applyFill="1" applyBorder="1" applyAlignment="1">
      <alignment horizontal="right" vertical="center"/>
    </xf>
    <xf numFmtId="3" fontId="18" fillId="0" borderId="0" xfId="6" applyFont="1" applyFill="1" applyAlignment="1" applyProtection="1">
      <alignment horizontal="right"/>
      <protection locked="0"/>
    </xf>
    <xf numFmtId="166" fontId="18" fillId="0" borderId="0" xfId="6" applyNumberFormat="1" applyFont="1" applyFill="1" applyBorder="1" applyAlignment="1" applyProtection="1">
      <alignment horizontal="right" vertical="center"/>
      <protection locked="0"/>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66" fontId="17" fillId="0" borderId="0" xfId="0" applyNumberFormat="1" applyFont="1" applyFill="1" applyBorder="1" applyAlignment="1" applyProtection="1">
      <alignment horizontal="right"/>
      <protection locked="0"/>
    </xf>
    <xf numFmtId="165" fontId="17" fillId="0" borderId="0" xfId="0" applyNumberFormat="1" applyFont="1" applyFill="1" applyBorder="1" applyAlignment="1" applyProtection="1">
      <alignment horizontal="right"/>
      <protection locked="0"/>
    </xf>
    <xf numFmtId="165" fontId="17" fillId="0" borderId="4"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0" fontId="17" fillId="0" borderId="4" xfId="0" applyNumberFormat="1" applyFont="1" applyFill="1" applyBorder="1" applyAlignment="1" applyProtection="1">
      <protection locked="0"/>
    </xf>
    <xf numFmtId="3" fontId="17" fillId="0" borderId="1" xfId="2" applyFont="1" applyFill="1" applyBorder="1" applyAlignment="1" applyProtection="1">
      <alignment horizontal="right" wrapText="1"/>
      <protection locked="0"/>
    </xf>
    <xf numFmtId="3" fontId="31" fillId="0" borderId="0" xfId="0" applyFont="1" applyFill="1" applyBorder="1">
      <alignment vertical="distributed"/>
    </xf>
    <xf numFmtId="3" fontId="17" fillId="0" borderId="0" xfId="0" applyNumberFormat="1" applyFont="1" applyFill="1" applyBorder="1" applyAlignment="1">
      <alignment horizontal="right"/>
    </xf>
    <xf numFmtId="3" fontId="31" fillId="0" borderId="0" xfId="0" applyFont="1" applyFill="1" applyAlignment="1">
      <alignment horizontal="right" vertical="distributed"/>
    </xf>
    <xf numFmtId="165" fontId="17" fillId="0" borderId="0" xfId="0" applyNumberFormat="1" applyFont="1" applyFill="1" applyBorder="1" applyAlignment="1">
      <alignment horizontal="right"/>
    </xf>
    <xf numFmtId="165" fontId="17" fillId="0" borderId="5" xfId="0" applyNumberFormat="1" applyFont="1" applyFill="1" applyBorder="1" applyAlignment="1" applyProtection="1">
      <alignment horizontal="right"/>
      <protection locked="0"/>
    </xf>
    <xf numFmtId="3" fontId="17" fillId="0" borderId="4" xfId="0" applyNumberFormat="1" applyFont="1" applyFill="1" applyBorder="1" applyAlignment="1" applyProtection="1">
      <protection locked="0"/>
    </xf>
    <xf numFmtId="3" fontId="17" fillId="0" borderId="3" xfId="0" applyNumberFormat="1" applyFont="1" applyFill="1" applyBorder="1" applyAlignment="1" applyProtection="1">
      <alignment horizontal="right"/>
      <protection locked="0"/>
    </xf>
    <xf numFmtId="3" fontId="18" fillId="0" borderId="0" xfId="0" quotePrefix="1" applyNumberFormat="1" applyFont="1" applyFill="1" applyBorder="1" applyAlignment="1">
      <alignment horizontal="right"/>
    </xf>
    <xf numFmtId="165" fontId="17" fillId="0" borderId="3" xfId="0" applyNumberFormat="1" applyFont="1" applyFill="1" applyBorder="1" applyAlignment="1" applyProtection="1">
      <alignment horizontal="right"/>
      <protection locked="0"/>
    </xf>
    <xf numFmtId="4" fontId="29"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8" fillId="0" borderId="0" xfId="6" applyFont="1" applyFill="1" applyAlignment="1" applyProtection="1">
      <protection locked="0"/>
    </xf>
    <xf numFmtId="3" fontId="39" fillId="0" borderId="0" xfId="6" applyFont="1" applyFill="1" applyAlignment="1" applyProtection="1">
      <protection locked="0"/>
    </xf>
    <xf numFmtId="3" fontId="39" fillId="0" borderId="0" xfId="6" applyFont="1" applyFill="1" applyAlignment="1"/>
    <xf numFmtId="3" fontId="18" fillId="0" borderId="7" xfId="0" applyFont="1" applyFill="1" applyBorder="1">
      <alignment vertical="distributed"/>
    </xf>
    <xf numFmtId="3" fontId="15" fillId="0" borderId="0" xfId="0" applyFont="1" applyFill="1" applyAlignment="1"/>
    <xf numFmtId="3" fontId="15" fillId="0" borderId="0" xfId="0" applyFont="1" applyFill="1" applyBorder="1" applyAlignment="1">
      <alignment vertical="center"/>
    </xf>
    <xf numFmtId="0" fontId="28" fillId="0" borderId="0" xfId="0" applyNumberFormat="1" applyFont="1" applyFill="1" applyAlignment="1">
      <alignment horizontal="right" vertical="distributed"/>
    </xf>
    <xf numFmtId="0" fontId="18" fillId="0" borderId="0" xfId="0" applyNumberFormat="1" applyFont="1" applyFill="1" applyAlignment="1">
      <alignment horizontal="left" vertical="distributed"/>
    </xf>
    <xf numFmtId="3" fontId="41" fillId="0" borderId="0" xfId="0" applyFont="1" applyFill="1" applyBorder="1">
      <alignment vertical="distributed"/>
    </xf>
    <xf numFmtId="0" fontId="15" fillId="0" borderId="0" xfId="0" applyNumberFormat="1" applyFont="1" applyFill="1" applyBorder="1" applyAlignment="1">
      <alignment horizontal="right" vertical="distributed"/>
    </xf>
    <xf numFmtId="0" fontId="15" fillId="0" borderId="0" xfId="0" applyNumberFormat="1" applyFont="1" applyFill="1" applyBorder="1" applyAlignment="1">
      <alignment horizontal="left" vertical="distributed"/>
    </xf>
    <xf numFmtId="0" fontId="20" fillId="0" borderId="0" xfId="0" applyNumberFormat="1" applyFont="1" applyFill="1" applyAlignment="1">
      <alignment horizontal="right" vertical="distributed"/>
    </xf>
    <xf numFmtId="0" fontId="20" fillId="0" borderId="0" xfId="0" applyNumberFormat="1" applyFont="1" applyBorder="1" applyAlignment="1">
      <alignment horizontal="right"/>
    </xf>
    <xf numFmtId="3" fontId="18" fillId="0" borderId="0" xfId="2" applyFont="1" applyFill="1" applyBorder="1" applyAlignment="1" applyProtection="1">
      <alignment horizontal="right" wrapText="1"/>
      <protection locked="0"/>
    </xf>
    <xf numFmtId="0" fontId="17" fillId="0" borderId="0" xfId="0" applyNumberFormat="1" applyFont="1" applyFill="1" applyBorder="1" applyAlignment="1" applyProtection="1">
      <protection locked="0"/>
    </xf>
    <xf numFmtId="0" fontId="20" fillId="0" borderId="0" xfId="0" applyNumberFormat="1" applyFont="1" applyFill="1" applyAlignment="1">
      <alignment horizontal="left" vertical="distributed"/>
    </xf>
    <xf numFmtId="3" fontId="42" fillId="0" borderId="0" xfId="0" applyFont="1" applyFill="1">
      <alignment vertical="distributed"/>
    </xf>
    <xf numFmtId="0" fontId="15" fillId="0" borderId="0" xfId="0" applyNumberFormat="1" applyFont="1" applyFill="1" applyBorder="1" applyAlignment="1">
      <alignment horizontal="left"/>
    </xf>
    <xf numFmtId="0" fontId="20" fillId="0" borderId="0" xfId="0" applyNumberFormat="1" applyFont="1" applyFill="1" applyAlignment="1">
      <alignment horizontal="left"/>
    </xf>
    <xf numFmtId="3" fontId="19" fillId="0" borderId="2" xfId="6" applyFont="1" applyFill="1" applyBorder="1" applyAlignment="1" applyProtection="1"/>
    <xf numFmtId="0" fontId="15" fillId="0" borderId="0" xfId="0" applyNumberFormat="1" applyFont="1" applyBorder="1" applyAlignment="1">
      <alignment horizontal="right"/>
    </xf>
    <xf numFmtId="3" fontId="17" fillId="0" borderId="0" xfId="0" applyFont="1" applyFill="1" applyAlignment="1" applyProtection="1">
      <protection locked="0"/>
    </xf>
    <xf numFmtId="3" fontId="17" fillId="0" borderId="0" xfId="0" applyNumberFormat="1" applyFont="1" applyFill="1" applyAlignment="1" applyProtection="1">
      <protection locked="0"/>
    </xf>
    <xf numFmtId="166" fontId="17" fillId="0" borderId="0" xfId="0" applyNumberFormat="1" applyFont="1" applyFill="1" applyAlignment="1" applyProtection="1">
      <protection locked="0"/>
    </xf>
    <xf numFmtId="1" fontId="17" fillId="0" borderId="0" xfId="0" applyNumberFormat="1" applyFont="1" applyFill="1" applyBorder="1" applyAlignment="1" applyProtection="1">
      <alignment horizontal="right"/>
      <protection locked="0"/>
    </xf>
    <xf numFmtId="2" fontId="17" fillId="0" borderId="0" xfId="6" applyNumberFormat="1" applyFont="1" applyFill="1" applyBorder="1" applyAlignment="1" applyProtection="1">
      <alignment horizontal="right"/>
      <protection locked="0"/>
    </xf>
    <xf numFmtId="166" fontId="17" fillId="0" borderId="0" xfId="0" applyNumberFormat="1" applyFont="1" applyFill="1" applyBorder="1" applyAlignment="1" applyProtection="1">
      <alignment horizontal="right"/>
    </xf>
    <xf numFmtId="166" fontId="17" fillId="0" borderId="0" xfId="6" applyNumberFormat="1" applyFont="1" applyFill="1" applyBorder="1" applyAlignment="1" applyProtection="1">
      <alignment horizontal="right"/>
      <protection locked="0"/>
    </xf>
    <xf numFmtId="0" fontId="44" fillId="0" borderId="0" xfId="0" applyNumberFormat="1" applyFont="1" applyFill="1" applyBorder="1" applyAlignment="1" applyProtection="1">
      <alignment horizontal="left"/>
      <protection locked="0"/>
    </xf>
    <xf numFmtId="0" fontId="43" fillId="0" borderId="0" xfId="0" applyNumberFormat="1" applyFont="1" applyFill="1" applyAlignment="1">
      <alignment horizontal="left"/>
    </xf>
    <xf numFmtId="3" fontId="15" fillId="0" borderId="0" xfId="0" applyNumberFormat="1" applyFont="1" applyFill="1" applyAlignment="1">
      <alignment horizontal="left"/>
    </xf>
    <xf numFmtId="3" fontId="47" fillId="0" borderId="0" xfId="6" applyFont="1" applyFill="1" applyAlignment="1" applyProtection="1">
      <protection locked="0"/>
    </xf>
    <xf numFmtId="0" fontId="40" fillId="0" borderId="0" xfId="0" applyNumberFormat="1" applyFont="1" applyFill="1" applyAlignment="1">
      <alignment horizontal="left"/>
    </xf>
    <xf numFmtId="3" fontId="41" fillId="0" borderId="0" xfId="0" applyFont="1" applyFill="1" applyAlignment="1">
      <alignment horizontal="left" vertical="distributed"/>
    </xf>
    <xf numFmtId="3" fontId="19" fillId="0" borderId="1" xfId="6" applyFont="1" applyFill="1" applyBorder="1" applyAlignment="1" applyProtection="1"/>
    <xf numFmtId="3" fontId="18" fillId="0" borderId="1" xfId="6" applyFont="1" applyFill="1" applyBorder="1" applyAlignment="1" applyProtection="1"/>
    <xf numFmtId="3" fontId="19" fillId="0" borderId="0" xfId="6" applyFont="1" applyFill="1" applyBorder="1" applyAlignment="1" applyProtection="1">
      <alignment horizontal="left"/>
    </xf>
    <xf numFmtId="3" fontId="19" fillId="0" borderId="4"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1" xfId="2" applyFont="1" applyFill="1" applyBorder="1" applyAlignment="1" applyProtection="1"/>
    <xf numFmtId="3" fontId="18" fillId="0" borderId="3" xfId="6" applyFont="1" applyFill="1" applyBorder="1" applyAlignment="1" applyProtection="1"/>
    <xf numFmtId="166" fontId="18" fillId="0" borderId="3" xfId="2" applyNumberFormat="1" applyFont="1" applyFill="1" applyBorder="1" applyAlignment="1" applyProtection="1">
      <alignment horizontal="left"/>
    </xf>
    <xf numFmtId="3" fontId="18" fillId="0" borderId="3" xfId="6" applyFont="1" applyFill="1" applyBorder="1" applyAlignment="1" applyProtection="1">
      <alignment horizontal="left"/>
    </xf>
    <xf numFmtId="3" fontId="18" fillId="0" borderId="1" xfId="2" applyFont="1" applyFill="1" applyBorder="1" applyAlignment="1" applyProtection="1"/>
    <xf numFmtId="3" fontId="18" fillId="0" borderId="0" xfId="2" applyFont="1" applyFill="1" applyBorder="1" applyAlignment="1" applyProtection="1"/>
    <xf numFmtId="3" fontId="19" fillId="0" borderId="1" xfId="6" applyFont="1" applyFill="1" applyBorder="1" applyAlignment="1" applyProtection="1">
      <alignment horizontal="right"/>
    </xf>
    <xf numFmtId="3" fontId="18" fillId="0" borderId="1" xfId="6" applyFont="1" applyFill="1" applyBorder="1" applyAlignment="1" applyProtection="1">
      <alignment horizontal="right"/>
    </xf>
    <xf numFmtId="3" fontId="19" fillId="0" borderId="0" xfId="6" applyFont="1" applyFill="1" applyBorder="1" applyAlignment="1" applyProtection="1">
      <alignment horizontal="right"/>
    </xf>
    <xf numFmtId="3" fontId="19" fillId="0" borderId="2" xfId="6" applyFont="1" applyFill="1" applyBorder="1" applyAlignment="1" applyProtection="1">
      <alignment horizontal="right"/>
    </xf>
    <xf numFmtId="3" fontId="23" fillId="0" borderId="0" xfId="6" applyFont="1" applyFill="1" applyBorder="1" applyAlignment="1" applyProtection="1">
      <alignment horizontal="right"/>
    </xf>
    <xf numFmtId="3" fontId="18" fillId="0" borderId="0" xfId="6" applyFont="1" applyFill="1" applyAlignment="1">
      <alignment horizontal="right"/>
    </xf>
    <xf numFmtId="49" fontId="21" fillId="0" borderId="0" xfId="0" applyNumberFormat="1" applyFont="1" applyFill="1" applyBorder="1" applyAlignment="1" applyProtection="1"/>
    <xf numFmtId="3" fontId="15" fillId="0" borderId="0" xfId="6" applyFont="1" applyFill="1" applyBorder="1" applyAlignment="1" applyProtection="1">
      <alignment horizontal="lef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21" fillId="0" borderId="0" xfId="6" applyFont="1" applyFill="1" applyBorder="1" applyAlignment="1" applyProtection="1">
      <alignment wrapText="1"/>
    </xf>
    <xf numFmtId="3" fontId="17" fillId="0" borderId="0" xfId="6" applyNumberFormat="1" applyFont="1" applyFill="1" applyBorder="1" applyAlignment="1" applyProtection="1">
      <protection locked="0"/>
    </xf>
    <xf numFmtId="3" fontId="17" fillId="0" borderId="4" xfId="6" applyNumberFormat="1" applyFont="1" applyFill="1" applyBorder="1" applyAlignment="1" applyProtection="1">
      <alignment horizontal="right"/>
      <protection locked="0"/>
    </xf>
    <xf numFmtId="0" fontId="15" fillId="0" borderId="0" xfId="0" applyNumberFormat="1" applyFont="1" applyFill="1" applyAlignment="1">
      <alignment horizontal="left"/>
    </xf>
    <xf numFmtId="3" fontId="18" fillId="0" borderId="0" xfId="0" applyFont="1" applyFill="1" applyBorder="1" applyAlignment="1">
      <alignment vertical="distributed"/>
    </xf>
    <xf numFmtId="3" fontId="28" fillId="0" borderId="0" xfId="0" applyFont="1" applyFill="1" applyAlignment="1">
      <alignment vertical="distributed"/>
    </xf>
    <xf numFmtId="3" fontId="42" fillId="0" borderId="0" xfId="0" applyFont="1" applyFill="1" applyAlignment="1">
      <alignment horizontal="left" vertical="distributed"/>
    </xf>
    <xf numFmtId="3" fontId="42" fillId="0" borderId="0" xfId="0" applyFont="1" applyFill="1" applyAlignment="1">
      <alignment vertical="distributed"/>
    </xf>
    <xf numFmtId="3" fontId="17" fillId="0" borderId="1"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44" fillId="0" borderId="0" xfId="0" applyNumberFormat="1" applyFont="1" applyFill="1" applyBorder="1" applyAlignment="1" applyProtection="1">
      <alignment horizontal="right"/>
      <protection locked="0"/>
    </xf>
    <xf numFmtId="3" fontId="47" fillId="0" borderId="0" xfId="6" applyFont="1" applyFill="1" applyBorder="1" applyAlignment="1" applyProtection="1">
      <protection locked="0"/>
    </xf>
    <xf numFmtId="3" fontId="44" fillId="0" borderId="0" xfId="6" applyFont="1" applyFill="1" applyBorder="1" applyAlignment="1" applyProtection="1">
      <protection locked="0"/>
    </xf>
    <xf numFmtId="3" fontId="18" fillId="0" borderId="13" xfId="2" applyFont="1" applyFill="1" applyBorder="1" applyAlignment="1" applyProtection="1">
      <alignment horizontal="right" wrapText="1"/>
      <protection locked="0"/>
    </xf>
    <xf numFmtId="0" fontId="40" fillId="0" borderId="0" xfId="0" applyNumberFormat="1" applyFont="1" applyFill="1" applyBorder="1" applyAlignment="1">
      <alignment horizontal="left"/>
    </xf>
    <xf numFmtId="0" fontId="20" fillId="0" borderId="0" xfId="0" applyNumberFormat="1" applyFont="1" applyFill="1" applyBorder="1" applyAlignment="1">
      <alignment horizontal="left"/>
    </xf>
    <xf numFmtId="0" fontId="18" fillId="0" borderId="11" xfId="0" applyNumberFormat="1" applyFont="1" applyFill="1" applyBorder="1" applyAlignment="1" applyProtection="1">
      <alignment horizontal="right"/>
      <protection locked="0"/>
    </xf>
    <xf numFmtId="166" fontId="18" fillId="0" borderId="13" xfId="0" applyNumberFormat="1" applyFont="1" applyFill="1" applyBorder="1" applyAlignment="1" applyProtection="1">
      <alignment horizontal="right"/>
      <protection locked="0"/>
    </xf>
    <xf numFmtId="3" fontId="0" fillId="0" borderId="13" xfId="0" applyFont="1" applyFill="1" applyBorder="1">
      <alignment vertical="distributed"/>
    </xf>
    <xf numFmtId="0" fontId="18" fillId="0" borderId="13" xfId="0" applyNumberFormat="1" applyFont="1" applyFill="1" applyBorder="1" applyAlignment="1" applyProtection="1">
      <alignment horizontal="right"/>
      <protection locked="0"/>
    </xf>
    <xf numFmtId="165" fontId="18" fillId="0" borderId="13" xfId="0" applyNumberFormat="1" applyFont="1" applyFill="1" applyBorder="1" applyAlignment="1" applyProtection="1">
      <alignment horizontal="right"/>
      <protection locked="0"/>
    </xf>
    <xf numFmtId="3" fontId="41" fillId="0" borderId="13" xfId="0" applyFont="1" applyFill="1" applyBorder="1">
      <alignment vertical="distributed"/>
    </xf>
    <xf numFmtId="0" fontId="18" fillId="0" borderId="13" xfId="0" applyNumberFormat="1" applyFont="1" applyFill="1" applyBorder="1" applyAlignment="1" applyProtection="1">
      <protection locked="0"/>
    </xf>
    <xf numFmtId="1" fontId="18" fillId="0" borderId="13" xfId="0" applyNumberFormat="1" applyFont="1" applyFill="1" applyBorder="1" applyAlignment="1" applyProtection="1">
      <alignment horizontal="right"/>
      <protection locked="0"/>
    </xf>
    <xf numFmtId="3" fontId="0" fillId="0" borderId="15" xfId="0" applyFont="1" applyFill="1" applyBorder="1">
      <alignment vertical="distributed"/>
    </xf>
    <xf numFmtId="3" fontId="47" fillId="0" borderId="0" xfId="0" applyFont="1" applyFill="1" applyBorder="1">
      <alignment vertical="distributed"/>
    </xf>
    <xf numFmtId="4" fontId="40" fillId="0" borderId="0" xfId="0" applyNumberFormat="1" applyFont="1" applyFill="1" applyBorder="1" applyAlignment="1">
      <alignment horizontal="left"/>
    </xf>
    <xf numFmtId="4" fontId="41" fillId="0" borderId="0" xfId="0" applyNumberFormat="1" applyFont="1" applyFill="1" applyBorder="1">
      <alignment vertical="distributed"/>
    </xf>
    <xf numFmtId="4" fontId="43" fillId="0" borderId="0" xfId="0" applyNumberFormat="1" applyFont="1" applyFill="1" applyBorder="1" applyAlignment="1"/>
    <xf numFmtId="4" fontId="47" fillId="0" borderId="12" xfId="0" applyNumberFormat="1" applyFont="1" applyFill="1" applyBorder="1" applyAlignment="1" applyProtection="1">
      <alignment horizontal="right"/>
      <protection locked="0"/>
    </xf>
    <xf numFmtId="4" fontId="47" fillId="0" borderId="14" xfId="0" applyNumberFormat="1" applyFont="1" applyFill="1" applyBorder="1" applyAlignment="1" applyProtection="1">
      <alignment horizontal="right"/>
      <protection locked="0"/>
    </xf>
    <xf numFmtId="4" fontId="41" fillId="0" borderId="14" xfId="0" applyNumberFormat="1" applyFont="1" applyFill="1" applyBorder="1">
      <alignment vertical="distributed"/>
    </xf>
    <xf numFmtId="4" fontId="47" fillId="0" borderId="14" xfId="2" applyNumberFormat="1" applyFont="1" applyFill="1" applyBorder="1" applyAlignment="1" applyProtection="1">
      <alignment horizontal="right" wrapText="1"/>
      <protection locked="0"/>
    </xf>
    <xf numFmtId="4" fontId="47" fillId="0" borderId="14" xfId="0" applyNumberFormat="1" applyFont="1" applyFill="1" applyBorder="1" applyAlignment="1" applyProtection="1">
      <protection locked="0"/>
    </xf>
    <xf numFmtId="4" fontId="41" fillId="0" borderId="16" xfId="0" applyNumberFormat="1" applyFont="1" applyFill="1" applyBorder="1">
      <alignment vertical="distributed"/>
    </xf>
    <xf numFmtId="3" fontId="17" fillId="0" borderId="0" xfId="2" applyFont="1" applyFill="1" applyBorder="1" applyAlignment="1" applyProtection="1">
      <alignment horizontal="right" wrapText="1"/>
      <protection locked="0"/>
    </xf>
    <xf numFmtId="0" fontId="20" fillId="0" borderId="0" xfId="0" applyNumberFormat="1" applyFont="1" applyFill="1" applyAlignment="1">
      <alignment horizontal="left" wrapText="1"/>
    </xf>
    <xf numFmtId="0" fontId="15" fillId="0" borderId="0" xfId="0" applyNumberFormat="1" applyFont="1" applyFill="1" applyAlignment="1">
      <alignment horizontal="left" wrapText="1"/>
    </xf>
    <xf numFmtId="0" fontId="48" fillId="0" borderId="0" xfId="0" applyNumberFormat="1" applyFont="1" applyFill="1" applyAlignment="1">
      <alignment horizontal="left"/>
    </xf>
    <xf numFmtId="3" fontId="25" fillId="0" borderId="0" xfId="6" applyFont="1" applyFill="1" applyAlignment="1" applyProtection="1"/>
    <xf numFmtId="3" fontId="25" fillId="0" borderId="0" xfId="0" applyFont="1" applyFill="1" applyBorder="1" applyAlignment="1">
      <alignment vertical="distributed"/>
    </xf>
    <xf numFmtId="3" fontId="25" fillId="0" borderId="0" xfId="6" applyFont="1" applyFill="1" applyAlignment="1" applyProtection="1">
      <alignment vertical="center"/>
    </xf>
    <xf numFmtId="3" fontId="18" fillId="0" borderId="0" xfId="6" applyFont="1" applyFill="1" applyAlignment="1" applyProtection="1">
      <alignment vertical="center"/>
      <protection locked="0"/>
    </xf>
    <xf numFmtId="166" fontId="18" fillId="0" borderId="0" xfId="6" applyNumberFormat="1" applyFont="1" applyFill="1" applyBorder="1" applyAlignment="1" applyProtection="1">
      <protection locked="0"/>
    </xf>
    <xf numFmtId="3" fontId="18" fillId="0" borderId="0" xfId="6" applyFont="1" applyFill="1" applyAlignment="1" applyProtection="1">
      <alignment horizontal="left"/>
      <protection locked="0"/>
    </xf>
    <xf numFmtId="3" fontId="18" fillId="0" borderId="0" xfId="0" applyFont="1" applyFill="1" applyBorder="1" applyAlignment="1" applyProtection="1"/>
    <xf numFmtId="3" fontId="18" fillId="0" borderId="2" xfId="0" applyFont="1" applyFill="1" applyBorder="1" applyAlignment="1" applyProtection="1"/>
    <xf numFmtId="166" fontId="18" fillId="0" borderId="0" xfId="0" applyNumberFormat="1" applyFont="1" applyFill="1" applyBorder="1" applyAlignment="1" applyProtection="1">
      <alignment horizontal="right"/>
    </xf>
    <xf numFmtId="3" fontId="18" fillId="0" borderId="8" xfId="0" applyFont="1" applyFill="1" applyBorder="1" applyAlignment="1" applyProtection="1"/>
    <xf numFmtId="3" fontId="18" fillId="0" borderId="0" xfId="0" applyFont="1" applyFill="1" applyAlignment="1" applyProtection="1">
      <alignment horizontal="right"/>
      <protection locked="0"/>
    </xf>
    <xf numFmtId="3" fontId="18" fillId="0" borderId="0" xfId="0" applyFont="1" applyFill="1" applyBorder="1" applyAlignment="1" applyProtection="1">
      <alignment horizontal="right"/>
      <protection locked="0"/>
    </xf>
    <xf numFmtId="3" fontId="18" fillId="0" borderId="1" xfId="6" applyNumberFormat="1" applyFont="1" applyFill="1" applyBorder="1" applyAlignment="1" applyProtection="1">
      <alignment horizontal="right"/>
      <protection locked="0"/>
    </xf>
    <xf numFmtId="3" fontId="18" fillId="0" borderId="0" xfId="3" applyFont="1" applyFill="1" applyAlignment="1" applyProtection="1">
      <alignment horizontal="right"/>
      <protection locked="0"/>
    </xf>
    <xf numFmtId="3" fontId="18" fillId="0" borderId="2" xfId="3" applyFont="1" applyFill="1" applyBorder="1" applyAlignment="1" applyProtection="1">
      <alignment horizontal="right"/>
      <protection locked="0"/>
    </xf>
    <xf numFmtId="3" fontId="18" fillId="0" borderId="0" xfId="3" applyFont="1" applyFill="1" applyBorder="1" applyAlignment="1" applyProtection="1">
      <alignment horizontal="right"/>
      <protection locked="0"/>
    </xf>
    <xf numFmtId="3" fontId="18" fillId="0" borderId="2" xfId="0" applyFont="1" applyFill="1" applyBorder="1" applyAlignment="1" applyProtection="1">
      <alignment horizontal="right"/>
      <protection locked="0"/>
    </xf>
    <xf numFmtId="3" fontId="18" fillId="0" borderId="3" xfId="6" applyFont="1" applyFill="1" applyBorder="1" applyAlignment="1" applyProtection="1">
      <alignment horizontal="right"/>
      <protection locked="0"/>
    </xf>
    <xf numFmtId="3" fontId="18" fillId="0" borderId="4" xfId="6" applyFont="1" applyFill="1" applyBorder="1" applyAlignment="1" applyProtection="1">
      <protection locked="0"/>
    </xf>
    <xf numFmtId="3" fontId="18" fillId="0" borderId="2" xfId="6" applyFont="1" applyFill="1" applyBorder="1" applyAlignment="1" applyProtection="1">
      <protection locked="0"/>
    </xf>
    <xf numFmtId="2" fontId="18" fillId="0" borderId="0" xfId="6" applyNumberFormat="1" applyFont="1" applyFill="1" applyBorder="1" applyAlignment="1" applyProtection="1">
      <alignment horizontal="right"/>
      <protection locked="0"/>
    </xf>
    <xf numFmtId="3" fontId="18" fillId="0" borderId="0" xfId="3" applyFont="1" applyFill="1" applyAlignment="1" applyProtection="1">
      <protection locked="0"/>
    </xf>
    <xf numFmtId="3" fontId="18" fillId="0" borderId="5" xfId="6" applyFont="1" applyFill="1" applyBorder="1" applyAlignment="1" applyProtection="1">
      <protection locked="0"/>
    </xf>
    <xf numFmtId="3" fontId="18" fillId="0" borderId="0" xfId="6" quotePrefix="1" applyFont="1" applyFill="1" applyBorder="1" applyAlignment="1" applyProtection="1">
      <alignment horizontal="right"/>
      <protection locked="0"/>
    </xf>
    <xf numFmtId="3" fontId="18" fillId="0" borderId="2" xfId="6" applyFont="1" applyFill="1" applyBorder="1" applyAlignment="1" applyProtection="1">
      <alignment horizontal="right"/>
      <protection locked="0"/>
    </xf>
    <xf numFmtId="3" fontId="18" fillId="0" borderId="5" xfId="0" applyNumberFormat="1" applyFont="1" applyFill="1" applyBorder="1" applyAlignment="1" applyProtection="1">
      <protection locked="0"/>
    </xf>
    <xf numFmtId="4" fontId="18" fillId="0" borderId="0" xfId="6" applyNumberFormat="1" applyFont="1" applyFill="1" applyBorder="1" applyAlignment="1" applyProtection="1">
      <protection locked="0"/>
    </xf>
    <xf numFmtId="3" fontId="19" fillId="0" borderId="0" xfId="6" applyFont="1" applyFill="1" applyBorder="1" applyAlignment="1" applyProtection="1">
      <alignment horizontal="right"/>
      <protection locked="0"/>
    </xf>
    <xf numFmtId="3" fontId="18" fillId="0" borderId="4" xfId="6" applyNumberFormat="1" applyFont="1" applyFill="1" applyBorder="1" applyAlignment="1" applyProtection="1">
      <alignment horizontal="right"/>
      <protection locked="0"/>
    </xf>
    <xf numFmtId="166" fontId="18" fillId="0" borderId="0" xfId="6" applyNumberFormat="1" applyFont="1" applyFill="1" applyBorder="1" applyAlignment="1" applyProtection="1">
      <alignment horizontal="right"/>
      <protection locked="0"/>
    </xf>
    <xf numFmtId="3" fontId="18" fillId="0" borderId="0" xfId="6" applyNumberFormat="1" applyFont="1" applyFill="1" applyBorder="1" applyAlignment="1" applyProtection="1">
      <alignment horizontal="right"/>
      <protection locked="0"/>
    </xf>
    <xf numFmtId="3" fontId="18" fillId="0" borderId="0" xfId="0" applyFont="1" applyFill="1" applyAlignment="1">
      <alignment wrapText="1"/>
    </xf>
    <xf numFmtId="3" fontId="18" fillId="0" borderId="0" xfId="6" applyNumberFormat="1" applyFont="1" applyFill="1" applyBorder="1" applyAlignment="1" applyProtection="1">
      <protection locked="0"/>
    </xf>
    <xf numFmtId="3" fontId="18" fillId="0" borderId="7" xfId="6" applyFont="1" applyFill="1" applyBorder="1" applyAlignment="1" applyProtection="1">
      <protection locked="0"/>
    </xf>
    <xf numFmtId="3" fontId="18" fillId="0" borderId="2" xfId="0" applyFont="1" applyFill="1" applyBorder="1" applyAlignment="1" applyProtection="1">
      <protection locked="0"/>
    </xf>
    <xf numFmtId="3" fontId="18" fillId="0" borderId="4" xfId="0" applyFont="1" applyFill="1" applyBorder="1" applyAlignment="1" applyProtection="1">
      <protection locked="0"/>
    </xf>
    <xf numFmtId="3" fontId="19" fillId="0" borderId="2" xfId="6" applyFont="1" applyFill="1" applyBorder="1" applyAlignment="1" applyProtection="1">
      <protection locked="0"/>
    </xf>
    <xf numFmtId="3" fontId="18" fillId="0" borderId="4" xfId="6" applyFont="1" applyFill="1" applyBorder="1" applyAlignment="1" applyProtection="1">
      <alignment horizontal="right"/>
      <protection locked="0"/>
    </xf>
    <xf numFmtId="166" fontId="18" fillId="0" borderId="4" xfId="0" applyNumberFormat="1" applyFont="1" applyFill="1" applyBorder="1" applyAlignment="1" applyProtection="1">
      <alignment horizontal="right"/>
      <protection locked="0"/>
    </xf>
    <xf numFmtId="0" fontId="18" fillId="0" borderId="0" xfId="0" applyNumberFormat="1" applyFont="1" applyFill="1" applyBorder="1" applyAlignment="1" applyProtection="1">
      <alignment horizontal="right"/>
      <protection locked="0"/>
    </xf>
    <xf numFmtId="0" fontId="18" fillId="0" borderId="4" xfId="0" applyNumberFormat="1" applyFont="1" applyFill="1" applyBorder="1" applyAlignment="1" applyProtection="1">
      <protection locked="0"/>
    </xf>
    <xf numFmtId="0" fontId="18"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1" fillId="0" borderId="0" xfId="0" applyFont="1" applyFill="1">
      <alignment vertical="distributed"/>
    </xf>
    <xf numFmtId="1" fontId="18" fillId="0" borderId="0" xfId="0" applyNumberFormat="1" applyFont="1" applyFill="1" applyBorder="1" applyAlignment="1" applyProtection="1">
      <alignment horizontal="right"/>
      <protection locked="0"/>
    </xf>
    <xf numFmtId="3" fontId="18" fillId="0" borderId="0" xfId="0" applyFont="1" applyFill="1" applyBorder="1" applyAlignment="1">
      <alignment horizontal="right"/>
    </xf>
    <xf numFmtId="3" fontId="29" fillId="0" borderId="0" xfId="0" applyFont="1" applyFill="1">
      <alignment vertical="distributed"/>
    </xf>
    <xf numFmtId="166" fontId="18"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165" fontId="18" fillId="0" borderId="0" xfId="0" applyNumberFormat="1" applyFont="1" applyFill="1" applyBorder="1" applyAlignment="1" applyProtection="1">
      <alignment horizontal="right"/>
      <protection locked="0"/>
    </xf>
    <xf numFmtId="3" fontId="18" fillId="0" borderId="4" xfId="0" applyNumberFormat="1" applyFont="1" applyFill="1" applyBorder="1" applyAlignment="1" applyProtection="1">
      <alignment horizontal="right"/>
      <protection locked="0"/>
    </xf>
    <xf numFmtId="165" fontId="18" fillId="0" borderId="3" xfId="0" applyNumberFormat="1" applyFont="1" applyFill="1" applyBorder="1" applyAlignment="1" applyProtection="1">
      <alignment horizontal="right"/>
      <protection locked="0"/>
    </xf>
    <xf numFmtId="165" fontId="18" fillId="0" borderId="4" xfId="0" applyNumberFormat="1" applyFont="1" applyFill="1" applyBorder="1" applyAlignment="1" applyProtection="1">
      <alignment horizontal="right"/>
      <protection locked="0"/>
    </xf>
    <xf numFmtId="166" fontId="18" fillId="0" borderId="0" xfId="0" applyNumberFormat="1" applyFont="1" applyFill="1" applyBorder="1" applyAlignment="1" applyProtection="1">
      <alignment horizontal="right"/>
      <protection locked="0"/>
    </xf>
    <xf numFmtId="3" fontId="18"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8" fillId="0" borderId="0" xfId="0" applyFont="1" applyFill="1" applyBorder="1" applyAlignment="1" applyProtection="1">
      <protection locked="0"/>
    </xf>
    <xf numFmtId="3" fontId="18" fillId="0" borderId="0" xfId="0" applyFont="1" applyFill="1" applyAlignment="1" applyProtection="1">
      <protection locked="0"/>
    </xf>
    <xf numFmtId="3" fontId="18" fillId="0" borderId="3" xfId="0" applyNumberFormat="1" applyFont="1" applyFill="1" applyBorder="1" applyAlignment="1" applyProtection="1">
      <alignment horizontal="right"/>
      <protection locked="0"/>
    </xf>
    <xf numFmtId="165" fontId="18" fillId="0" borderId="5" xfId="0" applyNumberFormat="1" applyFont="1" applyFill="1" applyBorder="1" applyAlignment="1" applyProtection="1">
      <alignment horizontal="right"/>
      <protection locked="0"/>
    </xf>
    <xf numFmtId="3" fontId="18" fillId="0" borderId="0" xfId="0" applyFont="1" applyFill="1" applyProtection="1">
      <alignment vertical="distributed"/>
      <protection locked="0"/>
    </xf>
    <xf numFmtId="3" fontId="18" fillId="0" borderId="4" xfId="0" applyNumberFormat="1" applyFont="1" applyFill="1" applyBorder="1" applyAlignment="1" applyProtection="1">
      <protection locked="0"/>
    </xf>
    <xf numFmtId="166" fontId="18" fillId="0" borderId="0" xfId="0" applyNumberFormat="1" applyFont="1" applyFill="1" applyAlignment="1" applyProtection="1">
      <protection locked="0"/>
    </xf>
    <xf numFmtId="3" fontId="18" fillId="0" borderId="1" xfId="2" applyFont="1" applyFill="1" applyBorder="1" applyAlignment="1" applyProtection="1">
      <alignment horizontal="right" wrapText="1"/>
      <protection locked="0"/>
    </xf>
    <xf numFmtId="0" fontId="18" fillId="0" borderId="1" xfId="0" applyNumberFormat="1" applyFont="1" applyFill="1" applyBorder="1" applyAlignment="1" applyProtection="1">
      <alignment horizontal="right"/>
      <protection locked="0"/>
    </xf>
    <xf numFmtId="3" fontId="18"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3" fillId="0" borderId="0" xfId="0" applyFont="1" applyFill="1" applyAlignment="1">
      <alignment vertical="distributed"/>
    </xf>
    <xf numFmtId="3" fontId="47" fillId="0" borderId="0" xfId="6" applyFont="1" applyFill="1" applyAlignment="1"/>
    <xf numFmtId="3" fontId="44" fillId="0" borderId="0" xfId="6" applyFont="1" applyFill="1" applyAlignment="1" applyProtection="1">
      <protection locked="0"/>
    </xf>
    <xf numFmtId="3" fontId="44" fillId="0" borderId="0" xfId="6" applyFont="1" applyFill="1" applyAlignment="1"/>
    <xf numFmtId="3" fontId="47" fillId="0" borderId="0" xfId="6" applyFont="1" applyFill="1" applyAlignment="1" applyProtection="1"/>
    <xf numFmtId="3" fontId="19" fillId="0" borderId="2" xfId="6" applyFont="1" applyFill="1" applyBorder="1" applyAlignment="1" applyProtection="1">
      <alignment horizontal="right"/>
      <protection locked="0"/>
    </xf>
    <xf numFmtId="3" fontId="44" fillId="0" borderId="0" xfId="6" applyFont="1" applyFill="1" applyBorder="1" applyAlignment="1" applyProtection="1"/>
    <xf numFmtId="3" fontId="47" fillId="0" borderId="0" xfId="0" applyNumberFormat="1" applyFont="1" applyFill="1" applyBorder="1" applyAlignment="1" applyProtection="1">
      <alignment horizontal="right"/>
      <protection locked="0"/>
    </xf>
    <xf numFmtId="3" fontId="0" fillId="0" borderId="0" xfId="0">
      <alignment vertical="distributed"/>
    </xf>
    <xf numFmtId="3" fontId="17" fillId="0" borderId="0" xfId="6" applyFont="1" applyFill="1" applyAlignment="1"/>
    <xf numFmtId="3" fontId="17" fillId="0" borderId="0" xfId="6" applyFont="1" applyFill="1" applyBorder="1" applyAlignment="1" applyProtection="1">
      <protection locked="0"/>
    </xf>
    <xf numFmtId="3" fontId="18" fillId="0" borderId="0" xfId="6" applyFont="1" applyFill="1" applyBorder="1" applyAlignment="1" applyProtection="1">
      <protection locked="0"/>
    </xf>
    <xf numFmtId="3" fontId="21" fillId="0" borderId="0" xfId="6" quotePrefix="1" applyFont="1" applyFill="1" applyBorder="1" applyAlignment="1" applyProtection="1"/>
    <xf numFmtId="3" fontId="18" fillId="0" borderId="0" xfId="0" applyNumberFormat="1" applyFont="1" applyFill="1" applyBorder="1" applyAlignment="1"/>
    <xf numFmtId="3" fontId="18" fillId="0" borderId="0" xfId="0" applyNumberFormat="1" applyFont="1" applyFill="1" applyBorder="1" applyAlignment="1">
      <alignment horizontal="right"/>
    </xf>
    <xf numFmtId="3" fontId="18" fillId="0" borderId="0" xfId="6" applyFont="1" applyFill="1" applyAlignment="1"/>
    <xf numFmtId="3" fontId="18" fillId="0" borderId="0" xfId="6" applyFont="1" applyFill="1" applyAlignment="1" applyProtection="1">
      <protection locked="0"/>
    </xf>
    <xf numFmtId="3" fontId="17" fillId="0" borderId="0" xfId="6" applyFont="1" applyFill="1" applyAlignment="1" applyProtection="1">
      <protection locked="0"/>
    </xf>
    <xf numFmtId="3" fontId="18" fillId="0" borderId="0" xfId="6" applyFont="1" applyFill="1" applyBorder="1" applyAlignment="1" applyProtection="1">
      <alignment horizontal="right"/>
      <protection locked="0"/>
    </xf>
    <xf numFmtId="166" fontId="18" fillId="0" borderId="0" xfId="6" applyNumberFormat="1" applyFont="1" applyFill="1" applyAlignment="1" applyProtection="1">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8" fillId="0" borderId="0" xfId="0" applyNumberFormat="1" applyFont="1" applyFill="1" applyBorder="1" applyAlignment="1" applyProtection="1">
      <protection locked="0"/>
    </xf>
    <xf numFmtId="3" fontId="18" fillId="0" borderId="0" xfId="0" applyNumberFormat="1" applyFont="1" applyFill="1" applyBorder="1" applyAlignment="1" applyProtection="1">
      <alignment horizontal="right"/>
      <protection locked="0"/>
    </xf>
    <xf numFmtId="3" fontId="17" fillId="0" borderId="0" xfId="6" applyFont="1" applyFill="1" applyAlignment="1" applyProtection="1"/>
    <xf numFmtId="3" fontId="18" fillId="0" borderId="0" xfId="6" applyFont="1" applyFill="1" applyAlignment="1" applyProtection="1"/>
    <xf numFmtId="3" fontId="18" fillId="0" borderId="0" xfId="6" applyFont="1" applyFill="1" applyBorder="1" applyAlignment="1" applyProtection="1"/>
    <xf numFmtId="3" fontId="17" fillId="0" borderId="0" xfId="6" applyFont="1" applyFill="1" applyBorder="1" applyAlignment="1" applyProtection="1"/>
    <xf numFmtId="3" fontId="0" fillId="0" borderId="0" xfId="0" applyFont="1" applyFill="1">
      <alignment vertical="distributed"/>
    </xf>
    <xf numFmtId="0" fontId="15" fillId="0" borderId="0" xfId="6" applyNumberFormat="1" applyFont="1" applyFill="1" applyAlignment="1">
      <alignment horizontal="left"/>
    </xf>
    <xf numFmtId="3" fontId="15" fillId="0" borderId="0" xfId="6" applyFont="1" applyFill="1" applyAlignment="1" applyProtection="1">
      <alignment horizontal="right"/>
      <protection locked="0"/>
    </xf>
    <xf numFmtId="0" fontId="0" fillId="0" borderId="0" xfId="0" applyNumberFormat="1" applyFont="1" applyFill="1" applyAlignment="1">
      <alignment horizontal="right" vertical="distributed"/>
    </xf>
    <xf numFmtId="0" fontId="15" fillId="0" borderId="0" xfId="0" applyNumberFormat="1" applyFont="1" applyFill="1" applyAlignment="1">
      <alignment horizontal="right" vertical="distributed"/>
    </xf>
    <xf numFmtId="0" fontId="15" fillId="0" borderId="0" xfId="0" applyNumberFormat="1" applyFont="1" applyFill="1" applyAlignment="1">
      <alignment horizontal="left" vertical="distributed"/>
    </xf>
    <xf numFmtId="0" fontId="40" fillId="0" borderId="0" xfId="6" applyNumberFormat="1" applyFont="1" applyFill="1" applyAlignment="1">
      <alignment horizontal="left"/>
    </xf>
    <xf numFmtId="3" fontId="18" fillId="0" borderId="13" xfId="0" applyNumberFormat="1" applyFont="1" applyFill="1" applyBorder="1" applyAlignment="1" applyProtection="1">
      <alignment horizontal="right"/>
      <protection locked="0"/>
    </xf>
    <xf numFmtId="3" fontId="47" fillId="0" borderId="0" xfId="6" applyFont="1" applyFill="1" applyAlignment="1"/>
    <xf numFmtId="3" fontId="18" fillId="0" borderId="7" xfId="6" applyFont="1" applyFill="1" applyBorder="1" applyAlignment="1" applyProtection="1"/>
    <xf numFmtId="3" fontId="126" fillId="0" borderId="0" xfId="6" applyFont="1" applyFill="1" applyAlignment="1"/>
    <xf numFmtId="3" fontId="126" fillId="0" borderId="0" xfId="6" applyFont="1" applyFill="1" applyBorder="1" applyAlignment="1" applyProtection="1"/>
    <xf numFmtId="3" fontId="126" fillId="0" borderId="0" xfId="6" applyFont="1" applyFill="1" applyAlignment="1" applyProtection="1">
      <protection locked="0"/>
    </xf>
    <xf numFmtId="3" fontId="127" fillId="0" borderId="0" xfId="6" applyFont="1" applyFill="1" applyAlignment="1" applyProtection="1">
      <protection locked="0"/>
    </xf>
    <xf numFmtId="3" fontId="127" fillId="0" borderId="0" xfId="6" applyFont="1" applyFill="1" applyAlignment="1"/>
    <xf numFmtId="3" fontId="127" fillId="0" borderId="0" xfId="6" applyFont="1" applyFill="1" applyBorder="1" applyAlignment="1" applyProtection="1"/>
    <xf numFmtId="3" fontId="128" fillId="0" borderId="0" xfId="6" applyFont="1" applyFill="1" applyAlignment="1" applyProtection="1"/>
    <xf numFmtId="3" fontId="23" fillId="0" borderId="0" xfId="6" applyNumberFormat="1" applyFont="1" applyFill="1" applyBorder="1" applyAlignment="1" applyProtection="1">
      <alignment horizontal="right"/>
      <protection locked="0"/>
    </xf>
    <xf numFmtId="3" fontId="15" fillId="0" borderId="0" xfId="0" applyFont="1" applyAlignment="1">
      <alignment horizontal="right"/>
    </xf>
    <xf numFmtId="0" fontId="15" fillId="0" borderId="0" xfId="0" applyNumberFormat="1" applyFont="1" applyFill="1" applyBorder="1" applyAlignment="1">
      <alignment horizontal="right"/>
    </xf>
    <xf numFmtId="0" fontId="130" fillId="0" borderId="0" xfId="0" applyNumberFormat="1" applyFont="1" applyFill="1" applyAlignment="1">
      <alignment horizontal="right" wrapText="1"/>
    </xf>
    <xf numFmtId="0" fontId="131" fillId="0" borderId="0" xfId="0" applyNumberFormat="1" applyFont="1" applyFill="1" applyAlignment="1">
      <alignment horizontal="right" wrapText="1"/>
    </xf>
    <xf numFmtId="3" fontId="40" fillId="0" borderId="0" xfId="0" applyFont="1" applyFill="1" applyAlignment="1">
      <alignment horizontal="left"/>
    </xf>
    <xf numFmtId="3" fontId="43" fillId="0" borderId="0" xfId="0" applyFont="1" applyFill="1" applyAlignment="1">
      <alignment horizontal="left"/>
    </xf>
    <xf numFmtId="3" fontId="40" fillId="0" borderId="0" xfId="0" applyFont="1" applyFill="1" applyBorder="1" applyAlignment="1">
      <alignment horizontal="left"/>
    </xf>
    <xf numFmtId="3" fontId="17" fillId="0" borderId="1" xfId="0" applyNumberFormat="1" applyFont="1" applyFill="1" applyBorder="1" applyAlignment="1" applyProtection="1">
      <alignment horizontal="right"/>
      <protection locked="0"/>
    </xf>
    <xf numFmtId="49" fontId="18" fillId="0" borderId="0" xfId="0" applyNumberFormat="1" applyFont="1" applyFill="1" applyBorder="1" applyAlignment="1" applyProtection="1"/>
    <xf numFmtId="3" fontId="18" fillId="0" borderId="0" xfId="6" quotePrefix="1" applyFont="1" applyFill="1" applyAlignment="1" applyProtection="1"/>
    <xf numFmtId="3" fontId="48" fillId="0" borderId="0" xfId="0" applyNumberFormat="1" applyFont="1" applyFill="1" applyAlignment="1">
      <alignment horizontal="left"/>
    </xf>
    <xf numFmtId="3" fontId="127" fillId="0" borderId="0" xfId="6" applyFont="1" applyFill="1" applyBorder="1" applyAlignment="1" applyProtection="1">
      <protection locked="0"/>
    </xf>
    <xf numFmtId="1" fontId="18" fillId="0" borderId="4" xfId="0" applyNumberFormat="1" applyFont="1" applyFill="1" applyBorder="1" applyAlignment="1" applyProtection="1">
      <alignment horizontal="right"/>
      <protection locked="0"/>
    </xf>
    <xf numFmtId="0" fontId="26" fillId="47" borderId="0" xfId="3392" applyFont="1" applyFill="1"/>
    <xf numFmtId="3" fontId="14" fillId="0" borderId="0" xfId="0" applyFont="1" applyAlignment="1">
      <alignment horizontal="right"/>
    </xf>
    <xf numFmtId="0" fontId="14" fillId="0" borderId="0" xfId="0" applyNumberFormat="1" applyFont="1" applyFill="1" applyBorder="1" applyAlignment="1">
      <alignment horizontal="right"/>
    </xf>
    <xf numFmtId="0" fontId="14" fillId="0" borderId="0" xfId="0" applyNumberFormat="1" applyFont="1" applyBorder="1" applyAlignment="1">
      <alignment horizontal="right"/>
    </xf>
    <xf numFmtId="3" fontId="20" fillId="0" borderId="4" xfId="0" applyFont="1" applyFill="1" applyBorder="1" applyAlignment="1"/>
    <xf numFmtId="3" fontId="19" fillId="0" borderId="0" xfId="6" quotePrefix="1" applyFont="1" applyFill="1" applyAlignment="1" applyProtection="1"/>
    <xf numFmtId="3" fontId="37" fillId="0" borderId="0" xfId="0" applyFont="1" applyFill="1" applyAlignment="1">
      <alignment horizontal="left" vertical="center"/>
    </xf>
    <xf numFmtId="166" fontId="18" fillId="0" borderId="8" xfId="0" applyNumberFormat="1" applyFont="1" applyFill="1" applyBorder="1" applyAlignment="1" applyProtection="1">
      <alignment horizontal="right"/>
      <protection locked="0"/>
    </xf>
    <xf numFmtId="167" fontId="24" fillId="0" borderId="0" xfId="9" applyNumberFormat="1" applyFill="1"/>
    <xf numFmtId="167" fontId="24" fillId="0" borderId="0" xfId="8" applyNumberFormat="1" applyFill="1"/>
    <xf numFmtId="167" fontId="24" fillId="0" borderId="0" xfId="7" applyNumberFormat="1" applyFill="1"/>
    <xf numFmtId="4" fontId="0" fillId="0" borderId="0" xfId="0" applyNumberFormat="1" applyFill="1" applyAlignment="1"/>
    <xf numFmtId="185" fontId="17" fillId="0" borderId="0" xfId="0" applyNumberFormat="1" applyFont="1" applyFill="1" applyBorder="1" applyAlignment="1" applyProtection="1">
      <alignment horizontal="right"/>
      <protection locked="0"/>
    </xf>
    <xf numFmtId="185" fontId="17" fillId="0" borderId="4" xfId="0" applyNumberFormat="1" applyFont="1" applyFill="1" applyBorder="1" applyAlignment="1" applyProtection="1">
      <protection locked="0"/>
    </xf>
    <xf numFmtId="3" fontId="15" fillId="0" borderId="0" xfId="6" applyFont="1" applyFill="1" applyAlignment="1" applyProtection="1"/>
    <xf numFmtId="3" fontId="18" fillId="0" borderId="0" xfId="0" applyFont="1" applyFill="1" applyBorder="1" applyAlignment="1" applyProtection="1">
      <alignment horizontal="left"/>
    </xf>
    <xf numFmtId="3" fontId="15" fillId="0" borderId="0" xfId="0" applyNumberFormat="1" applyFont="1" applyFill="1" applyAlignment="1">
      <alignment horizontal="left" wrapText="1"/>
    </xf>
    <xf numFmtId="3" fontId="18" fillId="0" borderId="2" xfId="0" applyFont="1" applyFill="1" applyBorder="1" applyAlignment="1"/>
    <xf numFmtId="165" fontId="18" fillId="0" borderId="2" xfId="0" applyNumberFormat="1" applyFont="1" applyFill="1" applyBorder="1" applyAlignment="1" applyProtection="1">
      <alignment horizontal="right"/>
      <protection locked="0"/>
    </xf>
    <xf numFmtId="3" fontId="15" fillId="0" borderId="0" xfId="0" applyNumberFormat="1" applyFont="1" applyFill="1" applyBorder="1" applyAlignment="1"/>
    <xf numFmtId="3" fontId="47" fillId="0" borderId="0" xfId="6" applyFont="1" applyFill="1" applyBorder="1" applyAlignment="1" applyProtection="1"/>
    <xf numFmtId="3" fontId="134" fillId="0" borderId="0" xfId="0" applyFont="1" applyFill="1">
      <alignment vertical="distributed"/>
    </xf>
    <xf numFmtId="166" fontId="135" fillId="0" borderId="0" xfId="0" applyNumberFormat="1" applyFont="1" applyFill="1" applyBorder="1" applyAlignment="1" applyProtection="1">
      <alignment horizontal="right"/>
      <protection locked="0"/>
    </xf>
    <xf numFmtId="165" fontId="135" fillId="0" borderId="0" xfId="0" applyNumberFormat="1" applyFont="1" applyFill="1" applyBorder="1" applyAlignment="1">
      <alignment horizontal="right"/>
    </xf>
    <xf numFmtId="3" fontId="135" fillId="0" borderId="0" xfId="0" applyNumberFormat="1" applyFont="1" applyFill="1" applyBorder="1" applyAlignment="1" applyProtection="1">
      <alignment horizontal="right"/>
      <protection locked="0"/>
    </xf>
    <xf numFmtId="3" fontId="47" fillId="0" borderId="0" xfId="6" applyFont="1" applyFill="1" applyAlignment="1" applyProtection="1">
      <alignment horizontal="right"/>
      <protection locked="0"/>
    </xf>
    <xf numFmtId="3" fontId="136" fillId="0" borderId="0" xfId="6" applyFont="1" applyFill="1" applyBorder="1" applyAlignment="1" applyProtection="1">
      <protection locked="0"/>
    </xf>
    <xf numFmtId="3" fontId="137" fillId="0" borderId="0" xfId="6" applyFont="1" applyFill="1" applyAlignment="1" applyProtection="1">
      <protection locked="0"/>
    </xf>
    <xf numFmtId="3" fontId="136" fillId="0" borderId="0" xfId="6" applyFont="1" applyFill="1" applyAlignment="1" applyProtection="1">
      <protection locked="0"/>
    </xf>
    <xf numFmtId="3" fontId="28" fillId="0" borderId="0" xfId="0" applyFont="1">
      <alignment vertical="distributed"/>
    </xf>
    <xf numFmtId="3" fontId="44" fillId="0" borderId="0" xfId="0" applyFont="1" applyFill="1" applyAlignment="1"/>
    <xf numFmtId="3" fontId="138" fillId="0" borderId="0" xfId="0" applyFont="1" applyFill="1">
      <alignment vertical="distributed"/>
    </xf>
    <xf numFmtId="166" fontId="39" fillId="0" borderId="0" xfId="0" applyNumberFormat="1" applyFont="1" applyFill="1" applyBorder="1" applyAlignment="1" applyProtection="1">
      <alignment horizontal="right"/>
      <protection locked="0"/>
    </xf>
    <xf numFmtId="0" fontId="18" fillId="0" borderId="0" xfId="0" applyNumberFormat="1" applyFont="1" applyFill="1" applyBorder="1" applyAlignment="1" applyProtection="1">
      <protection locked="0"/>
    </xf>
    <xf numFmtId="185" fontId="17" fillId="0" borderId="0" xfId="0" applyNumberFormat="1" applyFont="1" applyFill="1" applyBorder="1" applyAlignment="1" applyProtection="1">
      <protection locked="0"/>
    </xf>
    <xf numFmtId="3" fontId="39" fillId="0" borderId="0" xfId="0" applyNumberFormat="1" applyFont="1" applyFill="1" applyBorder="1" applyAlignment="1" applyProtection="1">
      <alignment horizontal="right"/>
      <protection locked="0"/>
    </xf>
    <xf numFmtId="1" fontId="39" fillId="0" borderId="0" xfId="0" applyNumberFormat="1" applyFont="1" applyFill="1" applyBorder="1" applyAlignment="1" applyProtection="1">
      <alignment horizontal="right"/>
      <protection locked="0"/>
    </xf>
    <xf numFmtId="3" fontId="38" fillId="0" borderId="0" xfId="0" applyNumberFormat="1" applyFont="1" applyFill="1" applyBorder="1" applyAlignment="1" applyProtection="1">
      <alignment horizontal="right"/>
      <protection locked="0"/>
    </xf>
    <xf numFmtId="3" fontId="18" fillId="0" borderId="0" xfId="0" applyFont="1" applyFill="1" applyBorder="1" applyAlignment="1">
      <alignment horizontal="left"/>
    </xf>
    <xf numFmtId="3" fontId="18" fillId="0" borderId="0" xfId="2" applyFont="1" applyFill="1" applyBorder="1" applyAlignment="1">
      <alignment horizontal="right"/>
    </xf>
    <xf numFmtId="3" fontId="30" fillId="0" borderId="0" xfId="0" applyFont="1" applyFill="1" applyBorder="1">
      <alignment vertical="distributed"/>
    </xf>
    <xf numFmtId="3" fontId="135" fillId="0" borderId="4" xfId="0" applyFont="1" applyFill="1" applyBorder="1" applyAlignment="1"/>
    <xf numFmtId="3" fontId="38" fillId="0" borderId="0" xfId="0" applyFont="1" applyFill="1" applyAlignment="1">
      <alignment horizontal="left" vertical="center"/>
    </xf>
    <xf numFmtId="3" fontId="135" fillId="0" borderId="0" xfId="0" applyFont="1" applyFill="1" applyAlignment="1"/>
    <xf numFmtId="3" fontId="135" fillId="0" borderId="4" xfId="0" applyFont="1" applyFill="1" applyBorder="1">
      <alignment vertical="distributed"/>
    </xf>
    <xf numFmtId="3" fontId="40" fillId="48" borderId="0" xfId="0" applyFont="1" applyFill="1" applyAlignment="1">
      <alignment horizontal="left"/>
    </xf>
    <xf numFmtId="3" fontId="139" fillId="0" borderId="0" xfId="0" applyFont="1" applyFill="1" applyAlignment="1">
      <alignment horizontal="left"/>
    </xf>
    <xf numFmtId="0" fontId="139" fillId="0" borderId="0" xfId="0" applyNumberFormat="1" applyFont="1" applyFill="1" applyAlignment="1">
      <alignment horizontal="left" vertical="distributed"/>
    </xf>
    <xf numFmtId="165" fontId="135" fillId="0" borderId="0" xfId="0" applyNumberFormat="1" applyFont="1" applyFill="1" applyBorder="1" applyAlignment="1" applyProtection="1">
      <alignment horizontal="right"/>
      <protection locked="0"/>
    </xf>
    <xf numFmtId="165" fontId="38" fillId="0" borderId="0" xfId="0" applyNumberFormat="1" applyFont="1" applyFill="1" applyBorder="1" applyAlignment="1" applyProtection="1">
      <alignment horizontal="right"/>
      <protection locked="0"/>
    </xf>
    <xf numFmtId="3" fontId="135" fillId="0" borderId="1" xfId="0" applyNumberFormat="1" applyFont="1" applyFill="1" applyBorder="1" applyAlignment="1">
      <alignment horizontal="left"/>
    </xf>
    <xf numFmtId="3" fontId="38" fillId="0" borderId="0" xfId="0" applyFont="1" applyFill="1" applyBorder="1">
      <alignment vertical="distributed"/>
    </xf>
    <xf numFmtId="0" fontId="38" fillId="0" borderId="1" xfId="0" applyNumberFormat="1" applyFont="1" applyFill="1" applyBorder="1" applyAlignment="1" applyProtection="1">
      <alignment horizontal="right"/>
      <protection locked="0"/>
    </xf>
    <xf numFmtId="0" fontId="135" fillId="0" borderId="1" xfId="0" applyNumberFormat="1" applyFont="1" applyFill="1" applyBorder="1" applyAlignment="1" applyProtection="1">
      <alignment horizontal="right"/>
      <protection locked="0"/>
    </xf>
    <xf numFmtId="0" fontId="135" fillId="0" borderId="0" xfId="0" applyNumberFormat="1" applyFont="1" applyFill="1" applyBorder="1" applyAlignment="1" applyProtection="1">
      <alignment horizontal="right"/>
      <protection locked="0"/>
    </xf>
    <xf numFmtId="3" fontId="140" fillId="0" borderId="0" xfId="0" applyFont="1" applyFill="1">
      <alignment vertical="distributed"/>
    </xf>
    <xf numFmtId="3" fontId="141" fillId="0" borderId="0" xfId="0" applyFont="1" applyFill="1">
      <alignment vertical="distributed"/>
    </xf>
    <xf numFmtId="0" fontId="38" fillId="0" borderId="0" xfId="0" applyNumberFormat="1" applyFont="1" applyFill="1" applyBorder="1" applyAlignment="1" applyProtection="1">
      <alignment horizontal="right"/>
      <protection locked="0"/>
    </xf>
    <xf numFmtId="185" fontId="135" fillId="0" borderId="0" xfId="0" applyNumberFormat="1" applyFont="1" applyFill="1" applyBorder="1" applyAlignment="1" applyProtection="1">
      <alignment horizontal="right"/>
      <protection locked="0"/>
    </xf>
    <xf numFmtId="0" fontId="38" fillId="0" borderId="4" xfId="0" applyNumberFormat="1" applyFont="1" applyFill="1" applyBorder="1" applyAlignment="1" applyProtection="1">
      <protection locked="0"/>
    </xf>
    <xf numFmtId="0" fontId="135" fillId="0" borderId="4" xfId="0" applyNumberFormat="1" applyFont="1" applyFill="1" applyBorder="1" applyAlignment="1" applyProtection="1">
      <protection locked="0"/>
    </xf>
    <xf numFmtId="0" fontId="135" fillId="0" borderId="0" xfId="0" applyNumberFormat="1" applyFont="1" applyFill="1" applyBorder="1" applyAlignment="1" applyProtection="1">
      <protection locked="0"/>
    </xf>
    <xf numFmtId="185" fontId="135" fillId="0" borderId="4" xfId="0" applyNumberFormat="1" applyFont="1" applyFill="1" applyBorder="1" applyAlignment="1" applyProtection="1">
      <protection locked="0"/>
    </xf>
    <xf numFmtId="3" fontId="18" fillId="0" borderId="7" xfId="0" applyFont="1" applyFill="1" applyBorder="1" applyAlignment="1" applyProtection="1">
      <protection locked="0"/>
    </xf>
    <xf numFmtId="3" fontId="38" fillId="0" borderId="0" xfId="2" applyFont="1" applyFill="1" applyBorder="1"/>
    <xf numFmtId="1" fontId="135" fillId="0" borderId="0" xfId="0" applyNumberFormat="1" applyFont="1" applyFill="1" applyBorder="1" applyAlignment="1" applyProtection="1">
      <alignment horizontal="right"/>
      <protection locked="0"/>
    </xf>
    <xf numFmtId="3" fontId="15" fillId="0" borderId="0" xfId="6" applyFont="1" applyFill="1" applyAlignment="1" applyProtection="1"/>
    <xf numFmtId="3" fontId="38" fillId="0" borderId="0" xfId="0" applyFont="1" applyFill="1" applyAlignment="1">
      <alignment vertical="top" wrapText="1"/>
    </xf>
    <xf numFmtId="3" fontId="17" fillId="0" borderId="2" xfId="0" applyNumberFormat="1" applyFont="1" applyFill="1" applyBorder="1" applyAlignment="1" applyProtection="1">
      <alignment horizontal="right"/>
      <protection locked="0"/>
    </xf>
    <xf numFmtId="3" fontId="17" fillId="0" borderId="2" xfId="6" applyNumberFormat="1" applyFont="1" applyFill="1" applyBorder="1" applyAlignment="1" applyProtection="1">
      <alignment horizontal="right"/>
      <protection locked="0"/>
    </xf>
    <xf numFmtId="3" fontId="17" fillId="0" borderId="1" xfId="2" applyNumberFormat="1" applyFont="1" applyFill="1" applyBorder="1" applyAlignment="1" applyProtection="1">
      <alignment horizontal="right" wrapText="1"/>
      <protection locked="0"/>
    </xf>
    <xf numFmtId="3" fontId="41" fillId="0" borderId="0" xfId="0" applyFont="1" applyFill="1" applyAlignment="1">
      <alignment vertical="distributed"/>
    </xf>
    <xf numFmtId="3" fontId="38" fillId="0" borderId="0" xfId="0" applyNumberFormat="1" applyFont="1" applyFill="1" applyBorder="1" applyAlignment="1" applyProtection="1">
      <protection locked="0"/>
    </xf>
    <xf numFmtId="3" fontId="38" fillId="0" borderId="0" xfId="0" applyFont="1" applyFill="1" applyAlignment="1">
      <alignment horizontal="left"/>
    </xf>
    <xf numFmtId="3" fontId="18" fillId="0" borderId="0" xfId="0" quotePrefix="1" applyFont="1" applyFill="1" applyBorder="1" applyAlignment="1"/>
    <xf numFmtId="3" fontId="44" fillId="0" borderId="0" xfId="6" applyNumberFormat="1" applyFont="1" applyFill="1" applyBorder="1" applyAlignment="1" applyProtection="1">
      <protection locked="0"/>
    </xf>
    <xf numFmtId="3" fontId="47" fillId="0" borderId="0" xfId="6" applyFont="1" applyFill="1" applyBorder="1" applyAlignment="1"/>
    <xf numFmtId="3" fontId="137" fillId="0" borderId="0" xfId="6" applyFont="1" applyFill="1" applyBorder="1" applyAlignment="1" applyProtection="1">
      <protection locked="0"/>
    </xf>
    <xf numFmtId="3" fontId="126" fillId="0" borderId="0" xfId="6" applyFont="1" applyFill="1" applyBorder="1" applyAlignment="1" applyProtection="1">
      <protection locked="0"/>
    </xf>
    <xf numFmtId="3" fontId="127" fillId="0" borderId="0" xfId="6" applyFont="1" applyFill="1" applyBorder="1" applyAlignment="1" applyProtection="1">
      <alignment wrapText="1"/>
      <protection locked="0"/>
    </xf>
    <xf numFmtId="166" fontId="135" fillId="0" borderId="4" xfId="0" applyNumberFormat="1" applyFont="1" applyFill="1" applyBorder="1" applyAlignment="1" applyProtection="1">
      <alignment horizontal="right"/>
      <protection locked="0"/>
    </xf>
    <xf numFmtId="3" fontId="18" fillId="0" borderId="0" xfId="0" applyFont="1" applyAlignment="1">
      <alignment readingOrder="1"/>
    </xf>
    <xf numFmtId="3" fontId="38" fillId="0" borderId="0" xfId="0" applyFont="1" applyFill="1" applyBorder="1" applyAlignment="1">
      <alignment vertical="distributed"/>
    </xf>
    <xf numFmtId="3" fontId="135" fillId="0" borderId="0" xfId="0" applyNumberFormat="1" applyFont="1" applyFill="1" applyBorder="1" applyAlignment="1">
      <alignment horizontal="right"/>
    </xf>
    <xf numFmtId="166" fontId="17" fillId="0" borderId="0" xfId="0" applyNumberFormat="1" applyFont="1" applyFill="1" applyAlignment="1">
      <alignment horizontal="right"/>
    </xf>
    <xf numFmtId="3" fontId="135" fillId="0" borderId="0" xfId="0" applyNumberFormat="1" applyFont="1" applyFill="1" applyBorder="1" applyAlignment="1" applyProtection="1">
      <protection locked="0"/>
    </xf>
    <xf numFmtId="3" fontId="135" fillId="0" borderId="0" xfId="0" applyFont="1" applyFill="1" applyProtection="1">
      <alignment vertical="distributed"/>
      <protection locked="0"/>
    </xf>
    <xf numFmtId="3" fontId="44" fillId="0" borderId="0" xfId="6" applyFont="1" applyFill="1" applyAlignment="1" applyProtection="1"/>
    <xf numFmtId="3" fontId="18" fillId="0" borderId="0" xfId="2" applyFont="1" applyFill="1" applyBorder="1" applyAlignment="1" applyProtection="1">
      <alignment horizontal="left" indent="1"/>
    </xf>
    <xf numFmtId="3" fontId="17" fillId="0" borderId="0" xfId="0" applyNumberFormat="1" applyFont="1" applyFill="1" applyBorder="1" applyAlignment="1" applyProtection="1">
      <alignment horizontal="right"/>
    </xf>
    <xf numFmtId="3" fontId="37" fillId="0" borderId="0" xfId="6" applyFont="1" applyFill="1" applyAlignment="1" applyProtection="1"/>
    <xf numFmtId="3" fontId="17" fillId="0" borderId="0" xfId="2" applyFont="1" applyFill="1" applyBorder="1" applyAlignment="1" applyProtection="1"/>
    <xf numFmtId="3" fontId="26" fillId="0" borderId="0" xfId="16" applyFont="1" applyFill="1" applyAlignment="1">
      <alignment vertical="top" wrapText="1"/>
    </xf>
    <xf numFmtId="3" fontId="26" fillId="0" borderId="0" xfId="16" applyFont="1" applyFill="1" applyAlignment="1">
      <alignment vertical="top"/>
    </xf>
    <xf numFmtId="3" fontId="25" fillId="0" borderId="0" xfId="16" applyFont="1" applyFill="1" applyAlignment="1">
      <alignment horizontal="right"/>
    </xf>
    <xf numFmtId="3" fontId="26" fillId="0" borderId="0" xfId="16" applyFont="1" applyFill="1"/>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5" fillId="0" borderId="0" xfId="6" applyFont="1" applyFill="1" applyAlignment="1" applyProtection="1"/>
    <xf numFmtId="3" fontId="18" fillId="0" borderId="0" xfId="6" applyNumberFormat="1" applyFont="1" applyFill="1" applyAlignment="1" applyProtection="1">
      <alignment horizontal="right"/>
      <protection locked="0"/>
    </xf>
    <xf numFmtId="3" fontId="132" fillId="0" borderId="0" xfId="16" applyFont="1" applyFill="1"/>
    <xf numFmtId="3" fontId="132" fillId="0" borderId="0" xfId="16" applyFont="1" applyFill="1" applyAlignment="1">
      <alignment vertical="top"/>
    </xf>
    <xf numFmtId="3" fontId="132" fillId="0" borderId="0" xfId="16" applyFont="1" applyFill="1" applyAlignment="1">
      <alignment wrapText="1"/>
    </xf>
    <xf numFmtId="3" fontId="25" fillId="0" borderId="0" xfId="16" applyFont="1" applyFill="1" applyAlignment="1">
      <alignment vertical="top"/>
    </xf>
    <xf numFmtId="3" fontId="26" fillId="0" borderId="0" xfId="16" applyFont="1" applyFill="1" applyAlignment="1">
      <alignment horizontal="right"/>
    </xf>
    <xf numFmtId="3" fontId="143" fillId="0" borderId="0" xfId="16" applyFont="1" applyFill="1" applyAlignment="1">
      <alignment vertical="top"/>
    </xf>
    <xf numFmtId="3" fontId="25" fillId="0" borderId="0" xfId="16" applyFont="1" applyFill="1" applyAlignment="1">
      <alignment vertical="top" wrapText="1"/>
    </xf>
    <xf numFmtId="3" fontId="26" fillId="0" borderId="0" xfId="16" applyFont="1" applyFill="1" applyAlignment="1">
      <alignment horizontal="center" vertical="top"/>
    </xf>
    <xf numFmtId="3" fontId="26" fillId="0" borderId="0" xfId="16" applyFont="1" applyFill="1" applyAlignment="1">
      <alignment horizontal="left" vertical="top" wrapText="1"/>
    </xf>
    <xf numFmtId="3" fontId="26" fillId="0" borderId="7" xfId="16" applyFont="1" applyFill="1" applyBorder="1" applyAlignment="1">
      <alignment vertical="top" wrapText="1"/>
    </xf>
    <xf numFmtId="3" fontId="26" fillId="0" borderId="0" xfId="16" applyFont="1" applyFill="1" applyAlignment="1">
      <alignment wrapText="1"/>
    </xf>
    <xf numFmtId="3" fontId="26" fillId="0" borderId="0" xfId="16" applyFont="1" applyFill="1" applyAlignment="1">
      <alignment horizontal="center"/>
    </xf>
    <xf numFmtId="3" fontId="26" fillId="0" borderId="2" xfId="16" applyFont="1" applyFill="1" applyBorder="1" applyAlignment="1">
      <alignment wrapText="1"/>
    </xf>
    <xf numFmtId="3" fontId="26" fillId="0" borderId="2" xfId="16" applyFont="1" applyFill="1" applyBorder="1" applyAlignment="1">
      <alignment vertical="top" wrapText="1"/>
    </xf>
    <xf numFmtId="3" fontId="26" fillId="0" borderId="0" xfId="16" applyFont="1" applyFill="1" applyAlignment="1">
      <alignment vertical="center"/>
    </xf>
    <xf numFmtId="3" fontId="26" fillId="0" borderId="0" xfId="16" applyFont="1" applyFill="1" applyAlignment="1">
      <alignment horizontal="left" wrapText="1"/>
    </xf>
    <xf numFmtId="3" fontId="26" fillId="0" borderId="7" xfId="16" applyFont="1" applyFill="1" applyBorder="1" applyAlignment="1">
      <alignment horizontal="left" vertical="top" wrapText="1"/>
    </xf>
    <xf numFmtId="3" fontId="26" fillId="0" borderId="0" xfId="16" quotePrefix="1" applyFont="1" applyFill="1" applyAlignment="1">
      <alignment horizontal="center"/>
    </xf>
    <xf numFmtId="3" fontId="26" fillId="0" borderId="0" xfId="16" applyFont="1" applyFill="1" applyAlignment="1">
      <alignment horizontal="left"/>
    </xf>
    <xf numFmtId="0" fontId="26" fillId="0" borderId="0" xfId="6080" applyFont="1" applyFill="1" applyAlignment="1">
      <alignment vertical="top"/>
    </xf>
    <xf numFmtId="0" fontId="26" fillId="0" borderId="0" xfId="6080" applyFont="1" applyFill="1" applyAlignment="1">
      <alignment horizontal="center" vertical="top"/>
    </xf>
    <xf numFmtId="3" fontId="17" fillId="0" borderId="1" xfId="2" applyFont="1" applyBorder="1"/>
    <xf numFmtId="3" fontId="18" fillId="0" borderId="0" xfId="0" applyFont="1" applyAlignment="1">
      <alignment horizontal="left"/>
    </xf>
    <xf numFmtId="166" fontId="149" fillId="0" borderId="0" xfId="0" applyNumberFormat="1" applyFont="1" applyFill="1" applyBorder="1" applyAlignment="1" applyProtection="1">
      <alignment horizontal="right"/>
      <protection locked="0"/>
    </xf>
    <xf numFmtId="3" fontId="135" fillId="0" borderId="4" xfId="0" applyNumberFormat="1" applyFont="1" applyFill="1" applyBorder="1" applyAlignment="1" applyProtection="1">
      <alignment horizontal="right"/>
      <protection locked="0"/>
    </xf>
    <xf numFmtId="3" fontId="149" fillId="0" borderId="0" xfId="0" applyNumberFormat="1" applyFont="1" applyFill="1" applyBorder="1" applyAlignment="1" applyProtection="1">
      <alignment horizontal="right"/>
      <protection locked="0"/>
    </xf>
    <xf numFmtId="1" fontId="135" fillId="0" borderId="4" xfId="0" applyNumberFormat="1" applyFont="1" applyFill="1" applyBorder="1" applyAlignment="1" applyProtection="1">
      <alignment horizontal="right"/>
      <protection locked="0"/>
    </xf>
    <xf numFmtId="4" fontId="18" fillId="0" borderId="0" xfId="0" applyNumberFormat="1" applyFont="1" applyFill="1" applyAlignment="1"/>
    <xf numFmtId="3" fontId="17" fillId="0" borderId="0" xfId="0" applyFont="1" applyFill="1">
      <alignment vertical="distributed"/>
    </xf>
    <xf numFmtId="3" fontId="135" fillId="0" borderId="0" xfId="0" applyFont="1" applyFill="1">
      <alignment vertical="distributed"/>
    </xf>
    <xf numFmtId="3" fontId="17" fillId="0" borderId="0" xfId="6" applyFont="1" applyFill="1" applyAlignment="1" applyProtection="1">
      <alignment horizontal="right"/>
      <protection locked="0"/>
    </xf>
    <xf numFmtId="0" fontId="16" fillId="0" borderId="0" xfId="4600" applyFont="1"/>
    <xf numFmtId="0" fontId="16" fillId="0" borderId="0" xfId="4600" applyFont="1" applyAlignment="1">
      <alignment vertical="top"/>
    </xf>
    <xf numFmtId="0" fontId="16" fillId="0" borderId="0" xfId="4600" applyFont="1" applyAlignment="1">
      <alignment vertical="center"/>
    </xf>
    <xf numFmtId="0" fontId="16" fillId="0" borderId="0" xfId="4600" applyFont="1" applyAlignment="1">
      <alignment horizontal="left"/>
    </xf>
    <xf numFmtId="0" fontId="16" fillId="0" borderId="63" xfId="4600" applyFont="1" applyBorder="1" applyAlignment="1">
      <alignment horizontal="left" vertical="top" wrapText="1"/>
    </xf>
    <xf numFmtId="0" fontId="150" fillId="0" borderId="64" xfId="4600" applyFont="1" applyBorder="1" applyAlignment="1">
      <alignment horizontal="left"/>
    </xf>
    <xf numFmtId="0" fontId="152" fillId="0" borderId="64" xfId="4600" applyFont="1" applyBorder="1" applyAlignment="1">
      <alignment horizontal="left"/>
    </xf>
    <xf numFmtId="0" fontId="16" fillId="0" borderId="0" xfId="4600" applyFont="1" applyAlignment="1">
      <alignment horizontal="left" vertical="top" wrapText="1"/>
    </xf>
    <xf numFmtId="0" fontId="16" fillId="0" borderId="0" xfId="4600" applyFont="1" applyAlignment="1">
      <alignment horizontal="left" vertical="top"/>
    </xf>
    <xf numFmtId="0" fontId="16" fillId="0" borderId="0" xfId="4600" applyFont="1" applyAlignment="1">
      <alignment vertical="center" wrapText="1"/>
    </xf>
    <xf numFmtId="0" fontId="16" fillId="0" borderId="0" xfId="4600" applyFont="1" applyAlignment="1">
      <alignment horizontal="left" wrapText="1"/>
    </xf>
    <xf numFmtId="0" fontId="16" fillId="0" borderId="0" xfId="4600" applyFont="1" applyAlignment="1">
      <alignment vertical="top" wrapText="1"/>
    </xf>
    <xf numFmtId="0" fontId="150" fillId="0" borderId="0" xfId="4600" applyFont="1"/>
    <xf numFmtId="3" fontId="38" fillId="0" borderId="0" xfId="0" applyFont="1" applyFill="1">
      <alignment vertical="distributed"/>
    </xf>
    <xf numFmtId="3" fontId="18" fillId="0" borderId="0" xfId="6" applyFont="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40" fillId="0" borderId="0" xfId="0" applyNumberFormat="1" applyFont="1" applyFill="1" applyAlignment="1">
      <alignment horizontal="left"/>
    </xf>
    <xf numFmtId="0" fontId="155" fillId="47" borderId="0" xfId="6083" applyFont="1" applyFill="1"/>
    <xf numFmtId="0" fontId="144" fillId="47" borderId="0" xfId="6083" applyFont="1" applyFill="1"/>
    <xf numFmtId="3" fontId="18" fillId="0" borderId="0" xfId="0" applyNumberFormat="1" applyFont="1" applyFill="1" applyAlignment="1" applyProtection="1">
      <alignment horizontal="right"/>
      <protection locked="0"/>
    </xf>
    <xf numFmtId="3" fontId="47" fillId="0" borderId="0" xfId="6" applyFont="1" applyFill="1" applyBorder="1" applyAlignment="1" applyProtection="1">
      <alignment horizontal="right"/>
      <protection locked="0"/>
    </xf>
    <xf numFmtId="3" fontId="38" fillId="0" borderId="0" xfId="0" applyFont="1" applyFill="1" applyAlignment="1">
      <alignment horizontal="right" vertical="distributed"/>
    </xf>
    <xf numFmtId="166" fontId="38" fillId="0" borderId="0" xfId="0" applyNumberFormat="1" applyFont="1" applyFill="1" applyAlignment="1">
      <alignment horizontal="right"/>
    </xf>
    <xf numFmtId="3" fontId="18" fillId="0" borderId="1" xfId="6" applyFont="1" applyFill="1" applyBorder="1" applyAlignment="1" applyProtection="1">
      <alignment horizontal="right" wrapText="1"/>
      <protection locked="0"/>
    </xf>
    <xf numFmtId="3" fontId="148" fillId="0" borderId="0" xfId="0" applyFont="1" applyFill="1">
      <alignment vertical="distributed"/>
    </xf>
    <xf numFmtId="166" fontId="38" fillId="0" borderId="4" xfId="0" applyNumberFormat="1" applyFont="1" applyFill="1" applyBorder="1" applyAlignment="1" applyProtection="1">
      <alignment horizontal="right"/>
      <protection locked="0"/>
    </xf>
    <xf numFmtId="166" fontId="38" fillId="0" borderId="0" xfId="0" applyNumberFormat="1" applyFont="1" applyFill="1" applyBorder="1" applyAlignment="1" applyProtection="1">
      <alignment horizontal="right"/>
      <protection locked="0"/>
    </xf>
    <xf numFmtId="166" fontId="38" fillId="0" borderId="0" xfId="0" applyNumberFormat="1" applyFont="1" applyFill="1">
      <alignment vertical="distributed"/>
    </xf>
    <xf numFmtId="166" fontId="17" fillId="0" borderId="7" xfId="0" applyNumberFormat="1" applyFont="1" applyFill="1" applyBorder="1" applyAlignment="1" applyProtection="1">
      <alignment horizontal="right"/>
      <protection locked="0"/>
    </xf>
    <xf numFmtId="3" fontId="17" fillId="0" borderId="7" xfId="0" applyNumberFormat="1" applyFont="1" applyFill="1" applyBorder="1" applyAlignment="1" applyProtection="1">
      <alignment horizontal="right"/>
      <protection locked="0"/>
    </xf>
    <xf numFmtId="3" fontId="18" fillId="0" borderId="0" xfId="0" applyFont="1" applyAlignment="1" applyProtection="1">
      <alignment horizontal="right"/>
      <protection locked="0"/>
    </xf>
    <xf numFmtId="1" fontId="17" fillId="0" borderId="7"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protection locked="0"/>
    </xf>
    <xf numFmtId="1" fontId="38" fillId="0" borderId="4" xfId="0" applyNumberFormat="1" applyFont="1" applyFill="1" applyBorder="1" applyAlignment="1" applyProtection="1">
      <alignment horizontal="right"/>
      <protection locked="0"/>
    </xf>
    <xf numFmtId="165" fontId="17" fillId="0" borderId="7" xfId="0" applyNumberFormat="1" applyFont="1" applyFill="1" applyBorder="1" applyAlignment="1" applyProtection="1">
      <alignment horizontal="right"/>
      <protection locked="0"/>
    </xf>
    <xf numFmtId="3" fontId="38" fillId="0" borderId="4" xfId="0" applyNumberFormat="1" applyFont="1" applyFill="1" applyBorder="1" applyAlignment="1" applyProtection="1">
      <alignment horizontal="right"/>
      <protection locked="0"/>
    </xf>
    <xf numFmtId="3" fontId="15" fillId="0" borderId="0" xfId="6" applyFont="1" applyFill="1" applyAlignment="1" applyProtection="1"/>
    <xf numFmtId="3" fontId="47" fillId="0" borderId="0" xfId="6" applyFont="1" applyFill="1" applyBorder="1" applyAlignment="1" applyProtection="1">
      <alignment horizontal="left"/>
    </xf>
    <xf numFmtId="3" fontId="47" fillId="0" borderId="2" xfId="6" applyNumberFormat="1" applyFont="1" applyFill="1" applyBorder="1" applyAlignment="1" applyProtection="1">
      <protection locked="0"/>
    </xf>
    <xf numFmtId="3" fontId="15" fillId="0" borderId="0" xfId="6" applyFont="1" applyFill="1" applyAlignment="1" applyProtection="1"/>
    <xf numFmtId="3" fontId="18" fillId="0" borderId="0" xfId="6" applyNumberFormat="1" applyFont="1" applyFill="1" applyAlignment="1" applyProtection="1">
      <alignment horizontal="left"/>
      <protection locked="0"/>
    </xf>
    <xf numFmtId="4" fontId="18" fillId="0" borderId="0" xfId="6" applyNumberFormat="1" applyFont="1" applyFill="1" applyAlignment="1" applyProtection="1">
      <protection locked="0"/>
    </xf>
    <xf numFmtId="3" fontId="18" fillId="0" borderId="2" xfId="6" applyNumberFormat="1" applyFont="1" applyFill="1" applyBorder="1" applyAlignment="1" applyProtection="1">
      <protection locked="0"/>
    </xf>
    <xf numFmtId="4" fontId="18" fillId="0" borderId="2" xfId="6" applyNumberFormat="1" applyFont="1" applyFill="1" applyBorder="1" applyAlignment="1" applyProtection="1">
      <protection locked="0"/>
    </xf>
    <xf numFmtId="3" fontId="17" fillId="0" borderId="0" xfId="6" applyFont="1"/>
    <xf numFmtId="3" fontId="18" fillId="0" borderId="5" xfId="0" applyNumberFormat="1" applyFont="1" applyFill="1" applyBorder="1" applyAlignment="1" applyProtection="1">
      <alignment horizontal="right"/>
      <protection locked="0"/>
    </xf>
    <xf numFmtId="3" fontId="18" fillId="0" borderId="0" xfId="0" applyFont="1" applyAlignment="1">
      <alignment vertical="center"/>
    </xf>
    <xf numFmtId="3" fontId="18" fillId="0" borderId="0" xfId="0" applyFont="1" applyFill="1" applyBorder="1" applyAlignment="1">
      <alignment horizontal="left" vertical="distributed"/>
    </xf>
    <xf numFmtId="166" fontId="135" fillId="0" borderId="0" xfId="0" applyNumberFormat="1" applyFont="1" applyFill="1" applyAlignment="1">
      <alignment horizontal="right"/>
    </xf>
    <xf numFmtId="3" fontId="17" fillId="0" borderId="0" xfId="0" applyFont="1" applyFill="1" applyAlignment="1">
      <alignment horizontal="right" vertical="distributed"/>
    </xf>
    <xf numFmtId="3" fontId="135" fillId="0" borderId="0" xfId="0" applyFont="1" applyFill="1" applyAlignment="1">
      <alignment horizontal="right" vertical="distributed"/>
    </xf>
    <xf numFmtId="3" fontId="38" fillId="0" borderId="0" xfId="0" applyFont="1" applyFill="1" applyAlignment="1"/>
    <xf numFmtId="166" fontId="135" fillId="0" borderId="0" xfId="0" applyNumberFormat="1" applyFont="1" applyFill="1" applyAlignment="1">
      <alignment horizontal="right" vertical="distributed"/>
    </xf>
    <xf numFmtId="3" fontId="18" fillId="0" borderId="0" xfId="0" applyFont="1" applyBorder="1" applyAlignment="1">
      <alignment vertical="center"/>
    </xf>
    <xf numFmtId="3" fontId="47" fillId="0" borderId="0" xfId="0" applyNumberFormat="1" applyFont="1" applyFill="1" applyBorder="1" applyAlignment="1">
      <alignment horizontal="right"/>
    </xf>
    <xf numFmtId="3" fontId="18" fillId="0" borderId="0" xfId="6" applyFont="1" applyAlignment="1"/>
    <xf numFmtId="3" fontId="38" fillId="0" borderId="0" xfId="0" applyFont="1" applyFill="1" applyAlignment="1">
      <alignment horizontal="left" vertical="top"/>
    </xf>
    <xf numFmtId="3" fontId="134" fillId="0" borderId="0" xfId="0" applyFont="1" applyFill="1" applyAlignment="1">
      <alignment vertical="distributed"/>
    </xf>
    <xf numFmtId="3" fontId="18" fillId="0" borderId="0" xfId="6" applyFont="1" applyAlignment="1" applyProtection="1">
      <alignment horizontal="right"/>
      <protection locked="0"/>
    </xf>
    <xf numFmtId="3" fontId="18" fillId="0" borderId="2" xfId="6" applyFont="1" applyBorder="1" applyAlignment="1" applyProtection="1">
      <alignment horizontal="right"/>
      <protection locked="0"/>
    </xf>
    <xf numFmtId="3" fontId="18" fillId="0" borderId="4" xfId="6" applyFont="1" applyBorder="1" applyAlignment="1" applyProtection="1">
      <alignment horizontal="right"/>
      <protection locked="0"/>
    </xf>
    <xf numFmtId="3" fontId="18" fillId="0" borderId="0" xfId="0" applyFont="1">
      <alignment vertical="distributed"/>
    </xf>
    <xf numFmtId="3" fontId="18" fillId="0" borderId="0" xfId="0" quotePrefix="1" applyFont="1">
      <alignment vertical="distributed"/>
    </xf>
    <xf numFmtId="3" fontId="18" fillId="0" borderId="2" xfId="0" applyFont="1" applyBorder="1">
      <alignment vertical="distributed"/>
    </xf>
    <xf numFmtId="3" fontId="18" fillId="0" borderId="3" xfId="0" applyFont="1" applyBorder="1">
      <alignment vertical="distributed"/>
    </xf>
    <xf numFmtId="0" fontId="156" fillId="0" borderId="61" xfId="6084" applyFont="1" applyFill="1" applyBorder="1" applyAlignment="1">
      <alignment wrapText="1"/>
    </xf>
    <xf numFmtId="0" fontId="156" fillId="47" borderId="0" xfId="6083" applyFont="1" applyFill="1"/>
    <xf numFmtId="9" fontId="156" fillId="47" borderId="0" xfId="6086" applyFont="1" applyFill="1"/>
    <xf numFmtId="9" fontId="156" fillId="47" borderId="0" xfId="6083" applyNumberFormat="1" applyFont="1" applyFill="1"/>
    <xf numFmtId="0" fontId="157" fillId="47" borderId="0" xfId="6083" applyFont="1" applyFill="1"/>
    <xf numFmtId="0" fontId="158" fillId="0" borderId="61" xfId="6084" applyFont="1" applyFill="1" applyBorder="1" applyAlignment="1">
      <alignment horizontal="center" wrapText="1"/>
    </xf>
    <xf numFmtId="186" fontId="158" fillId="47" borderId="62" xfId="6085" applyNumberFormat="1" applyFont="1" applyFill="1" applyBorder="1" applyAlignment="1">
      <alignment horizontal="left"/>
    </xf>
    <xf numFmtId="186" fontId="158" fillId="47" borderId="62" xfId="6085" applyNumberFormat="1" applyFont="1" applyFill="1" applyBorder="1" applyAlignment="1">
      <alignment horizontal="right"/>
    </xf>
    <xf numFmtId="0" fontId="160" fillId="47" borderId="62" xfId="6085" applyNumberFormat="1" applyFont="1" applyFill="1" applyBorder="1" applyAlignment="1">
      <alignment horizontal="left" indent="1"/>
    </xf>
    <xf numFmtId="186" fontId="160" fillId="47" borderId="62" xfId="6085" applyNumberFormat="1" applyFont="1" applyFill="1" applyBorder="1" applyAlignment="1">
      <alignment horizontal="right"/>
    </xf>
    <xf numFmtId="0" fontId="160" fillId="47" borderId="62" xfId="6085" applyNumberFormat="1" applyFont="1" applyFill="1" applyBorder="1" applyAlignment="1">
      <alignment horizontal="left"/>
    </xf>
    <xf numFmtId="0" fontId="160" fillId="47" borderId="62" xfId="6085" applyNumberFormat="1" applyFont="1" applyFill="1" applyBorder="1"/>
    <xf numFmtId="3" fontId="160" fillId="47" borderId="60" xfId="6087" applyFont="1" applyFill="1" applyBorder="1" applyAlignment="1">
      <alignment horizontal="left" vertical="center" indent="1"/>
    </xf>
    <xf numFmtId="3" fontId="160" fillId="47" borderId="60" xfId="6087" applyFont="1" applyFill="1" applyBorder="1" applyAlignment="1">
      <alignment vertical="center"/>
    </xf>
    <xf numFmtId="3" fontId="160" fillId="47" borderId="60" xfId="6087" applyFont="1" applyFill="1" applyBorder="1" applyAlignment="1">
      <alignment horizontal="right" vertical="center"/>
    </xf>
    <xf numFmtId="186" fontId="156" fillId="47" borderId="0" xfId="6083" applyNumberFormat="1" applyFont="1" applyFill="1"/>
    <xf numFmtId="3" fontId="38" fillId="0" borderId="0" xfId="0" applyFont="1" applyFill="1" applyBorder="1" applyAlignment="1"/>
    <xf numFmtId="166" fontId="18" fillId="0" borderId="2" xfId="0" applyNumberFormat="1" applyFont="1" applyFill="1" applyBorder="1" applyAlignment="1" applyProtection="1">
      <alignment horizontal="right"/>
      <protection locked="0"/>
    </xf>
    <xf numFmtId="166" fontId="135" fillId="0" borderId="2" xfId="0" applyNumberFormat="1" applyFont="1" applyFill="1" applyBorder="1" applyAlignment="1" applyProtection="1">
      <alignment horizontal="right"/>
      <protection locked="0"/>
    </xf>
    <xf numFmtId="166" fontId="17" fillId="0" borderId="2" xfId="0" applyNumberFormat="1" applyFont="1" applyFill="1" applyBorder="1" applyAlignment="1" applyProtection="1">
      <alignment horizontal="right"/>
      <protection locked="0"/>
    </xf>
    <xf numFmtId="166" fontId="38" fillId="0" borderId="2" xfId="0" applyNumberFormat="1" applyFont="1" applyFill="1" applyBorder="1" applyAlignment="1" applyProtection="1">
      <alignment horizontal="right"/>
      <protection locked="0"/>
    </xf>
    <xf numFmtId="3" fontId="38" fillId="0" borderId="2" xfId="0" applyNumberFormat="1" applyFont="1" applyFill="1" applyBorder="1" applyAlignment="1" applyProtection="1">
      <alignment horizontal="right"/>
      <protection locked="0"/>
    </xf>
    <xf numFmtId="3" fontId="135" fillId="0" borderId="2" xfId="0" applyNumberFormat="1" applyFont="1" applyFill="1" applyBorder="1" applyAlignment="1" applyProtection="1">
      <alignment horizontal="right"/>
      <protection locked="0"/>
    </xf>
    <xf numFmtId="3" fontId="44" fillId="0" borderId="2" xfId="0" applyNumberFormat="1" applyFont="1" applyFill="1" applyBorder="1" applyAlignment="1" applyProtection="1">
      <alignment horizontal="right"/>
      <protection locked="0"/>
    </xf>
    <xf numFmtId="3" fontId="47" fillId="0" borderId="2" xfId="0" applyNumberFormat="1" applyFont="1" applyFill="1" applyBorder="1" applyAlignment="1" applyProtection="1">
      <alignment horizontal="right"/>
      <protection locked="0"/>
    </xf>
    <xf numFmtId="0" fontId="18" fillId="0" borderId="2" xfId="0" applyNumberFormat="1" applyFont="1" applyFill="1" applyBorder="1" applyAlignment="1" applyProtection="1">
      <alignment horizontal="right"/>
      <protection locked="0"/>
    </xf>
    <xf numFmtId="165" fontId="38" fillId="0" borderId="2" xfId="0" applyNumberFormat="1" applyFont="1" applyFill="1" applyBorder="1" applyAlignment="1" applyProtection="1">
      <alignment horizontal="right"/>
      <protection locked="0"/>
    </xf>
    <xf numFmtId="165" fontId="135" fillId="0" borderId="2" xfId="0" applyNumberFormat="1" applyFont="1" applyFill="1" applyBorder="1" applyAlignment="1" applyProtection="1">
      <alignment horizontal="right"/>
      <protection locked="0"/>
    </xf>
    <xf numFmtId="165" fontId="17" fillId="0" borderId="2" xfId="0" applyNumberFormat="1" applyFont="1" applyFill="1" applyBorder="1" applyAlignment="1" applyProtection="1">
      <alignment horizontal="right"/>
      <protection locked="0"/>
    </xf>
    <xf numFmtId="165" fontId="38" fillId="0" borderId="4" xfId="0" applyNumberFormat="1" applyFont="1" applyFill="1" applyBorder="1" applyAlignment="1" applyProtection="1">
      <alignment horizontal="right"/>
      <protection locked="0"/>
    </xf>
    <xf numFmtId="165" fontId="135" fillId="0" borderId="4" xfId="0" applyNumberFormat="1" applyFont="1" applyFill="1" applyBorder="1" applyAlignment="1" applyProtection="1">
      <alignment horizontal="right"/>
      <protection locked="0"/>
    </xf>
    <xf numFmtId="3" fontId="135" fillId="0" borderId="4" xfId="0" applyFont="1" applyFill="1" applyBorder="1" applyAlignment="1">
      <alignment horizontal="right" vertical="distributed"/>
    </xf>
    <xf numFmtId="3" fontId="17" fillId="0" borderId="0" xfId="6" applyFont="1" applyFill="1"/>
    <xf numFmtId="166" fontId="47" fillId="0" borderId="0" xfId="0" applyNumberFormat="1" applyFont="1" applyFill="1" applyBorder="1" applyAlignment="1" applyProtection="1">
      <alignment horizontal="right"/>
    </xf>
    <xf numFmtId="3" fontId="17" fillId="0" borderId="63" xfId="0" applyFont="1" applyFill="1" applyBorder="1" applyAlignment="1"/>
    <xf numFmtId="3" fontId="18" fillId="0" borderId="63" xfId="6" applyFont="1" applyFill="1" applyBorder="1" applyAlignment="1"/>
    <xf numFmtId="3" fontId="18" fillId="0" borderId="63" xfId="6" applyFont="1" applyFill="1" applyBorder="1" applyAlignment="1" applyProtection="1">
      <protection locked="0"/>
    </xf>
    <xf numFmtId="3" fontId="17" fillId="0" borderId="63" xfId="6" applyNumberFormat="1" applyFont="1" applyFill="1" applyBorder="1" applyAlignment="1" applyProtection="1">
      <protection locked="0"/>
    </xf>
    <xf numFmtId="3" fontId="17" fillId="0" borderId="63" xfId="6" applyFont="1" applyFill="1" applyBorder="1" applyAlignment="1" applyProtection="1">
      <protection locked="0"/>
    </xf>
    <xf numFmtId="3" fontId="18" fillId="0" borderId="63" xfId="0" applyFont="1" applyFill="1" applyBorder="1" applyAlignment="1"/>
    <xf numFmtId="3" fontId="18" fillId="0" borderId="63" xfId="6" applyNumberFormat="1" applyFont="1" applyFill="1" applyBorder="1" applyAlignment="1" applyProtection="1">
      <protection locked="0"/>
    </xf>
    <xf numFmtId="3" fontId="17" fillId="0" borderId="63" xfId="6" applyFont="1" applyFill="1" applyBorder="1" applyAlignment="1"/>
    <xf numFmtId="186" fontId="47" fillId="0" borderId="69" xfId="0" applyNumberFormat="1" applyFont="1" applyFill="1" applyBorder="1" applyAlignment="1">
      <alignment horizontal="right"/>
    </xf>
    <xf numFmtId="4" fontId="47" fillId="0" borderId="0" xfId="6" applyNumberFormat="1" applyFont="1" applyFill="1" applyAlignment="1" applyProtection="1">
      <protection locked="0"/>
    </xf>
    <xf numFmtId="3" fontId="18" fillId="0" borderId="67" xfId="0" applyFont="1" applyFill="1" applyBorder="1" applyAlignment="1"/>
    <xf numFmtId="3" fontId="18" fillId="0" borderId="65" xfId="0" quotePrefix="1" applyFont="1" applyFill="1" applyBorder="1" applyAlignment="1"/>
    <xf numFmtId="3" fontId="18" fillId="0" borderId="68" xfId="0" quotePrefix="1" applyFont="1" applyFill="1" applyBorder="1" applyAlignment="1">
      <alignment horizontal="left"/>
    </xf>
    <xf numFmtId="3" fontId="17" fillId="0" borderId="66" xfId="0" applyFont="1" applyFill="1" applyBorder="1" applyAlignment="1"/>
    <xf numFmtId="3" fontId="17" fillId="0" borderId="67" xfId="0" applyFont="1" applyFill="1" applyBorder="1" applyAlignment="1"/>
    <xf numFmtId="186" fontId="17" fillId="0" borderId="0" xfId="0" applyNumberFormat="1" applyFont="1" applyFill="1" applyBorder="1" applyAlignment="1">
      <alignment horizontal="left"/>
    </xf>
    <xf numFmtId="3" fontId="18" fillId="0" borderId="0" xfId="0" applyFont="1" applyFill="1" applyBorder="1" applyAlignment="1">
      <alignment horizontal="left" indent="2"/>
    </xf>
    <xf numFmtId="0" fontId="16" fillId="0" borderId="0" xfId="4600" applyFont="1" applyAlignment="1">
      <alignment horizontal="left"/>
    </xf>
    <xf numFmtId="3" fontId="17" fillId="0" borderId="0" xfId="6" applyNumberFormat="1" applyFont="1" applyFill="1" applyAlignment="1" applyProtection="1">
      <alignment horizontal="right"/>
      <protection locked="0"/>
    </xf>
    <xf numFmtId="0" fontId="16" fillId="0" borderId="0" xfId="0" applyNumberFormat="1" applyFont="1" applyAlignment="1"/>
    <xf numFmtId="0" fontId="16" fillId="0" borderId="2" xfId="0" applyNumberFormat="1" applyFont="1" applyBorder="1" applyAlignment="1">
      <alignment horizontal="left"/>
    </xf>
    <xf numFmtId="0" fontId="16" fillId="0" borderId="0" xfId="0" applyNumberFormat="1" applyFont="1" applyAlignment="1">
      <alignment horizontal="left"/>
    </xf>
    <xf numFmtId="0" fontId="16" fillId="0" borderId="0" xfId="0" applyNumberFormat="1" applyFont="1" applyAlignment="1">
      <alignment horizontal="left" vertical="top" wrapText="1"/>
    </xf>
    <xf numFmtId="0" fontId="16" fillId="0" borderId="0" xfId="0" applyNumberFormat="1" applyFont="1" applyAlignment="1">
      <alignment wrapText="1"/>
    </xf>
    <xf numFmtId="0" fontId="150" fillId="0" borderId="0" xfId="0" applyNumberFormat="1" applyFont="1" applyAlignment="1"/>
    <xf numFmtId="0" fontId="16" fillId="0" borderId="0" xfId="0" applyNumberFormat="1" applyFont="1" applyAlignment="1">
      <alignment vertical="top"/>
    </xf>
    <xf numFmtId="0" fontId="16" fillId="0" borderId="63" xfId="0" applyNumberFormat="1" applyFont="1" applyBorder="1" applyAlignment="1">
      <alignment horizontal="left" vertical="top"/>
    </xf>
    <xf numFmtId="0" fontId="16" fillId="0" borderId="0" xfId="0" applyNumberFormat="1" applyFont="1" applyAlignment="1">
      <alignment horizontal="left" vertical="top"/>
    </xf>
    <xf numFmtId="0" fontId="16" fillId="0" borderId="0" xfId="0" applyNumberFormat="1" applyFont="1" applyAlignment="1">
      <alignment vertical="top" wrapText="1"/>
    </xf>
    <xf numFmtId="0" fontId="150" fillId="0" borderId="0" xfId="0" applyNumberFormat="1" applyFont="1" applyAlignment="1">
      <alignment vertical="top"/>
    </xf>
    <xf numFmtId="0" fontId="16" fillId="0" borderId="0" xfId="0" applyNumberFormat="1" applyFont="1" applyAlignment="1">
      <alignment vertical="center" wrapText="1"/>
    </xf>
    <xf numFmtId="0" fontId="16" fillId="0" borderId="0" xfId="0" applyNumberFormat="1" applyFont="1" applyAlignment="1">
      <alignment vertical="center"/>
    </xf>
    <xf numFmtId="0" fontId="16" fillId="0" borderId="0" xfId="0" applyNumberFormat="1" applyFont="1" applyAlignment="1">
      <alignment horizontal="left" wrapText="1"/>
    </xf>
    <xf numFmtId="0" fontId="16" fillId="0" borderId="63" xfId="0" applyNumberFormat="1" applyFont="1" applyBorder="1" applyAlignment="1">
      <alignment vertical="top"/>
    </xf>
    <xf numFmtId="0" fontId="16" fillId="0" borderId="0" xfId="4600" applyFont="1" applyBorder="1" applyAlignment="1">
      <alignment vertical="center"/>
    </xf>
    <xf numFmtId="0" fontId="16" fillId="0" borderId="63" xfId="0" applyNumberFormat="1" applyFont="1" applyBorder="1" applyAlignment="1">
      <alignment vertical="top" wrapText="1"/>
    </xf>
    <xf numFmtId="0" fontId="16" fillId="0" borderId="0" xfId="0" quotePrefix="1" applyNumberFormat="1" applyFont="1" applyAlignment="1">
      <alignment horizontal="left" vertical="top" wrapText="1"/>
    </xf>
    <xf numFmtId="0" fontId="16" fillId="0" borderId="63" xfId="4600" applyFont="1" applyBorder="1" applyAlignment="1">
      <alignment vertical="top"/>
    </xf>
    <xf numFmtId="3" fontId="132" fillId="0" borderId="0" xfId="16" applyFont="1" applyFill="1" applyAlignment="1"/>
    <xf numFmtId="3" fontId="17" fillId="0" borderId="0" xfId="0" applyNumberFormat="1" applyFont="1" applyFill="1" applyAlignment="1" applyProtection="1">
      <alignment horizontal="right"/>
      <protection locked="0"/>
    </xf>
    <xf numFmtId="3" fontId="47" fillId="0" borderId="0" xfId="6" applyNumberFormat="1" applyFont="1" applyFill="1" applyBorder="1" applyAlignment="1" applyProtection="1">
      <protection locked="0"/>
    </xf>
    <xf numFmtId="4" fontId="18" fillId="0" borderId="0" xfId="6" applyNumberFormat="1" applyFont="1" applyFill="1" applyBorder="1" applyAlignment="1" applyProtection="1">
      <alignment horizontal="right"/>
      <protection locked="0"/>
    </xf>
    <xf numFmtId="4" fontId="18" fillId="0" borderId="2" xfId="6" applyNumberFormat="1" applyFont="1" applyFill="1" applyBorder="1" applyAlignment="1" applyProtection="1">
      <alignment horizontal="right"/>
      <protection locked="0"/>
    </xf>
    <xf numFmtId="3" fontId="17" fillId="0" borderId="0" xfId="3" applyNumberFormat="1" applyFont="1" applyFill="1" applyAlignment="1" applyProtection="1">
      <alignment horizontal="right"/>
      <protection locked="0"/>
    </xf>
    <xf numFmtId="3" fontId="17" fillId="0" borderId="2" xfId="3" applyNumberFormat="1" applyFont="1" applyFill="1" applyBorder="1" applyAlignment="1" applyProtection="1">
      <alignment horizontal="right"/>
      <protection locked="0"/>
    </xf>
    <xf numFmtId="3" fontId="17" fillId="0" borderId="0" xfId="3" applyNumberFormat="1" applyFont="1" applyFill="1" applyBorder="1" applyAlignment="1" applyProtection="1">
      <alignment horizontal="right"/>
      <protection locked="0"/>
    </xf>
    <xf numFmtId="3" fontId="17" fillId="0" borderId="3" xfId="6" applyNumberFormat="1" applyFont="1" applyFill="1" applyBorder="1" applyAlignment="1" applyProtection="1">
      <alignment horizontal="right"/>
      <protection locked="0"/>
    </xf>
    <xf numFmtId="3" fontId="15" fillId="0" borderId="0" xfId="6" applyFont="1" applyFill="1" applyAlignment="1" applyProtection="1"/>
    <xf numFmtId="0" fontId="16" fillId="0" borderId="0" xfId="0" applyNumberFormat="1" applyFont="1" applyBorder="1" applyAlignment="1">
      <alignment horizontal="left" wrapText="1"/>
    </xf>
    <xf numFmtId="0" fontId="16" fillId="0" borderId="0" xfId="0" applyNumberFormat="1" applyFont="1" applyBorder="1" applyAlignment="1">
      <alignment vertical="top"/>
    </xf>
    <xf numFmtId="3" fontId="132" fillId="0" borderId="0" xfId="16" applyFont="1" applyFill="1" applyBorder="1"/>
    <xf numFmtId="3" fontId="132" fillId="0" borderId="0" xfId="16" applyFont="1" applyFill="1" applyBorder="1" applyAlignment="1"/>
    <xf numFmtId="0" fontId="16" fillId="0" borderId="0" xfId="0" applyNumberFormat="1" applyFont="1" applyBorder="1" applyAlignment="1">
      <alignment vertical="top" wrapText="1"/>
    </xf>
    <xf numFmtId="0" fontId="16" fillId="0" borderId="0" xfId="0" applyNumberFormat="1" applyFont="1" applyBorder="1" applyAlignment="1">
      <alignment horizontal="left"/>
    </xf>
    <xf numFmtId="0" fontId="16" fillId="0" borderId="0" xfId="0" applyNumberFormat="1" applyFont="1" applyBorder="1" applyAlignment="1">
      <alignment horizontal="left" vertical="top"/>
    </xf>
    <xf numFmtId="4" fontId="18" fillId="0" borderId="0" xfId="6" applyNumberFormat="1" applyFont="1" applyFill="1" applyProtection="1">
      <protection locked="0"/>
    </xf>
    <xf numFmtId="3" fontId="18" fillId="0" borderId="2" xfId="6" applyFont="1" applyFill="1" applyBorder="1" applyProtection="1">
      <protection locked="0"/>
    </xf>
    <xf numFmtId="3" fontId="18" fillId="0" borderId="0" xfId="6" applyNumberFormat="1" applyFont="1" applyFill="1" applyAlignment="1" applyProtection="1">
      <protection locked="0"/>
    </xf>
    <xf numFmtId="3" fontId="18" fillId="0" borderId="0" xfId="0" applyFont="1" applyFill="1" applyAlignment="1">
      <alignment horizontal="left" wrapText="1"/>
    </xf>
    <xf numFmtId="0" fontId="150" fillId="0" borderId="0" xfId="4600" applyFont="1" applyBorder="1" applyAlignment="1">
      <alignment horizontal="left"/>
    </xf>
    <xf numFmtId="0" fontId="152" fillId="0" borderId="0" xfId="4600" applyFont="1" applyBorder="1" applyAlignment="1">
      <alignment horizontal="left"/>
    </xf>
    <xf numFmtId="0" fontId="161" fillId="0" borderId="0" xfId="4600" applyFont="1"/>
    <xf numFmtId="3" fontId="161" fillId="0" borderId="0" xfId="16" applyFont="1" applyFill="1"/>
    <xf numFmtId="3" fontId="132" fillId="0" borderId="0" xfId="16" applyFont="1" applyFill="1" applyAlignment="1">
      <alignment horizontal="left"/>
    </xf>
    <xf numFmtId="0" fontId="161" fillId="0" borderId="0" xfId="4600" applyFont="1" applyFill="1"/>
    <xf numFmtId="0" fontId="150" fillId="0" borderId="64" xfId="4600" applyFont="1" applyFill="1" applyBorder="1" applyAlignment="1">
      <alignment horizontal="left"/>
    </xf>
    <xf numFmtId="0" fontId="16" fillId="0" borderId="0" xfId="4600" applyFont="1" applyFill="1"/>
    <xf numFmtId="0" fontId="16" fillId="0" borderId="0" xfId="4600" applyFont="1" applyFill="1" applyAlignment="1">
      <alignment horizontal="left" vertical="top" wrapText="1"/>
    </xf>
    <xf numFmtId="0" fontId="16" fillId="0" borderId="0" xfId="4600" applyFont="1" applyFill="1" applyAlignment="1">
      <alignment vertical="center" wrapText="1"/>
    </xf>
    <xf numFmtId="0" fontId="16" fillId="0" borderId="0" xfId="0" applyNumberFormat="1" applyFont="1" applyFill="1" applyAlignment="1"/>
    <xf numFmtId="0" fontId="16" fillId="0" borderId="0" xfId="0" applyNumberFormat="1" applyFont="1" applyFill="1" applyAlignment="1">
      <alignment vertical="top"/>
    </xf>
    <xf numFmtId="0" fontId="16" fillId="0" borderId="0" xfId="4600" applyFont="1" applyFill="1" applyAlignment="1">
      <alignment horizontal="left" wrapText="1"/>
    </xf>
    <xf numFmtId="0" fontId="16" fillId="0" borderId="0" xfId="4600" applyFont="1" applyFill="1" applyAlignment="1">
      <alignment vertical="center"/>
    </xf>
    <xf numFmtId="0" fontId="16" fillId="0" borderId="0" xfId="4600" applyFont="1" applyFill="1" applyAlignment="1">
      <alignment vertical="top"/>
    </xf>
    <xf numFmtId="0" fontId="150" fillId="0" borderId="0" xfId="4600" applyFont="1" applyFill="1" applyBorder="1" applyAlignment="1">
      <alignment horizontal="left"/>
    </xf>
    <xf numFmtId="0" fontId="16" fillId="0" borderId="0" xfId="0" applyNumberFormat="1" applyFont="1" applyFill="1" applyAlignment="1">
      <alignment horizontal="left" vertical="top" wrapText="1"/>
    </xf>
    <xf numFmtId="0" fontId="16" fillId="0" borderId="0" xfId="0" applyNumberFormat="1" applyFont="1" applyFill="1" applyAlignment="1">
      <alignment vertical="center" wrapText="1"/>
    </xf>
    <xf numFmtId="0" fontId="16" fillId="0" borderId="0" xfId="0" applyNumberFormat="1" applyFont="1" applyFill="1" applyAlignment="1">
      <alignment horizontal="left" wrapText="1"/>
    </xf>
    <xf numFmtId="0" fontId="16" fillId="0" borderId="0" xfId="0" applyNumberFormat="1" applyFont="1" applyFill="1" applyAlignment="1">
      <alignment vertical="center"/>
    </xf>
    <xf numFmtId="0" fontId="150" fillId="0" borderId="0" xfId="4600" applyFont="1" applyFill="1"/>
    <xf numFmtId="3" fontId="153" fillId="0" borderId="0" xfId="6088" applyNumberFormat="1" applyFont="1" applyFill="1" applyAlignment="1">
      <alignment vertical="top"/>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8" fillId="0" borderId="0" xfId="0" applyFont="1" applyFill="1" applyAlignment="1">
      <alignment horizontal="left" wrapText="1"/>
    </xf>
    <xf numFmtId="3" fontId="15" fillId="0" borderId="0" xfId="6" applyFont="1" applyFill="1" applyAlignment="1" applyProtection="1"/>
    <xf numFmtId="3" fontId="18" fillId="0" borderId="1" xfId="2" applyNumberFormat="1" applyFont="1" applyFill="1" applyBorder="1" applyAlignment="1" applyProtection="1">
      <alignment horizontal="right" wrapText="1"/>
      <protection locked="0"/>
    </xf>
    <xf numFmtId="2" fontId="18" fillId="0" borderId="0" xfId="6" applyNumberFormat="1" applyFont="1" applyAlignment="1" applyProtection="1">
      <alignment horizontal="right"/>
      <protection locked="0"/>
    </xf>
    <xf numFmtId="3" fontId="18" fillId="0" borderId="1" xfId="2" applyFont="1" applyBorder="1" applyAlignment="1" applyProtection="1">
      <alignment horizontal="right" wrapText="1"/>
      <protection locked="0"/>
    </xf>
    <xf numFmtId="3" fontId="18" fillId="0" borderId="2" xfId="0" applyFont="1" applyBorder="1" applyAlignment="1" applyProtection="1">
      <alignment horizontal="right"/>
      <protection locked="0"/>
    </xf>
    <xf numFmtId="3" fontId="18" fillId="0" borderId="0" xfId="6" quotePrefix="1" applyFont="1" applyAlignment="1" applyProtection="1">
      <alignment horizontal="right"/>
      <protection locked="0"/>
    </xf>
    <xf numFmtId="4" fontId="18" fillId="0" borderId="0" xfId="6" applyNumberFormat="1" applyFont="1" applyAlignment="1" applyProtection="1">
      <alignment horizontal="right"/>
      <protection locked="0"/>
    </xf>
    <xf numFmtId="166" fontId="47" fillId="0" borderId="0" xfId="0" applyNumberFormat="1" applyFont="1" applyAlignment="1">
      <alignment horizontal="right"/>
    </xf>
    <xf numFmtId="166" fontId="18" fillId="0" borderId="0" xfId="0" applyNumberFormat="1" applyFont="1" applyAlignment="1">
      <alignment horizontal="right"/>
    </xf>
    <xf numFmtId="3" fontId="18" fillId="0" borderId="0" xfId="6" applyFont="1" applyFill="1" applyAlignment="1" applyProtection="1">
      <alignment horizontal="right" vertical="center"/>
      <protection locked="0"/>
    </xf>
    <xf numFmtId="3" fontId="18" fillId="0" borderId="0" xfId="0" applyFont="1" applyFill="1" applyAlignment="1">
      <alignment horizontal="right" wrapText="1"/>
    </xf>
    <xf numFmtId="3" fontId="17" fillId="0" borderId="5" xfId="6" applyNumberFormat="1" applyFont="1" applyFill="1" applyBorder="1" applyAlignment="1" applyProtection="1">
      <alignment horizontal="right"/>
      <protection locked="0"/>
    </xf>
    <xf numFmtId="3" fontId="44" fillId="0" borderId="0" xfId="6" applyNumberFormat="1" applyFont="1" applyFill="1" applyBorder="1" applyAlignment="1" applyProtection="1">
      <alignment horizontal="right"/>
      <protection locked="0"/>
    </xf>
    <xf numFmtId="3" fontId="44" fillId="0" borderId="2" xfId="6" applyNumberFormat="1" applyFont="1" applyFill="1" applyBorder="1" applyAlignment="1" applyProtection="1">
      <alignment horizontal="right"/>
      <protection locked="0"/>
    </xf>
    <xf numFmtId="3" fontId="17" fillId="0" borderId="5" xfId="0" applyNumberFormat="1" applyFont="1" applyFill="1" applyBorder="1" applyAlignment="1" applyProtection="1">
      <alignment horizontal="right"/>
      <protection locked="0"/>
    </xf>
    <xf numFmtId="3" fontId="162" fillId="0" borderId="0" xfId="6" applyNumberFormat="1" applyFont="1" applyFill="1" applyAlignment="1" applyProtection="1">
      <alignment horizontal="right"/>
      <protection locked="0"/>
    </xf>
    <xf numFmtId="3" fontId="23" fillId="0" borderId="2" xfId="6" applyNumberFormat="1" applyFont="1" applyFill="1" applyBorder="1" applyAlignment="1" applyProtection="1">
      <alignment horizontal="right"/>
      <protection locked="0"/>
    </xf>
    <xf numFmtId="3" fontId="17" fillId="0" borderId="2" xfId="0" applyNumberFormat="1" applyFont="1" applyFill="1" applyBorder="1" applyAlignment="1" applyProtection="1">
      <alignment horizontal="right"/>
    </xf>
    <xf numFmtId="3" fontId="17" fillId="0" borderId="7" xfId="6" applyNumberFormat="1" applyFont="1" applyFill="1" applyBorder="1" applyAlignment="1" applyProtection="1">
      <alignment horizontal="right"/>
      <protection locked="0"/>
    </xf>
    <xf numFmtId="3" fontId="17" fillId="0" borderId="63" xfId="6" applyNumberFormat="1" applyFont="1" applyFill="1" applyBorder="1" applyAlignment="1" applyProtection="1">
      <alignment horizontal="right"/>
      <protection locked="0"/>
    </xf>
    <xf numFmtId="3" fontId="17" fillId="0" borderId="63" xfId="6" applyFont="1" applyFill="1" applyBorder="1" applyAlignment="1" applyProtection="1">
      <alignment horizontal="right"/>
      <protection locked="0"/>
    </xf>
    <xf numFmtId="3" fontId="17" fillId="0" borderId="63" xfId="6" applyFont="1" applyFill="1" applyBorder="1" applyAlignment="1">
      <alignment horizontal="right"/>
    </xf>
    <xf numFmtId="3" fontId="19" fillId="0" borderId="0" xfId="6" applyFont="1" applyFill="1" applyAlignment="1" applyProtection="1">
      <alignment horizontal="right" wrapText="1"/>
    </xf>
    <xf numFmtId="3" fontId="18" fillId="0" borderId="4" xfId="6" applyFont="1" applyFill="1" applyBorder="1" applyAlignment="1" applyProtection="1">
      <alignment horizontal="right"/>
    </xf>
    <xf numFmtId="3" fontId="15" fillId="0" borderId="0" xfId="6" applyFont="1" applyFill="1" applyAlignment="1" applyProtection="1">
      <alignment horizontal="right"/>
    </xf>
    <xf numFmtId="3" fontId="18" fillId="0" borderId="0" xfId="3" applyFont="1" applyAlignment="1" applyProtection="1">
      <alignment horizontal="right"/>
      <protection locked="0"/>
    </xf>
    <xf numFmtId="3" fontId="18" fillId="0" borderId="4" xfId="0" applyFont="1" applyBorder="1" applyAlignment="1" applyProtection="1">
      <alignment horizontal="right"/>
      <protection locked="0"/>
    </xf>
    <xf numFmtId="3" fontId="18" fillId="0" borderId="5" xfId="6" applyFont="1" applyBorder="1" applyAlignment="1" applyProtection="1">
      <alignment horizontal="right"/>
      <protection locked="0"/>
    </xf>
    <xf numFmtId="3" fontId="18" fillId="0" borderId="7" xfId="0" applyFont="1" applyBorder="1" applyAlignment="1" applyProtection="1">
      <alignment horizontal="right"/>
      <protection locked="0"/>
    </xf>
    <xf numFmtId="3" fontId="47" fillId="0" borderId="0" xfId="6" applyFont="1" applyAlignment="1" applyProtection="1">
      <alignment horizontal="right"/>
      <protection locked="0"/>
    </xf>
    <xf numFmtId="3" fontId="47" fillId="0" borderId="2" xfId="6" applyFont="1" applyBorder="1" applyAlignment="1" applyProtection="1">
      <alignment horizontal="right"/>
      <protection locked="0"/>
    </xf>
    <xf numFmtId="3" fontId="18" fillId="0" borderId="5" xfId="0" applyFont="1" applyBorder="1" applyAlignment="1" applyProtection="1">
      <alignment horizontal="right"/>
      <protection locked="0"/>
    </xf>
    <xf numFmtId="3" fontId="19" fillId="0" borderId="0" xfId="6" applyFont="1" applyFill="1" applyAlignment="1" applyProtection="1">
      <alignment horizontal="right"/>
    </xf>
    <xf numFmtId="3" fontId="15" fillId="0" borderId="0" xfId="6" applyFont="1" applyFill="1" applyBorder="1" applyAlignment="1" applyProtection="1">
      <alignment horizontal="right" wrapText="1"/>
    </xf>
    <xf numFmtId="3" fontId="18" fillId="0" borderId="0" xfId="0" applyFont="1" applyFill="1" applyAlignment="1" applyProtection="1">
      <alignment horizontal="right" wrapText="1"/>
    </xf>
    <xf numFmtId="3" fontId="47" fillId="0" borderId="0" xfId="6" applyFont="1" applyFill="1" applyAlignment="1" applyProtection="1">
      <alignment horizontal="right"/>
    </xf>
    <xf numFmtId="3" fontId="126" fillId="0" borderId="0" xfId="6" applyFont="1" applyFill="1" applyBorder="1" applyAlignment="1" applyProtection="1">
      <alignment horizontal="right"/>
    </xf>
    <xf numFmtId="3" fontId="18" fillId="0" borderId="7" xfId="6" applyFont="1" applyBorder="1" applyAlignment="1" applyProtection="1">
      <alignment horizontal="right"/>
      <protection locked="0"/>
    </xf>
    <xf numFmtId="3" fontId="18" fillId="0" borderId="7" xfId="6" applyFont="1" applyBorder="1" applyAlignment="1">
      <alignment horizontal="right"/>
    </xf>
    <xf numFmtId="3" fontId="47" fillId="0" borderId="0" xfId="6" applyNumberFormat="1" applyFont="1" applyFill="1" applyAlignment="1" applyProtection="1">
      <protection locked="0"/>
    </xf>
    <xf numFmtId="3" fontId="41" fillId="0" borderId="0" xfId="0" applyFont="1" applyFill="1" applyAlignment="1">
      <alignment horizontal="right" vertical="distributed"/>
    </xf>
    <xf numFmtId="3" fontId="18" fillId="0" borderId="0" xfId="6" quotePrefix="1" applyFont="1"/>
    <xf numFmtId="165" fontId="47" fillId="0" borderId="0" xfId="0" applyNumberFormat="1" applyFont="1" applyFill="1" applyBorder="1" applyAlignment="1" applyProtection="1">
      <alignment horizontal="right"/>
      <protection locked="0"/>
    </xf>
    <xf numFmtId="3" fontId="18" fillId="0" borderId="0" xfId="6" applyNumberFormat="1" applyFont="1" applyFill="1" applyAlignment="1" applyProtection="1">
      <alignment vertical="center"/>
      <protection locked="0"/>
    </xf>
    <xf numFmtId="3" fontId="18" fillId="0" borderId="0" xfId="0" applyNumberFormat="1" applyFont="1" applyFill="1" applyAlignment="1">
      <alignment wrapText="1"/>
    </xf>
    <xf numFmtId="3" fontId="18" fillId="0" borderId="0" xfId="3" applyNumberFormat="1" applyFont="1" applyFill="1" applyAlignment="1" applyProtection="1">
      <alignment horizontal="right"/>
      <protection locked="0"/>
    </xf>
    <xf numFmtId="3" fontId="18" fillId="0" borderId="2" xfId="3" applyNumberFormat="1" applyFont="1" applyFill="1" applyBorder="1" applyAlignment="1" applyProtection="1">
      <alignment horizontal="right"/>
      <protection locked="0"/>
    </xf>
    <xf numFmtId="3" fontId="18" fillId="0" borderId="0" xfId="3" applyNumberFormat="1" applyFont="1" applyFill="1" applyBorder="1" applyAlignment="1" applyProtection="1">
      <alignment horizontal="right"/>
      <protection locked="0"/>
    </xf>
    <xf numFmtId="3" fontId="18" fillId="0" borderId="3" xfId="6" applyNumberFormat="1" applyFont="1" applyFill="1" applyBorder="1" applyAlignment="1" applyProtection="1">
      <alignment horizontal="right"/>
      <protection locked="0"/>
    </xf>
    <xf numFmtId="3" fontId="18" fillId="0" borderId="4" xfId="6" applyNumberFormat="1" applyFont="1" applyFill="1" applyBorder="1" applyAlignment="1" applyProtection="1">
      <protection locked="0"/>
    </xf>
    <xf numFmtId="3" fontId="18" fillId="0" borderId="2" xfId="6" applyNumberFormat="1" applyFont="1" applyFill="1" applyBorder="1" applyAlignment="1" applyProtection="1">
      <alignment horizontal="right"/>
      <protection locked="0"/>
    </xf>
    <xf numFmtId="3" fontId="18" fillId="0" borderId="0" xfId="3" applyNumberFormat="1" applyFont="1" applyFill="1" applyAlignment="1" applyProtection="1">
      <protection locked="0"/>
    </xf>
    <xf numFmtId="3" fontId="18" fillId="0" borderId="5" xfId="6" applyNumberFormat="1" applyFont="1" applyFill="1" applyBorder="1" applyAlignment="1" applyProtection="1">
      <protection locked="0"/>
    </xf>
    <xf numFmtId="3" fontId="18" fillId="0" borderId="7" xfId="0" applyNumberFormat="1" applyFont="1" applyFill="1" applyBorder="1" applyAlignment="1" applyProtection="1">
      <protection locked="0"/>
    </xf>
    <xf numFmtId="166" fontId="18" fillId="0" borderId="2" xfId="6" applyNumberFormat="1" applyFont="1" applyFill="1" applyBorder="1" applyAlignment="1" applyProtection="1">
      <alignment horizontal="right"/>
      <protection locked="0"/>
    </xf>
    <xf numFmtId="3" fontId="19" fillId="0" borderId="0" xfId="6" applyNumberFormat="1" applyFont="1" applyFill="1" applyBorder="1" applyAlignment="1" applyProtection="1">
      <alignment horizontal="right"/>
      <protection locked="0"/>
    </xf>
    <xf numFmtId="3" fontId="19" fillId="0" borderId="2" xfId="6" applyNumberFormat="1" applyFont="1" applyFill="1" applyBorder="1" applyAlignment="1" applyProtection="1">
      <protection locked="0"/>
    </xf>
    <xf numFmtId="3" fontId="18" fillId="0" borderId="7" xfId="6" applyNumberFormat="1" applyFont="1" applyFill="1" applyBorder="1" applyAlignment="1" applyProtection="1">
      <protection locked="0"/>
    </xf>
    <xf numFmtId="4" fontId="18" fillId="0" borderId="0" xfId="6" applyNumberFormat="1" applyFont="1" applyFill="1" applyAlignment="1" applyProtection="1">
      <alignment horizontal="right"/>
      <protection locked="0"/>
    </xf>
    <xf numFmtId="3" fontId="18" fillId="0" borderId="0" xfId="2" applyFont="1" applyFill="1" applyBorder="1" applyAlignment="1" applyProtection="1">
      <alignment horizontal="right"/>
    </xf>
    <xf numFmtId="3" fontId="18" fillId="0" borderId="63" xfId="6" applyFont="1" applyFill="1" applyBorder="1" applyAlignment="1" applyProtection="1">
      <alignment horizontal="right"/>
    </xf>
    <xf numFmtId="3" fontId="18" fillId="0" borderId="0" xfId="0" quotePrefix="1" applyFont="1" applyFill="1">
      <alignment vertical="distributed"/>
    </xf>
    <xf numFmtId="4" fontId="17" fillId="0" borderId="0" xfId="6" applyNumberFormat="1" applyFont="1" applyFill="1" applyBorder="1" applyAlignment="1" applyProtection="1">
      <alignment horizontal="right"/>
      <protection locked="0"/>
    </xf>
    <xf numFmtId="4" fontId="17" fillId="0" borderId="0" xfId="6" applyNumberFormat="1" applyFont="1" applyFill="1" applyAlignment="1" applyProtection="1">
      <alignment horizontal="right"/>
      <protection locked="0"/>
    </xf>
    <xf numFmtId="3" fontId="18" fillId="0" borderId="0" xfId="2" applyFont="1" applyFill="1" applyBorder="1" applyAlignment="1">
      <alignment horizontal="right" wrapText="1"/>
    </xf>
    <xf numFmtId="0" fontId="18" fillId="0" borderId="0" xfId="2" applyNumberFormat="1" applyFont="1" applyFill="1" applyBorder="1"/>
    <xf numFmtId="3" fontId="18" fillId="0" borderId="0" xfId="6" applyNumberFormat="1" applyFont="1" applyFill="1" applyBorder="1" applyAlignment="1">
      <alignment horizontal="right" wrapText="1"/>
    </xf>
    <xf numFmtId="3" fontId="18" fillId="0" borderId="0" xfId="6" applyNumberFormat="1" applyFont="1" applyFill="1" applyBorder="1" applyAlignment="1" applyProtection="1">
      <alignment horizontal="right" wrapText="1"/>
      <protection locked="0"/>
    </xf>
    <xf numFmtId="165" fontId="44" fillId="0" borderId="0" xfId="0" applyNumberFormat="1" applyFont="1" applyFill="1" applyBorder="1" applyAlignment="1" applyProtection="1">
      <alignment horizontal="right"/>
      <protection locked="0"/>
    </xf>
    <xf numFmtId="3" fontId="38" fillId="0" borderId="0" xfId="0" applyFont="1" applyFill="1" applyBorder="1" applyAlignment="1" applyProtection="1">
      <alignment horizontal="right"/>
      <protection locked="0"/>
    </xf>
    <xf numFmtId="3" fontId="135" fillId="0" borderId="0" xfId="0" applyFont="1" applyFill="1" applyBorder="1" applyAlignment="1" applyProtection="1">
      <alignment horizontal="right"/>
      <protection locked="0"/>
    </xf>
    <xf numFmtId="3" fontId="26" fillId="0" borderId="0" xfId="16" applyFont="1" applyFill="1" applyAlignment="1">
      <alignment horizontal="left" vertical="top" wrapText="1"/>
    </xf>
    <xf numFmtId="3" fontId="26" fillId="0" borderId="0" xfId="16" applyFont="1" applyFill="1" applyAlignment="1">
      <alignment vertical="top" wrapText="1"/>
    </xf>
    <xf numFmtId="165" fontId="38" fillId="0" borderId="0" xfId="0" applyNumberFormat="1" applyFont="1" applyFill="1" applyBorder="1" applyAlignment="1">
      <alignment horizontal="right"/>
    </xf>
    <xf numFmtId="3" fontId="38" fillId="0" borderId="0" xfId="6" applyNumberFormat="1" applyFont="1" applyFill="1" applyBorder="1" applyAlignment="1" applyProtection="1">
      <alignment horizontal="right" wrapText="1"/>
      <protection locked="0"/>
    </xf>
    <xf numFmtId="3" fontId="18" fillId="0" borderId="0" xfId="6" applyFont="1" applyFill="1" applyAlignment="1" applyProtection="1">
      <alignment horizontal="left" wrapText="1"/>
    </xf>
    <xf numFmtId="3" fontId="18" fillId="0" borderId="0" xfId="6" applyFont="1" applyAlignment="1">
      <alignment horizontal="left" wrapText="1"/>
    </xf>
    <xf numFmtId="3" fontId="18" fillId="0" borderId="0" xfId="6" applyFont="1" applyBorder="1" applyAlignment="1" applyProtection="1">
      <alignment horizontal="right"/>
      <protection locked="0"/>
    </xf>
    <xf numFmtId="4" fontId="18" fillId="0" borderId="0" xfId="6" applyNumberFormat="1" applyFont="1" applyBorder="1" applyAlignment="1" applyProtection="1">
      <alignment horizontal="right"/>
      <protection locked="0"/>
    </xf>
    <xf numFmtId="3" fontId="18" fillId="0" borderId="0" xfId="2" applyFont="1" applyBorder="1" applyAlignment="1" applyProtection="1">
      <alignment horizontal="right" wrapText="1"/>
      <protection locked="0"/>
    </xf>
    <xf numFmtId="3" fontId="17" fillId="0" borderId="0" xfId="2" applyNumberFormat="1" applyFont="1" applyFill="1" applyBorder="1" applyAlignment="1" applyProtection="1">
      <alignment horizontal="right" wrapText="1"/>
      <protection locked="0"/>
    </xf>
    <xf numFmtId="166" fontId="18" fillId="0" borderId="0" xfId="6" applyNumberFormat="1" applyFont="1" applyBorder="1" applyAlignment="1" applyProtection="1">
      <alignment horizontal="right"/>
      <protection locked="0"/>
    </xf>
    <xf numFmtId="3" fontId="26" fillId="0" borderId="0" xfId="16" applyFont="1" applyFill="1" applyAlignment="1">
      <alignment vertical="top" wrapText="1"/>
    </xf>
    <xf numFmtId="3" fontId="25" fillId="0" borderId="0" xfId="16" applyFont="1" applyFill="1" applyAlignment="1">
      <alignment vertical="top" wrapText="1"/>
    </xf>
    <xf numFmtId="3" fontId="18" fillId="0" borderId="0" xfId="6" applyFont="1" applyAlignment="1">
      <alignment horizontal="left" wrapText="1"/>
    </xf>
    <xf numFmtId="3" fontId="18" fillId="0" borderId="0" xfId="6" applyFont="1" applyFill="1" applyAlignment="1" applyProtection="1">
      <alignment horizontal="left" wrapText="1"/>
    </xf>
    <xf numFmtId="3" fontId="19" fillId="0" borderId="0" xfId="6" applyFont="1" applyFill="1" applyAlignment="1" applyProtection="1">
      <alignment horizontal="left" wrapText="1"/>
    </xf>
    <xf numFmtId="3" fontId="18" fillId="0" borderId="0" xfId="0" applyFont="1" applyFill="1" applyAlignment="1">
      <alignment horizontal="left" wrapText="1"/>
    </xf>
    <xf numFmtId="3" fontId="18" fillId="0" borderId="0" xfId="6" applyFont="1" applyFill="1" applyAlignment="1" applyProtection="1">
      <alignment wrapText="1"/>
    </xf>
    <xf numFmtId="3" fontId="28" fillId="0" borderId="0" xfId="0" applyFont="1" applyFill="1" applyAlignment="1">
      <alignment wrapText="1"/>
    </xf>
    <xf numFmtId="3" fontId="17" fillId="0" borderId="0" xfId="0" applyFont="1" applyFill="1" applyAlignment="1" applyProtection="1">
      <alignment wrapText="1"/>
    </xf>
    <xf numFmtId="3" fontId="18" fillId="0" borderId="0" xfId="0" applyFont="1" applyFill="1" applyAlignment="1" applyProtection="1">
      <alignment wrapText="1"/>
    </xf>
    <xf numFmtId="3" fontId="19" fillId="0" borderId="0" xfId="0" quotePrefix="1" applyFont="1" applyFill="1" applyAlignment="1" applyProtection="1">
      <alignment horizontal="left"/>
    </xf>
    <xf numFmtId="49" fontId="18" fillId="0" borderId="0" xfId="0" applyNumberFormat="1" applyFont="1" applyFill="1" applyBorder="1" applyAlignment="1" applyProtection="1">
      <alignment horizontal="left" wrapText="1"/>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28" fillId="0" borderId="0" xfId="0" applyFont="1" applyFill="1" applyAlignment="1" applyProtection="1">
      <alignment horizontal="left"/>
    </xf>
    <xf numFmtId="3" fontId="18" fillId="0" borderId="0" xfId="6" applyFont="1" applyFill="1" applyAlignment="1" applyProtection="1">
      <alignment horizontal="left" wrapText="1" indent="1"/>
    </xf>
    <xf numFmtId="3" fontId="15" fillId="0" borderId="0" xfId="6" applyFont="1" applyFill="1" applyAlignment="1" applyProtection="1">
      <alignment horizontal="left" indent="1"/>
    </xf>
    <xf numFmtId="0" fontId="16" fillId="0" borderId="0" xfId="4600" applyFont="1" applyAlignment="1">
      <alignment horizontal="left" vertical="top" wrapText="1"/>
    </xf>
    <xf numFmtId="3" fontId="142" fillId="0" borderId="0" xfId="16" applyFont="1" applyFill="1" applyAlignment="1">
      <alignment horizontal="left" wrapText="1"/>
    </xf>
    <xf numFmtId="0" fontId="16" fillId="0" borderId="0" xfId="4600" applyFont="1" applyAlignment="1">
      <alignment horizontal="left"/>
    </xf>
    <xf numFmtId="0" fontId="16" fillId="0" borderId="63" xfId="4600" applyFont="1" applyBorder="1" applyAlignment="1">
      <alignment horizontal="left" vertical="top"/>
    </xf>
    <xf numFmtId="0" fontId="159" fillId="47" borderId="0" xfId="6083" applyFont="1" applyFill="1" applyAlignment="1">
      <alignment horizontal="left" vertical="top" wrapText="1"/>
    </xf>
    <xf numFmtId="3" fontId="18" fillId="0" borderId="0" xfId="0" applyFont="1" applyFill="1" applyBorder="1" applyAlignment="1">
      <alignment horizontal="left" wrapText="1"/>
    </xf>
    <xf numFmtId="3" fontId="18" fillId="0" borderId="0" xfId="0" applyFont="1" applyFill="1" applyAlignment="1">
      <alignment horizontal="left" vertical="top" wrapText="1"/>
    </xf>
    <xf numFmtId="3" fontId="28" fillId="0" borderId="9" xfId="0" applyFont="1" applyFill="1" applyBorder="1" applyAlignment="1">
      <alignment vertical="distributed" wrapText="1"/>
    </xf>
    <xf numFmtId="3" fontId="28" fillId="0" borderId="9" xfId="0" applyFont="1" applyBorder="1" applyAlignment="1">
      <alignment vertical="distributed" wrapText="1"/>
    </xf>
    <xf numFmtId="3" fontId="26" fillId="0" borderId="0" xfId="16" applyFont="1" applyFill="1" applyAlignment="1">
      <alignment horizontal="left" vertical="top" wrapText="1"/>
    </xf>
    <xf numFmtId="3" fontId="26" fillId="0" borderId="0" xfId="16" applyFont="1" applyFill="1" applyAlignment="1">
      <alignment horizontal="center" vertical="center"/>
    </xf>
    <xf numFmtId="3" fontId="26" fillId="0" borderId="0" xfId="16" applyFont="1" applyFill="1" applyAlignment="1">
      <alignment vertical="top" wrapText="1"/>
    </xf>
    <xf numFmtId="3" fontId="26" fillId="0" borderId="0" xfId="16" applyFont="1" applyFill="1" applyAlignment="1">
      <alignment horizontal="center" vertical="top" wrapText="1"/>
    </xf>
    <xf numFmtId="3" fontId="26" fillId="0" borderId="2" xfId="16" applyFont="1" applyFill="1" applyBorder="1" applyAlignment="1">
      <alignment horizontal="left" wrapText="1"/>
    </xf>
    <xf numFmtId="3" fontId="26" fillId="0" borderId="7" xfId="16" applyFont="1" applyFill="1" applyBorder="1" applyAlignment="1">
      <alignment horizontal="left" vertical="top" wrapText="1"/>
    </xf>
    <xf numFmtId="3" fontId="18" fillId="0" borderId="0" xfId="6" applyFont="1" applyFill="1" applyBorder="1" applyAlignment="1" applyProtection="1">
      <alignment horizontal="left" vertical="center" wrapText="1"/>
    </xf>
    <xf numFmtId="166" fontId="18" fillId="0" borderId="0" xfId="6" applyNumberFormat="1" applyFont="1" applyFill="1" applyAlignment="1" applyProtection="1">
      <alignment horizontal="left" wrapText="1"/>
    </xf>
    <xf numFmtId="3" fontId="0" fillId="0" borderId="0" xfId="0" applyFont="1" applyAlignment="1">
      <alignment wrapText="1"/>
    </xf>
    <xf numFmtId="3" fontId="18" fillId="0" borderId="0" xfId="6" applyFont="1" applyFill="1" applyBorder="1" applyAlignment="1" applyProtection="1">
      <alignment horizontal="left" wrapText="1"/>
    </xf>
    <xf numFmtId="3" fontId="15" fillId="0" borderId="0" xfId="6" applyFont="1" applyFill="1" applyAlignment="1" applyProtection="1"/>
    <xf numFmtId="3" fontId="28" fillId="0" borderId="0" xfId="0" applyFont="1" applyAlignment="1">
      <alignment wrapText="1"/>
    </xf>
    <xf numFmtId="3" fontId="18" fillId="0" borderId="0" xfId="0" applyFont="1" applyFill="1" applyBorder="1" applyAlignment="1" applyProtection="1">
      <alignment horizontal="left" vertical="distributed" indent="1"/>
    </xf>
    <xf numFmtId="3" fontId="28" fillId="0" borderId="0" xfId="0" applyFont="1" applyFill="1" applyBorder="1" applyAlignment="1" applyProtection="1">
      <alignment horizontal="left" vertical="distributed" indent="1"/>
    </xf>
    <xf numFmtId="3" fontId="28" fillId="0" borderId="0" xfId="0" applyFont="1" applyFill="1" applyAlignment="1" applyProtection="1">
      <alignment horizontal="left" vertical="distributed" indent="1"/>
    </xf>
    <xf numFmtId="3" fontId="19" fillId="0" borderId="0" xfId="0" quotePrefix="1" applyFont="1" applyFill="1" applyAlignment="1" applyProtection="1">
      <alignment horizontal="left" vertical="distributed"/>
    </xf>
    <xf numFmtId="3" fontId="19" fillId="0" borderId="0" xfId="0" quotePrefix="1" applyFont="1" applyFill="1" applyAlignment="1" applyProtection="1">
      <alignment vertical="distributed"/>
    </xf>
    <xf numFmtId="3" fontId="18" fillId="0" borderId="0" xfId="0" applyFont="1" applyFill="1" applyAlignment="1" applyProtection="1">
      <alignment horizontal="left" vertical="distributed"/>
    </xf>
    <xf numFmtId="3" fontId="18" fillId="0" borderId="0" xfId="6" applyFont="1" applyFill="1" applyAlignment="1">
      <alignment wrapText="1"/>
    </xf>
  </cellXfs>
  <cellStyles count="6089">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4" xr:uid="{00000000-0005-0000-0000-00008E000000}"/>
    <cellStyle name="20% - Accent1 11" xfId="365" xr:uid="{00000000-0005-0000-0000-00008F000000}"/>
    <cellStyle name="20% - Accent1 2" xfId="366" xr:uid="{00000000-0005-0000-0000-000090000000}"/>
    <cellStyle name="20% - Accent1 2 10" xfId="367" xr:uid="{00000000-0005-0000-0000-000091000000}"/>
    <cellStyle name="20% - Accent1 2 10 2" xfId="368" xr:uid="{00000000-0005-0000-0000-000092000000}"/>
    <cellStyle name="20% - Accent1 2 11" xfId="369" xr:uid="{00000000-0005-0000-0000-000093000000}"/>
    <cellStyle name="20% - Accent1 2 11 2" xfId="370" xr:uid="{00000000-0005-0000-0000-000094000000}"/>
    <cellStyle name="20% - Accent1 2 12" xfId="371" xr:uid="{00000000-0005-0000-0000-000095000000}"/>
    <cellStyle name="20% - Accent1 2 12 2" xfId="372" xr:uid="{00000000-0005-0000-0000-000096000000}"/>
    <cellStyle name="20% - Accent1 2 13" xfId="373" xr:uid="{00000000-0005-0000-0000-000097000000}"/>
    <cellStyle name="20% - Accent1 2 14" xfId="374" xr:uid="{00000000-0005-0000-0000-000098000000}"/>
    <cellStyle name="20% - Accent1 2 2" xfId="375" xr:uid="{00000000-0005-0000-0000-000099000000}"/>
    <cellStyle name="20% - Accent1 2 2 2" xfId="376" xr:uid="{00000000-0005-0000-0000-00009A000000}"/>
    <cellStyle name="20% - Accent1 2 2 2 2" xfId="377" xr:uid="{00000000-0005-0000-0000-00009B000000}"/>
    <cellStyle name="20% - Accent1 2 2 3" xfId="378" xr:uid="{00000000-0005-0000-0000-00009C000000}"/>
    <cellStyle name="20% - Accent1 2 2 3 2" xfId="379" xr:uid="{00000000-0005-0000-0000-00009D000000}"/>
    <cellStyle name="20% - Accent1 2 2 4" xfId="380" xr:uid="{00000000-0005-0000-0000-00009E000000}"/>
    <cellStyle name="20% - Accent1 2 3" xfId="381" xr:uid="{00000000-0005-0000-0000-00009F000000}"/>
    <cellStyle name="20% - Accent1 2 3 2" xfId="382" xr:uid="{00000000-0005-0000-0000-0000A0000000}"/>
    <cellStyle name="20% - Accent1 2 3 2 2" xfId="383" xr:uid="{00000000-0005-0000-0000-0000A1000000}"/>
    <cellStyle name="20% - Accent1 2 3 2 2 2" xfId="384" xr:uid="{00000000-0005-0000-0000-0000A2000000}"/>
    <cellStyle name="20% - Accent1 2 3 2 3" xfId="385" xr:uid="{00000000-0005-0000-0000-0000A3000000}"/>
    <cellStyle name="20% - Accent1 2 3 2 3 2" xfId="386" xr:uid="{00000000-0005-0000-0000-0000A4000000}"/>
    <cellStyle name="20% - Accent1 2 3 2 4" xfId="387" xr:uid="{00000000-0005-0000-0000-0000A5000000}"/>
    <cellStyle name="20% - Accent1 2 3 2 4 2" xfId="388" xr:uid="{00000000-0005-0000-0000-0000A6000000}"/>
    <cellStyle name="20% - Accent1 2 3 2 5" xfId="389" xr:uid="{00000000-0005-0000-0000-0000A7000000}"/>
    <cellStyle name="20% - Accent1 2 3 2 5 2" xfId="390" xr:uid="{00000000-0005-0000-0000-0000A8000000}"/>
    <cellStyle name="20% - Accent1 2 3 2 6" xfId="391" xr:uid="{00000000-0005-0000-0000-0000A9000000}"/>
    <cellStyle name="20% - Accent1 2 3 2 6 2" xfId="392" xr:uid="{00000000-0005-0000-0000-0000AA000000}"/>
    <cellStyle name="20% - Accent1 2 3 2 7" xfId="393" xr:uid="{00000000-0005-0000-0000-0000AB000000}"/>
    <cellStyle name="20% - Accent1 2 3 3" xfId="394" xr:uid="{00000000-0005-0000-0000-0000AC000000}"/>
    <cellStyle name="20% - Accent1 2 3 3 2" xfId="395" xr:uid="{00000000-0005-0000-0000-0000AD000000}"/>
    <cellStyle name="20% - Accent1 2 3 4" xfId="396" xr:uid="{00000000-0005-0000-0000-0000AE000000}"/>
    <cellStyle name="20% - Accent1 2 3 4 2" xfId="397" xr:uid="{00000000-0005-0000-0000-0000AF000000}"/>
    <cellStyle name="20% - Accent1 2 3 5" xfId="398" xr:uid="{00000000-0005-0000-0000-0000B0000000}"/>
    <cellStyle name="20% - Accent1 2 3 5 2" xfId="399" xr:uid="{00000000-0005-0000-0000-0000B1000000}"/>
    <cellStyle name="20% - Accent1 2 3 6" xfId="400" xr:uid="{00000000-0005-0000-0000-0000B2000000}"/>
    <cellStyle name="20% - Accent1 2 3 6 2" xfId="401" xr:uid="{00000000-0005-0000-0000-0000B3000000}"/>
    <cellStyle name="20% - Accent1 2 3 7" xfId="402" xr:uid="{00000000-0005-0000-0000-0000B4000000}"/>
    <cellStyle name="20% - Accent1 2 3 7 2" xfId="403" xr:uid="{00000000-0005-0000-0000-0000B5000000}"/>
    <cellStyle name="20% - Accent1 2 3 8" xfId="404" xr:uid="{00000000-0005-0000-0000-0000B6000000}"/>
    <cellStyle name="20% - Accent1 2 4" xfId="405" xr:uid="{00000000-0005-0000-0000-0000B7000000}"/>
    <cellStyle name="20% - Accent1 2 4 2" xfId="406" xr:uid="{00000000-0005-0000-0000-0000B8000000}"/>
    <cellStyle name="20% - Accent1 2 4 2 2" xfId="407" xr:uid="{00000000-0005-0000-0000-0000B9000000}"/>
    <cellStyle name="20% - Accent1 2 4 3" xfId="408" xr:uid="{00000000-0005-0000-0000-0000BA000000}"/>
    <cellStyle name="20% - Accent1 2 4 3 2" xfId="409" xr:uid="{00000000-0005-0000-0000-0000BB000000}"/>
    <cellStyle name="20% - Accent1 2 4 4" xfId="410" xr:uid="{00000000-0005-0000-0000-0000BC000000}"/>
    <cellStyle name="20% - Accent1 2 4 4 2" xfId="411" xr:uid="{00000000-0005-0000-0000-0000BD000000}"/>
    <cellStyle name="20% - Accent1 2 4 5" xfId="412" xr:uid="{00000000-0005-0000-0000-0000BE000000}"/>
    <cellStyle name="20% - Accent1 2 4 5 2" xfId="413" xr:uid="{00000000-0005-0000-0000-0000BF000000}"/>
    <cellStyle name="20% - Accent1 2 4 6" xfId="414" xr:uid="{00000000-0005-0000-0000-0000C0000000}"/>
    <cellStyle name="20% - Accent1 2 4 6 2" xfId="415" xr:uid="{00000000-0005-0000-0000-0000C1000000}"/>
    <cellStyle name="20% - Accent1 2 4 7" xfId="416" xr:uid="{00000000-0005-0000-0000-0000C2000000}"/>
    <cellStyle name="20% - Accent1 2 5" xfId="417" xr:uid="{00000000-0005-0000-0000-0000C3000000}"/>
    <cellStyle name="20% - Accent1 2 5 2" xfId="418" xr:uid="{00000000-0005-0000-0000-0000C4000000}"/>
    <cellStyle name="20% - Accent1 2 5 2 2" xfId="419" xr:uid="{00000000-0005-0000-0000-0000C5000000}"/>
    <cellStyle name="20% - Accent1 2 5 3" xfId="420" xr:uid="{00000000-0005-0000-0000-0000C6000000}"/>
    <cellStyle name="20% - Accent1 2 5 3 2" xfId="421" xr:uid="{00000000-0005-0000-0000-0000C7000000}"/>
    <cellStyle name="20% - Accent1 2 5 4" xfId="422" xr:uid="{00000000-0005-0000-0000-0000C8000000}"/>
    <cellStyle name="20% - Accent1 2 5 4 2" xfId="423" xr:uid="{00000000-0005-0000-0000-0000C9000000}"/>
    <cellStyle name="20% - Accent1 2 5 5" xfId="424" xr:uid="{00000000-0005-0000-0000-0000CA000000}"/>
    <cellStyle name="20% - Accent1 2 5 5 2" xfId="425" xr:uid="{00000000-0005-0000-0000-0000CB000000}"/>
    <cellStyle name="20% - Accent1 2 5 6" xfId="426" xr:uid="{00000000-0005-0000-0000-0000CC000000}"/>
    <cellStyle name="20% - Accent1 2 5 6 2" xfId="427" xr:uid="{00000000-0005-0000-0000-0000CD000000}"/>
    <cellStyle name="20% - Accent1 2 5 7" xfId="428" xr:uid="{00000000-0005-0000-0000-0000CE000000}"/>
    <cellStyle name="20% - Accent1 2 6" xfId="429" xr:uid="{00000000-0005-0000-0000-0000CF000000}"/>
    <cellStyle name="20% - Accent1 2 6 2" xfId="430" xr:uid="{00000000-0005-0000-0000-0000D0000000}"/>
    <cellStyle name="20% - Accent1 2 6 2 2" xfId="431" xr:uid="{00000000-0005-0000-0000-0000D1000000}"/>
    <cellStyle name="20% - Accent1 2 6 3" xfId="432" xr:uid="{00000000-0005-0000-0000-0000D2000000}"/>
    <cellStyle name="20% - Accent1 2 6 3 2" xfId="433" xr:uid="{00000000-0005-0000-0000-0000D3000000}"/>
    <cellStyle name="20% - Accent1 2 6 4" xfId="434" xr:uid="{00000000-0005-0000-0000-0000D4000000}"/>
    <cellStyle name="20% - Accent1 2 6 4 2" xfId="435" xr:uid="{00000000-0005-0000-0000-0000D5000000}"/>
    <cellStyle name="20% - Accent1 2 6 5" xfId="436" xr:uid="{00000000-0005-0000-0000-0000D6000000}"/>
    <cellStyle name="20% - Accent1 2 6 5 2" xfId="437" xr:uid="{00000000-0005-0000-0000-0000D7000000}"/>
    <cellStyle name="20% - Accent1 2 6 6" xfId="438" xr:uid="{00000000-0005-0000-0000-0000D8000000}"/>
    <cellStyle name="20% - Accent1 2 6 6 2" xfId="439" xr:uid="{00000000-0005-0000-0000-0000D9000000}"/>
    <cellStyle name="20% - Accent1 2 6 7" xfId="440" xr:uid="{00000000-0005-0000-0000-0000DA000000}"/>
    <cellStyle name="20% - Accent1 2 7" xfId="441" xr:uid="{00000000-0005-0000-0000-0000DB000000}"/>
    <cellStyle name="20% - Accent1 2 7 2" xfId="442" xr:uid="{00000000-0005-0000-0000-0000DC000000}"/>
    <cellStyle name="20% - Accent1 2 7 2 2" xfId="443" xr:uid="{00000000-0005-0000-0000-0000DD000000}"/>
    <cellStyle name="20% - Accent1 2 7 3" xfId="444" xr:uid="{00000000-0005-0000-0000-0000DE000000}"/>
    <cellStyle name="20% - Accent1 2 7 3 2" xfId="445" xr:uid="{00000000-0005-0000-0000-0000DF000000}"/>
    <cellStyle name="20% - Accent1 2 7 4" xfId="446" xr:uid="{00000000-0005-0000-0000-0000E0000000}"/>
    <cellStyle name="20% - Accent1 2 7 4 2" xfId="447" xr:uid="{00000000-0005-0000-0000-0000E1000000}"/>
    <cellStyle name="20% - Accent1 2 7 5" xfId="448" xr:uid="{00000000-0005-0000-0000-0000E2000000}"/>
    <cellStyle name="20% - Accent1 2 7 5 2" xfId="449" xr:uid="{00000000-0005-0000-0000-0000E3000000}"/>
    <cellStyle name="20% - Accent1 2 7 6" xfId="450" xr:uid="{00000000-0005-0000-0000-0000E4000000}"/>
    <cellStyle name="20% - Accent1 2 8" xfId="451" xr:uid="{00000000-0005-0000-0000-0000E5000000}"/>
    <cellStyle name="20% - Accent1 2 8 2" xfId="452" xr:uid="{00000000-0005-0000-0000-0000E6000000}"/>
    <cellStyle name="20% - Accent1 2 9" xfId="453" xr:uid="{00000000-0005-0000-0000-0000E7000000}"/>
    <cellStyle name="20% - Accent1 2 9 2" xfId="454" xr:uid="{00000000-0005-0000-0000-0000E8000000}"/>
    <cellStyle name="20% - Accent1 2_ACCOUNT" xfId="455" xr:uid="{00000000-0005-0000-0000-0000E9000000}"/>
    <cellStyle name="20% - Accent1 3" xfId="456" xr:uid="{00000000-0005-0000-0000-0000EA000000}"/>
    <cellStyle name="20% - Accent1 3 10" xfId="457" xr:uid="{00000000-0005-0000-0000-0000EB000000}"/>
    <cellStyle name="20% - Accent1 3 2" xfId="458" xr:uid="{00000000-0005-0000-0000-0000EC000000}"/>
    <cellStyle name="20% - Accent1 3 2 2" xfId="459" xr:uid="{00000000-0005-0000-0000-0000ED000000}"/>
    <cellStyle name="20% - Accent1 3 2 2 2" xfId="460" xr:uid="{00000000-0005-0000-0000-0000EE000000}"/>
    <cellStyle name="20% - Accent1 3 2 3" xfId="461" xr:uid="{00000000-0005-0000-0000-0000EF000000}"/>
    <cellStyle name="20% - Accent1 3 2 3 2" xfId="462" xr:uid="{00000000-0005-0000-0000-0000F0000000}"/>
    <cellStyle name="20% - Accent1 3 2 4" xfId="463" xr:uid="{00000000-0005-0000-0000-0000F1000000}"/>
    <cellStyle name="20% - Accent1 3 2 4 2" xfId="464" xr:uid="{00000000-0005-0000-0000-0000F2000000}"/>
    <cellStyle name="20% - Accent1 3 2 5" xfId="465" xr:uid="{00000000-0005-0000-0000-0000F3000000}"/>
    <cellStyle name="20% - Accent1 3 2 5 2" xfId="466" xr:uid="{00000000-0005-0000-0000-0000F4000000}"/>
    <cellStyle name="20% - Accent1 3 2 6" xfId="467" xr:uid="{00000000-0005-0000-0000-0000F5000000}"/>
    <cellStyle name="20% - Accent1 3 2 6 2" xfId="468" xr:uid="{00000000-0005-0000-0000-0000F6000000}"/>
    <cellStyle name="20% - Accent1 3 2 7" xfId="469" xr:uid="{00000000-0005-0000-0000-0000F7000000}"/>
    <cellStyle name="20% - Accent1 3 2 7 2" xfId="470" xr:uid="{00000000-0005-0000-0000-0000F8000000}"/>
    <cellStyle name="20% - Accent1 3 2 8" xfId="471" xr:uid="{00000000-0005-0000-0000-0000F9000000}"/>
    <cellStyle name="20% - Accent1 3 3" xfId="472" xr:uid="{00000000-0005-0000-0000-0000FA000000}"/>
    <cellStyle name="20% - Accent1 3 3 2" xfId="473" xr:uid="{00000000-0005-0000-0000-0000FB000000}"/>
    <cellStyle name="20% - Accent1 3 3 2 2" xfId="474" xr:uid="{00000000-0005-0000-0000-0000FC000000}"/>
    <cellStyle name="20% - Accent1 3 3 3" xfId="475" xr:uid="{00000000-0005-0000-0000-0000FD000000}"/>
    <cellStyle name="20% - Accent1 3 3 3 2" xfId="476" xr:uid="{00000000-0005-0000-0000-0000FE000000}"/>
    <cellStyle name="20% - Accent1 3 3 4" xfId="477" xr:uid="{00000000-0005-0000-0000-0000FF000000}"/>
    <cellStyle name="20% - Accent1 3 3 4 2" xfId="478" xr:uid="{00000000-0005-0000-0000-000000010000}"/>
    <cellStyle name="20% - Accent1 3 3 5" xfId="479" xr:uid="{00000000-0005-0000-0000-000001010000}"/>
    <cellStyle name="20% - Accent1 3 3 5 2" xfId="480" xr:uid="{00000000-0005-0000-0000-000002010000}"/>
    <cellStyle name="20% - Accent1 3 3 6" xfId="481" xr:uid="{00000000-0005-0000-0000-000003010000}"/>
    <cellStyle name="20% - Accent1 3 3 6 2" xfId="482" xr:uid="{00000000-0005-0000-0000-000004010000}"/>
    <cellStyle name="20% - Accent1 3 3 7" xfId="483" xr:uid="{00000000-0005-0000-0000-000005010000}"/>
    <cellStyle name="20% - Accent1 3 4" xfId="484" xr:uid="{00000000-0005-0000-0000-000006010000}"/>
    <cellStyle name="20% - Accent1 3 4 2" xfId="485" xr:uid="{00000000-0005-0000-0000-000007010000}"/>
    <cellStyle name="20% - Accent1 3 5" xfId="486" xr:uid="{00000000-0005-0000-0000-000008010000}"/>
    <cellStyle name="20% - Accent1 3 5 2" xfId="487" xr:uid="{00000000-0005-0000-0000-000009010000}"/>
    <cellStyle name="20% - Accent1 3 6" xfId="488" xr:uid="{00000000-0005-0000-0000-00000A010000}"/>
    <cellStyle name="20% - Accent1 3 6 2" xfId="489" xr:uid="{00000000-0005-0000-0000-00000B010000}"/>
    <cellStyle name="20% - Accent1 3 7" xfId="490" xr:uid="{00000000-0005-0000-0000-00000C010000}"/>
    <cellStyle name="20% - Accent1 3 7 2" xfId="491" xr:uid="{00000000-0005-0000-0000-00000D010000}"/>
    <cellStyle name="20% - Accent1 3 8" xfId="492" xr:uid="{00000000-0005-0000-0000-00000E010000}"/>
    <cellStyle name="20% - Accent1 3 8 2" xfId="493" xr:uid="{00000000-0005-0000-0000-00000F010000}"/>
    <cellStyle name="20% - Accent1 3 9" xfId="494" xr:uid="{00000000-0005-0000-0000-000010010000}"/>
    <cellStyle name="20% - Accent1 3 9 2" xfId="495" xr:uid="{00000000-0005-0000-0000-000011010000}"/>
    <cellStyle name="20% - Accent1 3_ACCOUNT" xfId="496" xr:uid="{00000000-0005-0000-0000-000012010000}"/>
    <cellStyle name="20% - Accent1 4" xfId="497" xr:uid="{00000000-0005-0000-0000-000013010000}"/>
    <cellStyle name="20% - Accent1 4 2" xfId="498" xr:uid="{00000000-0005-0000-0000-000014010000}"/>
    <cellStyle name="20% - Accent1 4 2 2" xfId="499" xr:uid="{00000000-0005-0000-0000-000015010000}"/>
    <cellStyle name="20% - Accent1 4 3" xfId="500" xr:uid="{00000000-0005-0000-0000-000016010000}"/>
    <cellStyle name="20% - Accent1 4 3 2" xfId="501" xr:uid="{00000000-0005-0000-0000-000017010000}"/>
    <cellStyle name="20% - Accent1 4 4" xfId="502" xr:uid="{00000000-0005-0000-0000-000018010000}"/>
    <cellStyle name="20% - Accent1 5" xfId="503" xr:uid="{00000000-0005-0000-0000-000019010000}"/>
    <cellStyle name="20% - Accent1 5 10" xfId="504" xr:uid="{00000000-0005-0000-0000-00001A010000}"/>
    <cellStyle name="20% - Accent1 5 2" xfId="505" xr:uid="{00000000-0005-0000-0000-00001B010000}"/>
    <cellStyle name="20% - Accent1 5 2 2" xfId="506" xr:uid="{00000000-0005-0000-0000-00001C010000}"/>
    <cellStyle name="20% - Accent1 5 2 2 2" xfId="507" xr:uid="{00000000-0005-0000-0000-00001D010000}"/>
    <cellStyle name="20% - Accent1 5 2 3" xfId="508" xr:uid="{00000000-0005-0000-0000-00001E010000}"/>
    <cellStyle name="20% - Accent1 5 2 3 2" xfId="509" xr:uid="{00000000-0005-0000-0000-00001F010000}"/>
    <cellStyle name="20% - Accent1 5 2 4" xfId="510" xr:uid="{00000000-0005-0000-0000-000020010000}"/>
    <cellStyle name="20% - Accent1 5 2 4 2" xfId="511" xr:uid="{00000000-0005-0000-0000-000021010000}"/>
    <cellStyle name="20% - Accent1 5 2 5" xfId="512" xr:uid="{00000000-0005-0000-0000-000022010000}"/>
    <cellStyle name="20% - Accent1 5 2 5 2" xfId="513" xr:uid="{00000000-0005-0000-0000-000023010000}"/>
    <cellStyle name="20% - Accent1 5 2 6" xfId="514" xr:uid="{00000000-0005-0000-0000-000024010000}"/>
    <cellStyle name="20% - Accent1 5 2 6 2" xfId="515" xr:uid="{00000000-0005-0000-0000-000025010000}"/>
    <cellStyle name="20% - Accent1 5 2 7" xfId="516" xr:uid="{00000000-0005-0000-0000-000026010000}"/>
    <cellStyle name="20% - Accent1 5 3" xfId="517" xr:uid="{00000000-0005-0000-0000-000027010000}"/>
    <cellStyle name="20% - Accent1 5 3 2" xfId="518" xr:uid="{00000000-0005-0000-0000-000028010000}"/>
    <cellStyle name="20% - Accent1 5 3 2 2" xfId="519" xr:uid="{00000000-0005-0000-0000-000029010000}"/>
    <cellStyle name="20% - Accent1 5 3 3" xfId="520" xr:uid="{00000000-0005-0000-0000-00002A010000}"/>
    <cellStyle name="20% - Accent1 5 3 3 2" xfId="521" xr:uid="{00000000-0005-0000-0000-00002B010000}"/>
    <cellStyle name="20% - Accent1 5 3 4" xfId="522" xr:uid="{00000000-0005-0000-0000-00002C010000}"/>
    <cellStyle name="20% - Accent1 5 3 4 2" xfId="523" xr:uid="{00000000-0005-0000-0000-00002D010000}"/>
    <cellStyle name="20% - Accent1 5 3 5" xfId="524" xr:uid="{00000000-0005-0000-0000-00002E010000}"/>
    <cellStyle name="20% - Accent1 5 3 5 2" xfId="525" xr:uid="{00000000-0005-0000-0000-00002F010000}"/>
    <cellStyle name="20% - Accent1 5 3 6" xfId="526" xr:uid="{00000000-0005-0000-0000-000030010000}"/>
    <cellStyle name="20% - Accent1 5 3 6 2" xfId="527" xr:uid="{00000000-0005-0000-0000-000031010000}"/>
    <cellStyle name="20% - Accent1 5 3 7" xfId="528" xr:uid="{00000000-0005-0000-0000-000032010000}"/>
    <cellStyle name="20% - Accent1 5 4" xfId="529" xr:uid="{00000000-0005-0000-0000-000033010000}"/>
    <cellStyle name="20% - Accent1 5 4 2" xfId="530" xr:uid="{00000000-0005-0000-0000-000034010000}"/>
    <cellStyle name="20% - Accent1 5 5" xfId="531" xr:uid="{00000000-0005-0000-0000-000035010000}"/>
    <cellStyle name="20% - Accent1 5 5 2" xfId="532" xr:uid="{00000000-0005-0000-0000-000036010000}"/>
    <cellStyle name="20% - Accent1 5 6" xfId="533" xr:uid="{00000000-0005-0000-0000-000037010000}"/>
    <cellStyle name="20% - Accent1 5 6 2" xfId="534" xr:uid="{00000000-0005-0000-0000-000038010000}"/>
    <cellStyle name="20% - Accent1 5 7" xfId="535" xr:uid="{00000000-0005-0000-0000-000039010000}"/>
    <cellStyle name="20% - Accent1 5 7 2" xfId="536" xr:uid="{00000000-0005-0000-0000-00003A010000}"/>
    <cellStyle name="20% - Accent1 5 8" xfId="537" xr:uid="{00000000-0005-0000-0000-00003B010000}"/>
    <cellStyle name="20% - Accent1 5 8 2" xfId="538" xr:uid="{00000000-0005-0000-0000-00003C010000}"/>
    <cellStyle name="20% - Accent1 5 9" xfId="539" xr:uid="{00000000-0005-0000-0000-00003D010000}"/>
    <cellStyle name="20% - Accent1 5 9 2" xfId="540" xr:uid="{00000000-0005-0000-0000-00003E010000}"/>
    <cellStyle name="20% - Accent1 6" xfId="541" xr:uid="{00000000-0005-0000-0000-00003F010000}"/>
    <cellStyle name="20% - Accent1 6 2" xfId="542" xr:uid="{00000000-0005-0000-0000-000040010000}"/>
    <cellStyle name="20% - Accent1 6 2 2" xfId="543" xr:uid="{00000000-0005-0000-0000-000041010000}"/>
    <cellStyle name="20% - Accent1 6 2 2 2" xfId="544" xr:uid="{00000000-0005-0000-0000-000042010000}"/>
    <cellStyle name="20% - Accent1 6 2 3" xfId="545" xr:uid="{00000000-0005-0000-0000-000043010000}"/>
    <cellStyle name="20% - Accent1 6 2 3 2" xfId="546" xr:uid="{00000000-0005-0000-0000-000044010000}"/>
    <cellStyle name="20% - Accent1 6 2 4" xfId="547" xr:uid="{00000000-0005-0000-0000-000045010000}"/>
    <cellStyle name="20% - Accent1 6 2 4 2" xfId="548" xr:uid="{00000000-0005-0000-0000-000046010000}"/>
    <cellStyle name="20% - Accent1 6 2 5" xfId="549" xr:uid="{00000000-0005-0000-0000-000047010000}"/>
    <cellStyle name="20% - Accent1 6 2 5 2" xfId="550" xr:uid="{00000000-0005-0000-0000-000048010000}"/>
    <cellStyle name="20% - Accent1 6 2 6" xfId="551" xr:uid="{00000000-0005-0000-0000-000049010000}"/>
    <cellStyle name="20% - Accent1 6 2 6 2" xfId="552" xr:uid="{00000000-0005-0000-0000-00004A010000}"/>
    <cellStyle name="20% - Accent1 6 2 7" xfId="553" xr:uid="{00000000-0005-0000-0000-00004B010000}"/>
    <cellStyle name="20% - Accent1 6 3" xfId="554" xr:uid="{00000000-0005-0000-0000-00004C010000}"/>
    <cellStyle name="20% - Accent1 6 3 2" xfId="555" xr:uid="{00000000-0005-0000-0000-00004D010000}"/>
    <cellStyle name="20% - Accent1 6 3 2 2" xfId="556" xr:uid="{00000000-0005-0000-0000-00004E010000}"/>
    <cellStyle name="20% - Accent1 6 3 3" xfId="557" xr:uid="{00000000-0005-0000-0000-00004F010000}"/>
    <cellStyle name="20% - Accent1 6 3 3 2" xfId="558" xr:uid="{00000000-0005-0000-0000-000050010000}"/>
    <cellStyle name="20% - Accent1 6 3 4" xfId="559" xr:uid="{00000000-0005-0000-0000-000051010000}"/>
    <cellStyle name="20% - Accent1 6 3 4 2" xfId="560" xr:uid="{00000000-0005-0000-0000-000052010000}"/>
    <cellStyle name="20% - Accent1 6 3 5" xfId="561" xr:uid="{00000000-0005-0000-0000-000053010000}"/>
    <cellStyle name="20% - Accent1 6 3 5 2" xfId="562" xr:uid="{00000000-0005-0000-0000-000054010000}"/>
    <cellStyle name="20% - Accent1 6 3 6" xfId="563" xr:uid="{00000000-0005-0000-0000-000055010000}"/>
    <cellStyle name="20% - Accent1 6 3 6 2" xfId="564" xr:uid="{00000000-0005-0000-0000-000056010000}"/>
    <cellStyle name="20% - Accent1 6 3 7" xfId="565" xr:uid="{00000000-0005-0000-0000-000057010000}"/>
    <cellStyle name="20% - Accent1 6 4" xfId="566" xr:uid="{00000000-0005-0000-0000-000058010000}"/>
    <cellStyle name="20% - Accent1 6 4 2" xfId="567" xr:uid="{00000000-0005-0000-0000-000059010000}"/>
    <cellStyle name="20% - Accent1 6 5" xfId="568" xr:uid="{00000000-0005-0000-0000-00005A010000}"/>
    <cellStyle name="20% - Accent1 6 5 2" xfId="569" xr:uid="{00000000-0005-0000-0000-00005B010000}"/>
    <cellStyle name="20% - Accent1 6 6" xfId="570" xr:uid="{00000000-0005-0000-0000-00005C010000}"/>
    <cellStyle name="20% - Accent1 6 6 2" xfId="571" xr:uid="{00000000-0005-0000-0000-00005D010000}"/>
    <cellStyle name="20% - Accent1 6 7" xfId="572" xr:uid="{00000000-0005-0000-0000-00005E010000}"/>
    <cellStyle name="20% - Accent1 6 7 2" xfId="573" xr:uid="{00000000-0005-0000-0000-00005F010000}"/>
    <cellStyle name="20% - Accent1 6 8" xfId="574" xr:uid="{00000000-0005-0000-0000-000060010000}"/>
    <cellStyle name="20% - Accent1 6 8 2" xfId="575" xr:uid="{00000000-0005-0000-0000-000061010000}"/>
    <cellStyle name="20% - Accent1 6 9" xfId="576" xr:uid="{00000000-0005-0000-0000-000062010000}"/>
    <cellStyle name="20% - Accent1 7" xfId="577" xr:uid="{00000000-0005-0000-0000-000063010000}"/>
    <cellStyle name="20% - Accent1 7 2" xfId="578" xr:uid="{00000000-0005-0000-0000-000064010000}"/>
    <cellStyle name="20% - Accent1 7 2 2" xfId="579" xr:uid="{00000000-0005-0000-0000-000065010000}"/>
    <cellStyle name="20% - Accent1 7 3" xfId="580" xr:uid="{00000000-0005-0000-0000-000066010000}"/>
    <cellStyle name="20% - Accent1 7 3 2" xfId="581" xr:uid="{00000000-0005-0000-0000-000067010000}"/>
    <cellStyle name="20% - Accent1 7 4" xfId="582" xr:uid="{00000000-0005-0000-0000-000068010000}"/>
    <cellStyle name="20% - Accent1 7 4 2" xfId="583" xr:uid="{00000000-0005-0000-0000-000069010000}"/>
    <cellStyle name="20% - Accent1 7 5" xfId="584" xr:uid="{00000000-0005-0000-0000-00006A010000}"/>
    <cellStyle name="20% - Accent1 7 5 2" xfId="585" xr:uid="{00000000-0005-0000-0000-00006B010000}"/>
    <cellStyle name="20% - Accent1 7 6" xfId="586" xr:uid="{00000000-0005-0000-0000-00006C010000}"/>
    <cellStyle name="20% - Accent1 7 6 2" xfId="587" xr:uid="{00000000-0005-0000-0000-00006D010000}"/>
    <cellStyle name="20% - Accent1 7 7" xfId="588" xr:uid="{00000000-0005-0000-0000-00006E010000}"/>
    <cellStyle name="20% - Accent1 8" xfId="589" xr:uid="{00000000-0005-0000-0000-00006F010000}"/>
    <cellStyle name="20% - Accent1 8 2" xfId="590" xr:uid="{00000000-0005-0000-0000-000070010000}"/>
    <cellStyle name="20% - Accent1 8 2 2" xfId="591" xr:uid="{00000000-0005-0000-0000-000071010000}"/>
    <cellStyle name="20% - Accent1 8 3" xfId="592" xr:uid="{00000000-0005-0000-0000-000072010000}"/>
    <cellStyle name="20% - Accent1 8 3 2" xfId="593" xr:uid="{00000000-0005-0000-0000-000073010000}"/>
    <cellStyle name="20% - Accent1 8 4" xfId="594" xr:uid="{00000000-0005-0000-0000-000074010000}"/>
    <cellStyle name="20% - Accent1 8 4 2" xfId="595" xr:uid="{00000000-0005-0000-0000-000075010000}"/>
    <cellStyle name="20% - Accent1 8 5" xfId="596" xr:uid="{00000000-0005-0000-0000-000076010000}"/>
    <cellStyle name="20% - Accent1 8 5 2" xfId="597" xr:uid="{00000000-0005-0000-0000-000077010000}"/>
    <cellStyle name="20% - Accent1 8 6" xfId="598" xr:uid="{00000000-0005-0000-0000-000078010000}"/>
    <cellStyle name="20% - Accent1 8 6 2" xfId="599" xr:uid="{00000000-0005-0000-0000-000079010000}"/>
    <cellStyle name="20% - Accent1 8 7" xfId="600" xr:uid="{00000000-0005-0000-0000-00007A010000}"/>
    <cellStyle name="20% - Accent1 9" xfId="601" xr:uid="{00000000-0005-0000-0000-00007B010000}"/>
    <cellStyle name="20% - Accent1 9 2" xfId="602" xr:uid="{00000000-0005-0000-0000-00007C010000}"/>
    <cellStyle name="20% - Accent2 10" xfId="603" xr:uid="{00000000-0005-0000-0000-00007D010000}"/>
    <cellStyle name="20% - Accent2 11" xfId="604" xr:uid="{00000000-0005-0000-0000-00007E010000}"/>
    <cellStyle name="20% - Accent2 2" xfId="605" xr:uid="{00000000-0005-0000-0000-00007F010000}"/>
    <cellStyle name="20% - Accent2 2 10" xfId="606" xr:uid="{00000000-0005-0000-0000-000080010000}"/>
    <cellStyle name="20% - Accent2 2 10 2" xfId="607" xr:uid="{00000000-0005-0000-0000-000081010000}"/>
    <cellStyle name="20% - Accent2 2 11" xfId="608" xr:uid="{00000000-0005-0000-0000-000082010000}"/>
    <cellStyle name="20% - Accent2 2 11 2" xfId="609" xr:uid="{00000000-0005-0000-0000-000083010000}"/>
    <cellStyle name="20% - Accent2 2 12" xfId="610" xr:uid="{00000000-0005-0000-0000-000084010000}"/>
    <cellStyle name="20% - Accent2 2 12 2" xfId="611" xr:uid="{00000000-0005-0000-0000-000085010000}"/>
    <cellStyle name="20% - Accent2 2 13" xfId="612" xr:uid="{00000000-0005-0000-0000-000086010000}"/>
    <cellStyle name="20% - Accent2 2 14" xfId="613" xr:uid="{00000000-0005-0000-0000-000087010000}"/>
    <cellStyle name="20% - Accent2 2 2" xfId="614" xr:uid="{00000000-0005-0000-0000-000088010000}"/>
    <cellStyle name="20% - Accent2 2 2 2" xfId="615" xr:uid="{00000000-0005-0000-0000-000089010000}"/>
    <cellStyle name="20% - Accent2 2 2 2 2" xfId="616" xr:uid="{00000000-0005-0000-0000-00008A010000}"/>
    <cellStyle name="20% - Accent2 2 2 3" xfId="617" xr:uid="{00000000-0005-0000-0000-00008B010000}"/>
    <cellStyle name="20% - Accent2 2 2 3 2" xfId="618" xr:uid="{00000000-0005-0000-0000-00008C010000}"/>
    <cellStyle name="20% - Accent2 2 2 4" xfId="619" xr:uid="{00000000-0005-0000-0000-00008D010000}"/>
    <cellStyle name="20% - Accent2 2 3" xfId="620" xr:uid="{00000000-0005-0000-0000-00008E010000}"/>
    <cellStyle name="20% - Accent2 2 3 2" xfId="621" xr:uid="{00000000-0005-0000-0000-00008F010000}"/>
    <cellStyle name="20% - Accent2 2 3 2 2" xfId="622" xr:uid="{00000000-0005-0000-0000-000090010000}"/>
    <cellStyle name="20% - Accent2 2 3 2 2 2" xfId="623" xr:uid="{00000000-0005-0000-0000-000091010000}"/>
    <cellStyle name="20% - Accent2 2 3 2 3" xfId="624" xr:uid="{00000000-0005-0000-0000-000092010000}"/>
    <cellStyle name="20% - Accent2 2 3 2 3 2" xfId="625" xr:uid="{00000000-0005-0000-0000-000093010000}"/>
    <cellStyle name="20% - Accent2 2 3 2 4" xfId="626" xr:uid="{00000000-0005-0000-0000-000094010000}"/>
    <cellStyle name="20% - Accent2 2 3 2 4 2" xfId="627" xr:uid="{00000000-0005-0000-0000-000095010000}"/>
    <cellStyle name="20% - Accent2 2 3 2 5" xfId="628" xr:uid="{00000000-0005-0000-0000-000096010000}"/>
    <cellStyle name="20% - Accent2 2 3 2 5 2" xfId="629" xr:uid="{00000000-0005-0000-0000-000097010000}"/>
    <cellStyle name="20% - Accent2 2 3 2 6" xfId="630" xr:uid="{00000000-0005-0000-0000-000098010000}"/>
    <cellStyle name="20% - Accent2 2 3 2 6 2" xfId="631" xr:uid="{00000000-0005-0000-0000-000099010000}"/>
    <cellStyle name="20% - Accent2 2 3 2 7" xfId="632" xr:uid="{00000000-0005-0000-0000-00009A010000}"/>
    <cellStyle name="20% - Accent2 2 3 3" xfId="633" xr:uid="{00000000-0005-0000-0000-00009B010000}"/>
    <cellStyle name="20% - Accent2 2 3 3 2" xfId="634" xr:uid="{00000000-0005-0000-0000-00009C010000}"/>
    <cellStyle name="20% - Accent2 2 3 4" xfId="635" xr:uid="{00000000-0005-0000-0000-00009D010000}"/>
    <cellStyle name="20% - Accent2 2 3 4 2" xfId="636" xr:uid="{00000000-0005-0000-0000-00009E010000}"/>
    <cellStyle name="20% - Accent2 2 3 5" xfId="637" xr:uid="{00000000-0005-0000-0000-00009F010000}"/>
    <cellStyle name="20% - Accent2 2 3 5 2" xfId="638" xr:uid="{00000000-0005-0000-0000-0000A0010000}"/>
    <cellStyle name="20% - Accent2 2 3 6" xfId="639" xr:uid="{00000000-0005-0000-0000-0000A1010000}"/>
    <cellStyle name="20% - Accent2 2 3 6 2" xfId="640" xr:uid="{00000000-0005-0000-0000-0000A2010000}"/>
    <cellStyle name="20% - Accent2 2 3 7" xfId="641" xr:uid="{00000000-0005-0000-0000-0000A3010000}"/>
    <cellStyle name="20% - Accent2 2 3 7 2" xfId="642" xr:uid="{00000000-0005-0000-0000-0000A4010000}"/>
    <cellStyle name="20% - Accent2 2 3 8" xfId="643" xr:uid="{00000000-0005-0000-0000-0000A5010000}"/>
    <cellStyle name="20% - Accent2 2 4" xfId="644" xr:uid="{00000000-0005-0000-0000-0000A6010000}"/>
    <cellStyle name="20% - Accent2 2 4 2" xfId="645" xr:uid="{00000000-0005-0000-0000-0000A7010000}"/>
    <cellStyle name="20% - Accent2 2 4 2 2" xfId="646" xr:uid="{00000000-0005-0000-0000-0000A8010000}"/>
    <cellStyle name="20% - Accent2 2 4 3" xfId="647" xr:uid="{00000000-0005-0000-0000-0000A9010000}"/>
    <cellStyle name="20% - Accent2 2 4 3 2" xfId="648" xr:uid="{00000000-0005-0000-0000-0000AA010000}"/>
    <cellStyle name="20% - Accent2 2 4 4" xfId="649" xr:uid="{00000000-0005-0000-0000-0000AB010000}"/>
    <cellStyle name="20% - Accent2 2 4 4 2" xfId="650" xr:uid="{00000000-0005-0000-0000-0000AC010000}"/>
    <cellStyle name="20% - Accent2 2 4 5" xfId="651" xr:uid="{00000000-0005-0000-0000-0000AD010000}"/>
    <cellStyle name="20% - Accent2 2 4 5 2" xfId="652" xr:uid="{00000000-0005-0000-0000-0000AE010000}"/>
    <cellStyle name="20% - Accent2 2 4 6" xfId="653" xr:uid="{00000000-0005-0000-0000-0000AF010000}"/>
    <cellStyle name="20% - Accent2 2 4 6 2" xfId="654" xr:uid="{00000000-0005-0000-0000-0000B0010000}"/>
    <cellStyle name="20% - Accent2 2 4 7" xfId="655" xr:uid="{00000000-0005-0000-0000-0000B1010000}"/>
    <cellStyle name="20% - Accent2 2 5" xfId="656" xr:uid="{00000000-0005-0000-0000-0000B2010000}"/>
    <cellStyle name="20% - Accent2 2 5 2" xfId="657" xr:uid="{00000000-0005-0000-0000-0000B3010000}"/>
    <cellStyle name="20% - Accent2 2 5 2 2" xfId="658" xr:uid="{00000000-0005-0000-0000-0000B4010000}"/>
    <cellStyle name="20% - Accent2 2 5 3" xfId="659" xr:uid="{00000000-0005-0000-0000-0000B5010000}"/>
    <cellStyle name="20% - Accent2 2 5 3 2" xfId="660" xr:uid="{00000000-0005-0000-0000-0000B6010000}"/>
    <cellStyle name="20% - Accent2 2 5 4" xfId="661" xr:uid="{00000000-0005-0000-0000-0000B7010000}"/>
    <cellStyle name="20% - Accent2 2 5 4 2" xfId="662" xr:uid="{00000000-0005-0000-0000-0000B8010000}"/>
    <cellStyle name="20% - Accent2 2 5 5" xfId="663" xr:uid="{00000000-0005-0000-0000-0000B9010000}"/>
    <cellStyle name="20% - Accent2 2 5 5 2" xfId="664" xr:uid="{00000000-0005-0000-0000-0000BA010000}"/>
    <cellStyle name="20% - Accent2 2 5 6" xfId="665" xr:uid="{00000000-0005-0000-0000-0000BB010000}"/>
    <cellStyle name="20% - Accent2 2 5 6 2" xfId="666" xr:uid="{00000000-0005-0000-0000-0000BC010000}"/>
    <cellStyle name="20% - Accent2 2 5 7" xfId="667" xr:uid="{00000000-0005-0000-0000-0000BD010000}"/>
    <cellStyle name="20% - Accent2 2 6" xfId="668" xr:uid="{00000000-0005-0000-0000-0000BE010000}"/>
    <cellStyle name="20% - Accent2 2 6 2" xfId="669" xr:uid="{00000000-0005-0000-0000-0000BF010000}"/>
    <cellStyle name="20% - Accent2 2 6 2 2" xfId="670" xr:uid="{00000000-0005-0000-0000-0000C0010000}"/>
    <cellStyle name="20% - Accent2 2 6 3" xfId="671" xr:uid="{00000000-0005-0000-0000-0000C1010000}"/>
    <cellStyle name="20% - Accent2 2 6 3 2" xfId="672" xr:uid="{00000000-0005-0000-0000-0000C2010000}"/>
    <cellStyle name="20% - Accent2 2 6 4" xfId="673" xr:uid="{00000000-0005-0000-0000-0000C3010000}"/>
    <cellStyle name="20% - Accent2 2 6 4 2" xfId="674" xr:uid="{00000000-0005-0000-0000-0000C4010000}"/>
    <cellStyle name="20% - Accent2 2 6 5" xfId="675" xr:uid="{00000000-0005-0000-0000-0000C5010000}"/>
    <cellStyle name="20% - Accent2 2 6 5 2" xfId="676" xr:uid="{00000000-0005-0000-0000-0000C6010000}"/>
    <cellStyle name="20% - Accent2 2 6 6" xfId="677" xr:uid="{00000000-0005-0000-0000-0000C7010000}"/>
    <cellStyle name="20% - Accent2 2 6 6 2" xfId="678" xr:uid="{00000000-0005-0000-0000-0000C8010000}"/>
    <cellStyle name="20% - Accent2 2 6 7" xfId="679" xr:uid="{00000000-0005-0000-0000-0000C9010000}"/>
    <cellStyle name="20% - Accent2 2 7" xfId="680" xr:uid="{00000000-0005-0000-0000-0000CA010000}"/>
    <cellStyle name="20% - Accent2 2 7 2" xfId="681" xr:uid="{00000000-0005-0000-0000-0000CB010000}"/>
    <cellStyle name="20% - Accent2 2 7 2 2" xfId="682" xr:uid="{00000000-0005-0000-0000-0000CC010000}"/>
    <cellStyle name="20% - Accent2 2 7 3" xfId="683" xr:uid="{00000000-0005-0000-0000-0000CD010000}"/>
    <cellStyle name="20% - Accent2 2 7 3 2" xfId="684" xr:uid="{00000000-0005-0000-0000-0000CE010000}"/>
    <cellStyle name="20% - Accent2 2 7 4" xfId="685" xr:uid="{00000000-0005-0000-0000-0000CF010000}"/>
    <cellStyle name="20% - Accent2 2 7 4 2" xfId="686" xr:uid="{00000000-0005-0000-0000-0000D0010000}"/>
    <cellStyle name="20% - Accent2 2 7 5" xfId="687" xr:uid="{00000000-0005-0000-0000-0000D1010000}"/>
    <cellStyle name="20% - Accent2 2 7 5 2" xfId="688" xr:uid="{00000000-0005-0000-0000-0000D2010000}"/>
    <cellStyle name="20% - Accent2 2 7 6" xfId="689" xr:uid="{00000000-0005-0000-0000-0000D3010000}"/>
    <cellStyle name="20% - Accent2 2 8" xfId="690" xr:uid="{00000000-0005-0000-0000-0000D4010000}"/>
    <cellStyle name="20% - Accent2 2 8 2" xfId="691" xr:uid="{00000000-0005-0000-0000-0000D5010000}"/>
    <cellStyle name="20% - Accent2 2 9" xfId="692" xr:uid="{00000000-0005-0000-0000-0000D6010000}"/>
    <cellStyle name="20% - Accent2 2 9 2" xfId="693" xr:uid="{00000000-0005-0000-0000-0000D7010000}"/>
    <cellStyle name="20% - Accent2 2_ACCOUNT" xfId="694" xr:uid="{00000000-0005-0000-0000-0000D8010000}"/>
    <cellStyle name="20% - Accent2 3" xfId="695" xr:uid="{00000000-0005-0000-0000-0000D9010000}"/>
    <cellStyle name="20% - Accent2 3 10" xfId="696" xr:uid="{00000000-0005-0000-0000-0000DA010000}"/>
    <cellStyle name="20% - Accent2 3 2" xfId="697" xr:uid="{00000000-0005-0000-0000-0000DB010000}"/>
    <cellStyle name="20% - Accent2 3 2 2" xfId="698" xr:uid="{00000000-0005-0000-0000-0000DC010000}"/>
    <cellStyle name="20% - Accent2 3 2 2 2" xfId="699" xr:uid="{00000000-0005-0000-0000-0000DD010000}"/>
    <cellStyle name="20% - Accent2 3 2 3" xfId="700" xr:uid="{00000000-0005-0000-0000-0000DE010000}"/>
    <cellStyle name="20% - Accent2 3 2 3 2" xfId="701" xr:uid="{00000000-0005-0000-0000-0000DF010000}"/>
    <cellStyle name="20% - Accent2 3 2 4" xfId="702" xr:uid="{00000000-0005-0000-0000-0000E0010000}"/>
    <cellStyle name="20% - Accent2 3 2 4 2" xfId="703" xr:uid="{00000000-0005-0000-0000-0000E1010000}"/>
    <cellStyle name="20% - Accent2 3 2 5" xfId="704" xr:uid="{00000000-0005-0000-0000-0000E2010000}"/>
    <cellStyle name="20% - Accent2 3 2 5 2" xfId="705" xr:uid="{00000000-0005-0000-0000-0000E3010000}"/>
    <cellStyle name="20% - Accent2 3 2 6" xfId="706" xr:uid="{00000000-0005-0000-0000-0000E4010000}"/>
    <cellStyle name="20% - Accent2 3 2 6 2" xfId="707" xr:uid="{00000000-0005-0000-0000-0000E5010000}"/>
    <cellStyle name="20% - Accent2 3 2 7" xfId="708" xr:uid="{00000000-0005-0000-0000-0000E6010000}"/>
    <cellStyle name="20% - Accent2 3 2 7 2" xfId="709" xr:uid="{00000000-0005-0000-0000-0000E7010000}"/>
    <cellStyle name="20% - Accent2 3 2 8" xfId="710" xr:uid="{00000000-0005-0000-0000-0000E8010000}"/>
    <cellStyle name="20% - Accent2 3 3" xfId="711" xr:uid="{00000000-0005-0000-0000-0000E9010000}"/>
    <cellStyle name="20% - Accent2 3 3 2" xfId="712" xr:uid="{00000000-0005-0000-0000-0000EA010000}"/>
    <cellStyle name="20% - Accent2 3 3 2 2" xfId="713" xr:uid="{00000000-0005-0000-0000-0000EB010000}"/>
    <cellStyle name="20% - Accent2 3 3 3" xfId="714" xr:uid="{00000000-0005-0000-0000-0000EC010000}"/>
    <cellStyle name="20% - Accent2 3 3 3 2" xfId="715" xr:uid="{00000000-0005-0000-0000-0000ED010000}"/>
    <cellStyle name="20% - Accent2 3 3 4" xfId="716" xr:uid="{00000000-0005-0000-0000-0000EE010000}"/>
    <cellStyle name="20% - Accent2 3 3 4 2" xfId="717" xr:uid="{00000000-0005-0000-0000-0000EF010000}"/>
    <cellStyle name="20% - Accent2 3 3 5" xfId="718" xr:uid="{00000000-0005-0000-0000-0000F0010000}"/>
    <cellStyle name="20% - Accent2 3 3 5 2" xfId="719" xr:uid="{00000000-0005-0000-0000-0000F1010000}"/>
    <cellStyle name="20% - Accent2 3 3 6" xfId="720" xr:uid="{00000000-0005-0000-0000-0000F2010000}"/>
    <cellStyle name="20% - Accent2 3 3 6 2" xfId="721" xr:uid="{00000000-0005-0000-0000-0000F3010000}"/>
    <cellStyle name="20% - Accent2 3 3 7" xfId="722" xr:uid="{00000000-0005-0000-0000-0000F4010000}"/>
    <cellStyle name="20% - Accent2 3 4" xfId="723" xr:uid="{00000000-0005-0000-0000-0000F5010000}"/>
    <cellStyle name="20% - Accent2 3 4 2" xfId="724" xr:uid="{00000000-0005-0000-0000-0000F6010000}"/>
    <cellStyle name="20% - Accent2 3 5" xfId="725" xr:uid="{00000000-0005-0000-0000-0000F7010000}"/>
    <cellStyle name="20% - Accent2 3 5 2" xfId="726" xr:uid="{00000000-0005-0000-0000-0000F8010000}"/>
    <cellStyle name="20% - Accent2 3 6" xfId="727" xr:uid="{00000000-0005-0000-0000-0000F9010000}"/>
    <cellStyle name="20% - Accent2 3 6 2" xfId="728" xr:uid="{00000000-0005-0000-0000-0000FA010000}"/>
    <cellStyle name="20% - Accent2 3 7" xfId="729" xr:uid="{00000000-0005-0000-0000-0000FB010000}"/>
    <cellStyle name="20% - Accent2 3 7 2" xfId="730" xr:uid="{00000000-0005-0000-0000-0000FC010000}"/>
    <cellStyle name="20% - Accent2 3 8" xfId="731" xr:uid="{00000000-0005-0000-0000-0000FD010000}"/>
    <cellStyle name="20% - Accent2 3 8 2" xfId="732" xr:uid="{00000000-0005-0000-0000-0000FE010000}"/>
    <cellStyle name="20% - Accent2 3 9" xfId="733" xr:uid="{00000000-0005-0000-0000-0000FF010000}"/>
    <cellStyle name="20% - Accent2 3 9 2" xfId="734" xr:uid="{00000000-0005-0000-0000-000000020000}"/>
    <cellStyle name="20% - Accent2 3_ACCOUNT" xfId="735" xr:uid="{00000000-0005-0000-0000-000001020000}"/>
    <cellStyle name="20% - Accent2 4" xfId="736" xr:uid="{00000000-0005-0000-0000-000002020000}"/>
    <cellStyle name="20% - Accent2 4 2" xfId="737" xr:uid="{00000000-0005-0000-0000-000003020000}"/>
    <cellStyle name="20% - Accent2 4 2 2" xfId="738" xr:uid="{00000000-0005-0000-0000-000004020000}"/>
    <cellStyle name="20% - Accent2 4 3" xfId="739" xr:uid="{00000000-0005-0000-0000-000005020000}"/>
    <cellStyle name="20% - Accent2 4 3 2" xfId="740" xr:uid="{00000000-0005-0000-0000-000006020000}"/>
    <cellStyle name="20% - Accent2 4 4" xfId="741" xr:uid="{00000000-0005-0000-0000-000007020000}"/>
    <cellStyle name="20% - Accent2 5" xfId="742" xr:uid="{00000000-0005-0000-0000-000008020000}"/>
    <cellStyle name="20% - Accent2 5 10" xfId="743" xr:uid="{00000000-0005-0000-0000-000009020000}"/>
    <cellStyle name="20% - Accent2 5 2" xfId="744" xr:uid="{00000000-0005-0000-0000-00000A020000}"/>
    <cellStyle name="20% - Accent2 5 2 2" xfId="745" xr:uid="{00000000-0005-0000-0000-00000B020000}"/>
    <cellStyle name="20% - Accent2 5 2 2 2" xfId="746" xr:uid="{00000000-0005-0000-0000-00000C020000}"/>
    <cellStyle name="20% - Accent2 5 2 3" xfId="747" xr:uid="{00000000-0005-0000-0000-00000D020000}"/>
    <cellStyle name="20% - Accent2 5 2 3 2" xfId="748" xr:uid="{00000000-0005-0000-0000-00000E020000}"/>
    <cellStyle name="20% - Accent2 5 2 4" xfId="749" xr:uid="{00000000-0005-0000-0000-00000F020000}"/>
    <cellStyle name="20% - Accent2 5 2 4 2" xfId="750" xr:uid="{00000000-0005-0000-0000-000010020000}"/>
    <cellStyle name="20% - Accent2 5 2 5" xfId="751" xr:uid="{00000000-0005-0000-0000-000011020000}"/>
    <cellStyle name="20% - Accent2 5 2 5 2" xfId="752" xr:uid="{00000000-0005-0000-0000-000012020000}"/>
    <cellStyle name="20% - Accent2 5 2 6" xfId="753" xr:uid="{00000000-0005-0000-0000-000013020000}"/>
    <cellStyle name="20% - Accent2 5 2 6 2" xfId="754" xr:uid="{00000000-0005-0000-0000-000014020000}"/>
    <cellStyle name="20% - Accent2 5 2 7" xfId="755" xr:uid="{00000000-0005-0000-0000-000015020000}"/>
    <cellStyle name="20% - Accent2 5 3" xfId="756" xr:uid="{00000000-0005-0000-0000-000016020000}"/>
    <cellStyle name="20% - Accent2 5 3 2" xfId="757" xr:uid="{00000000-0005-0000-0000-000017020000}"/>
    <cellStyle name="20% - Accent2 5 3 2 2" xfId="758" xr:uid="{00000000-0005-0000-0000-000018020000}"/>
    <cellStyle name="20% - Accent2 5 3 3" xfId="759" xr:uid="{00000000-0005-0000-0000-000019020000}"/>
    <cellStyle name="20% - Accent2 5 3 3 2" xfId="760" xr:uid="{00000000-0005-0000-0000-00001A020000}"/>
    <cellStyle name="20% - Accent2 5 3 4" xfId="761" xr:uid="{00000000-0005-0000-0000-00001B020000}"/>
    <cellStyle name="20% - Accent2 5 3 4 2" xfId="762" xr:uid="{00000000-0005-0000-0000-00001C020000}"/>
    <cellStyle name="20% - Accent2 5 3 5" xfId="763" xr:uid="{00000000-0005-0000-0000-00001D020000}"/>
    <cellStyle name="20% - Accent2 5 3 5 2" xfId="764" xr:uid="{00000000-0005-0000-0000-00001E020000}"/>
    <cellStyle name="20% - Accent2 5 3 6" xfId="765" xr:uid="{00000000-0005-0000-0000-00001F020000}"/>
    <cellStyle name="20% - Accent2 5 3 6 2" xfId="766" xr:uid="{00000000-0005-0000-0000-000020020000}"/>
    <cellStyle name="20% - Accent2 5 3 7" xfId="767" xr:uid="{00000000-0005-0000-0000-000021020000}"/>
    <cellStyle name="20% - Accent2 5 4" xfId="768" xr:uid="{00000000-0005-0000-0000-000022020000}"/>
    <cellStyle name="20% - Accent2 5 4 2" xfId="769" xr:uid="{00000000-0005-0000-0000-000023020000}"/>
    <cellStyle name="20% - Accent2 5 5" xfId="770" xr:uid="{00000000-0005-0000-0000-000024020000}"/>
    <cellStyle name="20% - Accent2 5 5 2" xfId="771" xr:uid="{00000000-0005-0000-0000-000025020000}"/>
    <cellStyle name="20% - Accent2 5 6" xfId="772" xr:uid="{00000000-0005-0000-0000-000026020000}"/>
    <cellStyle name="20% - Accent2 5 6 2" xfId="773" xr:uid="{00000000-0005-0000-0000-000027020000}"/>
    <cellStyle name="20% - Accent2 5 7" xfId="774" xr:uid="{00000000-0005-0000-0000-000028020000}"/>
    <cellStyle name="20% - Accent2 5 7 2" xfId="775" xr:uid="{00000000-0005-0000-0000-000029020000}"/>
    <cellStyle name="20% - Accent2 5 8" xfId="776" xr:uid="{00000000-0005-0000-0000-00002A020000}"/>
    <cellStyle name="20% - Accent2 5 8 2" xfId="777" xr:uid="{00000000-0005-0000-0000-00002B020000}"/>
    <cellStyle name="20% - Accent2 5 9" xfId="778" xr:uid="{00000000-0005-0000-0000-00002C020000}"/>
    <cellStyle name="20% - Accent2 5 9 2" xfId="779" xr:uid="{00000000-0005-0000-0000-00002D020000}"/>
    <cellStyle name="20% - Accent2 6" xfId="780" xr:uid="{00000000-0005-0000-0000-00002E020000}"/>
    <cellStyle name="20% - Accent2 6 2" xfId="781" xr:uid="{00000000-0005-0000-0000-00002F020000}"/>
    <cellStyle name="20% - Accent2 6 2 2" xfId="782" xr:uid="{00000000-0005-0000-0000-000030020000}"/>
    <cellStyle name="20% - Accent2 6 2 2 2" xfId="783" xr:uid="{00000000-0005-0000-0000-000031020000}"/>
    <cellStyle name="20% - Accent2 6 2 3" xfId="784" xr:uid="{00000000-0005-0000-0000-000032020000}"/>
    <cellStyle name="20% - Accent2 6 2 3 2" xfId="785" xr:uid="{00000000-0005-0000-0000-000033020000}"/>
    <cellStyle name="20% - Accent2 6 2 4" xfId="786" xr:uid="{00000000-0005-0000-0000-000034020000}"/>
    <cellStyle name="20% - Accent2 6 2 4 2" xfId="787" xr:uid="{00000000-0005-0000-0000-000035020000}"/>
    <cellStyle name="20% - Accent2 6 2 5" xfId="788" xr:uid="{00000000-0005-0000-0000-000036020000}"/>
    <cellStyle name="20% - Accent2 6 2 5 2" xfId="789" xr:uid="{00000000-0005-0000-0000-000037020000}"/>
    <cellStyle name="20% - Accent2 6 2 6" xfId="790" xr:uid="{00000000-0005-0000-0000-000038020000}"/>
    <cellStyle name="20% - Accent2 6 2 6 2" xfId="791" xr:uid="{00000000-0005-0000-0000-000039020000}"/>
    <cellStyle name="20% - Accent2 6 2 7" xfId="792" xr:uid="{00000000-0005-0000-0000-00003A020000}"/>
    <cellStyle name="20% - Accent2 6 3" xfId="793" xr:uid="{00000000-0005-0000-0000-00003B020000}"/>
    <cellStyle name="20% - Accent2 6 3 2" xfId="794" xr:uid="{00000000-0005-0000-0000-00003C020000}"/>
    <cellStyle name="20% - Accent2 6 3 2 2" xfId="795" xr:uid="{00000000-0005-0000-0000-00003D020000}"/>
    <cellStyle name="20% - Accent2 6 3 3" xfId="796" xr:uid="{00000000-0005-0000-0000-00003E020000}"/>
    <cellStyle name="20% - Accent2 6 3 3 2" xfId="797" xr:uid="{00000000-0005-0000-0000-00003F020000}"/>
    <cellStyle name="20% - Accent2 6 3 4" xfId="798" xr:uid="{00000000-0005-0000-0000-000040020000}"/>
    <cellStyle name="20% - Accent2 6 3 4 2" xfId="799" xr:uid="{00000000-0005-0000-0000-000041020000}"/>
    <cellStyle name="20% - Accent2 6 3 5" xfId="800" xr:uid="{00000000-0005-0000-0000-000042020000}"/>
    <cellStyle name="20% - Accent2 6 3 5 2" xfId="801" xr:uid="{00000000-0005-0000-0000-000043020000}"/>
    <cellStyle name="20% - Accent2 6 3 6" xfId="802" xr:uid="{00000000-0005-0000-0000-000044020000}"/>
    <cellStyle name="20% - Accent2 6 3 6 2" xfId="803" xr:uid="{00000000-0005-0000-0000-000045020000}"/>
    <cellStyle name="20% - Accent2 6 3 7" xfId="804" xr:uid="{00000000-0005-0000-0000-000046020000}"/>
    <cellStyle name="20% - Accent2 6 4" xfId="805" xr:uid="{00000000-0005-0000-0000-000047020000}"/>
    <cellStyle name="20% - Accent2 6 4 2" xfId="806" xr:uid="{00000000-0005-0000-0000-000048020000}"/>
    <cellStyle name="20% - Accent2 6 5" xfId="807" xr:uid="{00000000-0005-0000-0000-000049020000}"/>
    <cellStyle name="20% - Accent2 6 5 2" xfId="808" xr:uid="{00000000-0005-0000-0000-00004A020000}"/>
    <cellStyle name="20% - Accent2 6 6" xfId="809" xr:uid="{00000000-0005-0000-0000-00004B020000}"/>
    <cellStyle name="20% - Accent2 6 6 2" xfId="810" xr:uid="{00000000-0005-0000-0000-00004C020000}"/>
    <cellStyle name="20% - Accent2 6 7" xfId="811" xr:uid="{00000000-0005-0000-0000-00004D020000}"/>
    <cellStyle name="20% - Accent2 6 7 2" xfId="812" xr:uid="{00000000-0005-0000-0000-00004E020000}"/>
    <cellStyle name="20% - Accent2 6 8" xfId="813" xr:uid="{00000000-0005-0000-0000-00004F020000}"/>
    <cellStyle name="20% - Accent2 6 8 2" xfId="814" xr:uid="{00000000-0005-0000-0000-000050020000}"/>
    <cellStyle name="20% - Accent2 6 9" xfId="815" xr:uid="{00000000-0005-0000-0000-000051020000}"/>
    <cellStyle name="20% - Accent2 7" xfId="816" xr:uid="{00000000-0005-0000-0000-000052020000}"/>
    <cellStyle name="20% - Accent2 7 2" xfId="817" xr:uid="{00000000-0005-0000-0000-000053020000}"/>
    <cellStyle name="20% - Accent2 7 2 2" xfId="818" xr:uid="{00000000-0005-0000-0000-000054020000}"/>
    <cellStyle name="20% - Accent2 7 3" xfId="819" xr:uid="{00000000-0005-0000-0000-000055020000}"/>
    <cellStyle name="20% - Accent2 7 3 2" xfId="820" xr:uid="{00000000-0005-0000-0000-000056020000}"/>
    <cellStyle name="20% - Accent2 7 4" xfId="821" xr:uid="{00000000-0005-0000-0000-000057020000}"/>
    <cellStyle name="20% - Accent2 7 4 2" xfId="822" xr:uid="{00000000-0005-0000-0000-000058020000}"/>
    <cellStyle name="20% - Accent2 7 5" xfId="823" xr:uid="{00000000-0005-0000-0000-000059020000}"/>
    <cellStyle name="20% - Accent2 7 5 2" xfId="824" xr:uid="{00000000-0005-0000-0000-00005A020000}"/>
    <cellStyle name="20% - Accent2 7 6" xfId="825" xr:uid="{00000000-0005-0000-0000-00005B020000}"/>
    <cellStyle name="20% - Accent2 7 6 2" xfId="826" xr:uid="{00000000-0005-0000-0000-00005C020000}"/>
    <cellStyle name="20% - Accent2 7 7" xfId="827" xr:uid="{00000000-0005-0000-0000-00005D020000}"/>
    <cellStyle name="20% - Accent2 8" xfId="828" xr:uid="{00000000-0005-0000-0000-00005E020000}"/>
    <cellStyle name="20% - Accent2 8 2" xfId="829" xr:uid="{00000000-0005-0000-0000-00005F020000}"/>
    <cellStyle name="20% - Accent2 8 2 2" xfId="830" xr:uid="{00000000-0005-0000-0000-000060020000}"/>
    <cellStyle name="20% - Accent2 8 3" xfId="831" xr:uid="{00000000-0005-0000-0000-000061020000}"/>
    <cellStyle name="20% - Accent2 8 3 2" xfId="832" xr:uid="{00000000-0005-0000-0000-000062020000}"/>
    <cellStyle name="20% - Accent2 8 4" xfId="833" xr:uid="{00000000-0005-0000-0000-000063020000}"/>
    <cellStyle name="20% - Accent2 8 4 2" xfId="834" xr:uid="{00000000-0005-0000-0000-000064020000}"/>
    <cellStyle name="20% - Accent2 8 5" xfId="835" xr:uid="{00000000-0005-0000-0000-000065020000}"/>
    <cellStyle name="20% - Accent2 8 5 2" xfId="836" xr:uid="{00000000-0005-0000-0000-000066020000}"/>
    <cellStyle name="20% - Accent2 8 6" xfId="837" xr:uid="{00000000-0005-0000-0000-000067020000}"/>
    <cellStyle name="20% - Accent2 8 6 2" xfId="838" xr:uid="{00000000-0005-0000-0000-000068020000}"/>
    <cellStyle name="20% - Accent2 8 7" xfId="839" xr:uid="{00000000-0005-0000-0000-000069020000}"/>
    <cellStyle name="20% - Accent2 9" xfId="840" xr:uid="{00000000-0005-0000-0000-00006A020000}"/>
    <cellStyle name="20% - Accent2 9 2" xfId="841" xr:uid="{00000000-0005-0000-0000-00006B020000}"/>
    <cellStyle name="20% - Accent3 10" xfId="842" xr:uid="{00000000-0005-0000-0000-00006C020000}"/>
    <cellStyle name="20% - Accent3 11" xfId="843" xr:uid="{00000000-0005-0000-0000-00006D020000}"/>
    <cellStyle name="20% - Accent3 2" xfId="844" xr:uid="{00000000-0005-0000-0000-00006E020000}"/>
    <cellStyle name="20% - Accent3 2 10" xfId="845" xr:uid="{00000000-0005-0000-0000-00006F020000}"/>
    <cellStyle name="20% - Accent3 2 10 2" xfId="846" xr:uid="{00000000-0005-0000-0000-000070020000}"/>
    <cellStyle name="20% - Accent3 2 11" xfId="847" xr:uid="{00000000-0005-0000-0000-000071020000}"/>
    <cellStyle name="20% - Accent3 2 11 2" xfId="848" xr:uid="{00000000-0005-0000-0000-000072020000}"/>
    <cellStyle name="20% - Accent3 2 12" xfId="849" xr:uid="{00000000-0005-0000-0000-000073020000}"/>
    <cellStyle name="20% - Accent3 2 12 2" xfId="850" xr:uid="{00000000-0005-0000-0000-000074020000}"/>
    <cellStyle name="20% - Accent3 2 13" xfId="851" xr:uid="{00000000-0005-0000-0000-000075020000}"/>
    <cellStyle name="20% - Accent3 2 14" xfId="852" xr:uid="{00000000-0005-0000-0000-000076020000}"/>
    <cellStyle name="20% - Accent3 2 2" xfId="853" xr:uid="{00000000-0005-0000-0000-000077020000}"/>
    <cellStyle name="20% - Accent3 2 2 2" xfId="854" xr:uid="{00000000-0005-0000-0000-000078020000}"/>
    <cellStyle name="20% - Accent3 2 2 2 2" xfId="855" xr:uid="{00000000-0005-0000-0000-000079020000}"/>
    <cellStyle name="20% - Accent3 2 2 3" xfId="856" xr:uid="{00000000-0005-0000-0000-00007A020000}"/>
    <cellStyle name="20% - Accent3 2 2 3 2" xfId="857" xr:uid="{00000000-0005-0000-0000-00007B020000}"/>
    <cellStyle name="20% - Accent3 2 2 4" xfId="858" xr:uid="{00000000-0005-0000-0000-00007C020000}"/>
    <cellStyle name="20% - Accent3 2 3" xfId="859" xr:uid="{00000000-0005-0000-0000-00007D020000}"/>
    <cellStyle name="20% - Accent3 2 3 2" xfId="860" xr:uid="{00000000-0005-0000-0000-00007E020000}"/>
    <cellStyle name="20% - Accent3 2 3 2 2" xfId="861" xr:uid="{00000000-0005-0000-0000-00007F020000}"/>
    <cellStyle name="20% - Accent3 2 3 2 2 2" xfId="862" xr:uid="{00000000-0005-0000-0000-000080020000}"/>
    <cellStyle name="20% - Accent3 2 3 2 3" xfId="863" xr:uid="{00000000-0005-0000-0000-000081020000}"/>
    <cellStyle name="20% - Accent3 2 3 2 3 2" xfId="864" xr:uid="{00000000-0005-0000-0000-000082020000}"/>
    <cellStyle name="20% - Accent3 2 3 2 4" xfId="865" xr:uid="{00000000-0005-0000-0000-000083020000}"/>
    <cellStyle name="20% - Accent3 2 3 2 4 2" xfId="866" xr:uid="{00000000-0005-0000-0000-000084020000}"/>
    <cellStyle name="20% - Accent3 2 3 2 5" xfId="867" xr:uid="{00000000-0005-0000-0000-000085020000}"/>
    <cellStyle name="20% - Accent3 2 3 2 5 2" xfId="868" xr:uid="{00000000-0005-0000-0000-000086020000}"/>
    <cellStyle name="20% - Accent3 2 3 2 6" xfId="869" xr:uid="{00000000-0005-0000-0000-000087020000}"/>
    <cellStyle name="20% - Accent3 2 3 2 6 2" xfId="870" xr:uid="{00000000-0005-0000-0000-000088020000}"/>
    <cellStyle name="20% - Accent3 2 3 2 7" xfId="871" xr:uid="{00000000-0005-0000-0000-000089020000}"/>
    <cellStyle name="20% - Accent3 2 3 3" xfId="872" xr:uid="{00000000-0005-0000-0000-00008A020000}"/>
    <cellStyle name="20% - Accent3 2 3 3 2" xfId="873" xr:uid="{00000000-0005-0000-0000-00008B020000}"/>
    <cellStyle name="20% - Accent3 2 3 4" xfId="874" xr:uid="{00000000-0005-0000-0000-00008C020000}"/>
    <cellStyle name="20% - Accent3 2 3 4 2" xfId="875" xr:uid="{00000000-0005-0000-0000-00008D020000}"/>
    <cellStyle name="20% - Accent3 2 3 5" xfId="876" xr:uid="{00000000-0005-0000-0000-00008E020000}"/>
    <cellStyle name="20% - Accent3 2 3 5 2" xfId="877" xr:uid="{00000000-0005-0000-0000-00008F020000}"/>
    <cellStyle name="20% - Accent3 2 3 6" xfId="878" xr:uid="{00000000-0005-0000-0000-000090020000}"/>
    <cellStyle name="20% - Accent3 2 3 6 2" xfId="879" xr:uid="{00000000-0005-0000-0000-000091020000}"/>
    <cellStyle name="20% - Accent3 2 3 7" xfId="880" xr:uid="{00000000-0005-0000-0000-000092020000}"/>
    <cellStyle name="20% - Accent3 2 3 7 2" xfId="881" xr:uid="{00000000-0005-0000-0000-000093020000}"/>
    <cellStyle name="20% - Accent3 2 3 8" xfId="882" xr:uid="{00000000-0005-0000-0000-000094020000}"/>
    <cellStyle name="20% - Accent3 2 4" xfId="883" xr:uid="{00000000-0005-0000-0000-000095020000}"/>
    <cellStyle name="20% - Accent3 2 4 2" xfId="884" xr:uid="{00000000-0005-0000-0000-000096020000}"/>
    <cellStyle name="20% - Accent3 2 4 2 2" xfId="885" xr:uid="{00000000-0005-0000-0000-000097020000}"/>
    <cellStyle name="20% - Accent3 2 4 3" xfId="886" xr:uid="{00000000-0005-0000-0000-000098020000}"/>
    <cellStyle name="20% - Accent3 2 4 3 2" xfId="887" xr:uid="{00000000-0005-0000-0000-000099020000}"/>
    <cellStyle name="20% - Accent3 2 4 4" xfId="888" xr:uid="{00000000-0005-0000-0000-00009A020000}"/>
    <cellStyle name="20% - Accent3 2 4 4 2" xfId="889" xr:uid="{00000000-0005-0000-0000-00009B020000}"/>
    <cellStyle name="20% - Accent3 2 4 5" xfId="890" xr:uid="{00000000-0005-0000-0000-00009C020000}"/>
    <cellStyle name="20% - Accent3 2 4 5 2" xfId="891" xr:uid="{00000000-0005-0000-0000-00009D020000}"/>
    <cellStyle name="20% - Accent3 2 4 6" xfId="892" xr:uid="{00000000-0005-0000-0000-00009E020000}"/>
    <cellStyle name="20% - Accent3 2 4 6 2" xfId="893" xr:uid="{00000000-0005-0000-0000-00009F020000}"/>
    <cellStyle name="20% - Accent3 2 4 7" xfId="894" xr:uid="{00000000-0005-0000-0000-0000A0020000}"/>
    <cellStyle name="20% - Accent3 2 5" xfId="895" xr:uid="{00000000-0005-0000-0000-0000A1020000}"/>
    <cellStyle name="20% - Accent3 2 5 2" xfId="896" xr:uid="{00000000-0005-0000-0000-0000A2020000}"/>
    <cellStyle name="20% - Accent3 2 5 2 2" xfId="897" xr:uid="{00000000-0005-0000-0000-0000A3020000}"/>
    <cellStyle name="20% - Accent3 2 5 3" xfId="898" xr:uid="{00000000-0005-0000-0000-0000A4020000}"/>
    <cellStyle name="20% - Accent3 2 5 3 2" xfId="899" xr:uid="{00000000-0005-0000-0000-0000A5020000}"/>
    <cellStyle name="20% - Accent3 2 5 4" xfId="900" xr:uid="{00000000-0005-0000-0000-0000A6020000}"/>
    <cellStyle name="20% - Accent3 2 5 4 2" xfId="901" xr:uid="{00000000-0005-0000-0000-0000A7020000}"/>
    <cellStyle name="20% - Accent3 2 5 5" xfId="902" xr:uid="{00000000-0005-0000-0000-0000A8020000}"/>
    <cellStyle name="20% - Accent3 2 5 5 2" xfId="903" xr:uid="{00000000-0005-0000-0000-0000A9020000}"/>
    <cellStyle name="20% - Accent3 2 5 6" xfId="904" xr:uid="{00000000-0005-0000-0000-0000AA020000}"/>
    <cellStyle name="20% - Accent3 2 5 6 2" xfId="905" xr:uid="{00000000-0005-0000-0000-0000AB020000}"/>
    <cellStyle name="20% - Accent3 2 5 7" xfId="906" xr:uid="{00000000-0005-0000-0000-0000AC020000}"/>
    <cellStyle name="20% - Accent3 2 6" xfId="907" xr:uid="{00000000-0005-0000-0000-0000AD020000}"/>
    <cellStyle name="20% - Accent3 2 6 2" xfId="908" xr:uid="{00000000-0005-0000-0000-0000AE020000}"/>
    <cellStyle name="20% - Accent3 2 6 2 2" xfId="909" xr:uid="{00000000-0005-0000-0000-0000AF020000}"/>
    <cellStyle name="20% - Accent3 2 6 3" xfId="910" xr:uid="{00000000-0005-0000-0000-0000B0020000}"/>
    <cellStyle name="20% - Accent3 2 6 3 2" xfId="911" xr:uid="{00000000-0005-0000-0000-0000B1020000}"/>
    <cellStyle name="20% - Accent3 2 6 4" xfId="912" xr:uid="{00000000-0005-0000-0000-0000B2020000}"/>
    <cellStyle name="20% - Accent3 2 6 4 2" xfId="913" xr:uid="{00000000-0005-0000-0000-0000B3020000}"/>
    <cellStyle name="20% - Accent3 2 6 5" xfId="914" xr:uid="{00000000-0005-0000-0000-0000B4020000}"/>
    <cellStyle name="20% - Accent3 2 6 5 2" xfId="915" xr:uid="{00000000-0005-0000-0000-0000B5020000}"/>
    <cellStyle name="20% - Accent3 2 6 6" xfId="916" xr:uid="{00000000-0005-0000-0000-0000B6020000}"/>
    <cellStyle name="20% - Accent3 2 6 6 2" xfId="917" xr:uid="{00000000-0005-0000-0000-0000B7020000}"/>
    <cellStyle name="20% - Accent3 2 6 7" xfId="918" xr:uid="{00000000-0005-0000-0000-0000B8020000}"/>
    <cellStyle name="20% - Accent3 2 7" xfId="919" xr:uid="{00000000-0005-0000-0000-0000B9020000}"/>
    <cellStyle name="20% - Accent3 2 7 2" xfId="920" xr:uid="{00000000-0005-0000-0000-0000BA020000}"/>
    <cellStyle name="20% - Accent3 2 7 2 2" xfId="921" xr:uid="{00000000-0005-0000-0000-0000BB020000}"/>
    <cellStyle name="20% - Accent3 2 7 3" xfId="922" xr:uid="{00000000-0005-0000-0000-0000BC020000}"/>
    <cellStyle name="20% - Accent3 2 7 3 2" xfId="923" xr:uid="{00000000-0005-0000-0000-0000BD020000}"/>
    <cellStyle name="20% - Accent3 2 7 4" xfId="924" xr:uid="{00000000-0005-0000-0000-0000BE020000}"/>
    <cellStyle name="20% - Accent3 2 7 4 2" xfId="925" xr:uid="{00000000-0005-0000-0000-0000BF020000}"/>
    <cellStyle name="20% - Accent3 2 7 5" xfId="926" xr:uid="{00000000-0005-0000-0000-0000C0020000}"/>
    <cellStyle name="20% - Accent3 2 7 5 2" xfId="927" xr:uid="{00000000-0005-0000-0000-0000C1020000}"/>
    <cellStyle name="20% - Accent3 2 7 6" xfId="928" xr:uid="{00000000-0005-0000-0000-0000C2020000}"/>
    <cellStyle name="20% - Accent3 2 8" xfId="929" xr:uid="{00000000-0005-0000-0000-0000C3020000}"/>
    <cellStyle name="20% - Accent3 2 8 2" xfId="930" xr:uid="{00000000-0005-0000-0000-0000C4020000}"/>
    <cellStyle name="20% - Accent3 2 9" xfId="931" xr:uid="{00000000-0005-0000-0000-0000C5020000}"/>
    <cellStyle name="20% - Accent3 2 9 2" xfId="932" xr:uid="{00000000-0005-0000-0000-0000C6020000}"/>
    <cellStyle name="20% - Accent3 2_ACCOUNT" xfId="933" xr:uid="{00000000-0005-0000-0000-0000C7020000}"/>
    <cellStyle name="20% - Accent3 3" xfId="934" xr:uid="{00000000-0005-0000-0000-0000C8020000}"/>
    <cellStyle name="20% - Accent3 3 10" xfId="935" xr:uid="{00000000-0005-0000-0000-0000C9020000}"/>
    <cellStyle name="20% - Accent3 3 2" xfId="936" xr:uid="{00000000-0005-0000-0000-0000CA020000}"/>
    <cellStyle name="20% - Accent3 3 2 2" xfId="937" xr:uid="{00000000-0005-0000-0000-0000CB020000}"/>
    <cellStyle name="20% - Accent3 3 2 2 2" xfId="938" xr:uid="{00000000-0005-0000-0000-0000CC020000}"/>
    <cellStyle name="20% - Accent3 3 2 3" xfId="939" xr:uid="{00000000-0005-0000-0000-0000CD020000}"/>
    <cellStyle name="20% - Accent3 3 2 3 2" xfId="940" xr:uid="{00000000-0005-0000-0000-0000CE020000}"/>
    <cellStyle name="20% - Accent3 3 2 4" xfId="941" xr:uid="{00000000-0005-0000-0000-0000CF020000}"/>
    <cellStyle name="20% - Accent3 3 2 4 2" xfId="942" xr:uid="{00000000-0005-0000-0000-0000D0020000}"/>
    <cellStyle name="20% - Accent3 3 2 5" xfId="943" xr:uid="{00000000-0005-0000-0000-0000D1020000}"/>
    <cellStyle name="20% - Accent3 3 2 5 2" xfId="944" xr:uid="{00000000-0005-0000-0000-0000D2020000}"/>
    <cellStyle name="20% - Accent3 3 2 6" xfId="945" xr:uid="{00000000-0005-0000-0000-0000D3020000}"/>
    <cellStyle name="20% - Accent3 3 2 6 2" xfId="946" xr:uid="{00000000-0005-0000-0000-0000D4020000}"/>
    <cellStyle name="20% - Accent3 3 2 7" xfId="947" xr:uid="{00000000-0005-0000-0000-0000D5020000}"/>
    <cellStyle name="20% - Accent3 3 2 7 2" xfId="948" xr:uid="{00000000-0005-0000-0000-0000D6020000}"/>
    <cellStyle name="20% - Accent3 3 2 8" xfId="949" xr:uid="{00000000-0005-0000-0000-0000D7020000}"/>
    <cellStyle name="20% - Accent3 3 3" xfId="950" xr:uid="{00000000-0005-0000-0000-0000D8020000}"/>
    <cellStyle name="20% - Accent3 3 3 2" xfId="951" xr:uid="{00000000-0005-0000-0000-0000D9020000}"/>
    <cellStyle name="20% - Accent3 3 3 2 2" xfId="952" xr:uid="{00000000-0005-0000-0000-0000DA020000}"/>
    <cellStyle name="20% - Accent3 3 3 3" xfId="953" xr:uid="{00000000-0005-0000-0000-0000DB020000}"/>
    <cellStyle name="20% - Accent3 3 3 3 2" xfId="954" xr:uid="{00000000-0005-0000-0000-0000DC020000}"/>
    <cellStyle name="20% - Accent3 3 3 4" xfId="955" xr:uid="{00000000-0005-0000-0000-0000DD020000}"/>
    <cellStyle name="20% - Accent3 3 3 4 2" xfId="956" xr:uid="{00000000-0005-0000-0000-0000DE020000}"/>
    <cellStyle name="20% - Accent3 3 3 5" xfId="957" xr:uid="{00000000-0005-0000-0000-0000DF020000}"/>
    <cellStyle name="20% - Accent3 3 3 5 2" xfId="958" xr:uid="{00000000-0005-0000-0000-0000E0020000}"/>
    <cellStyle name="20% - Accent3 3 3 6" xfId="959" xr:uid="{00000000-0005-0000-0000-0000E1020000}"/>
    <cellStyle name="20% - Accent3 3 3 6 2" xfId="960" xr:uid="{00000000-0005-0000-0000-0000E2020000}"/>
    <cellStyle name="20% - Accent3 3 3 7" xfId="961" xr:uid="{00000000-0005-0000-0000-0000E3020000}"/>
    <cellStyle name="20% - Accent3 3 4" xfId="962" xr:uid="{00000000-0005-0000-0000-0000E4020000}"/>
    <cellStyle name="20% - Accent3 3 4 2" xfId="963" xr:uid="{00000000-0005-0000-0000-0000E5020000}"/>
    <cellStyle name="20% - Accent3 3 5" xfId="964" xr:uid="{00000000-0005-0000-0000-0000E6020000}"/>
    <cellStyle name="20% - Accent3 3 5 2" xfId="965" xr:uid="{00000000-0005-0000-0000-0000E7020000}"/>
    <cellStyle name="20% - Accent3 3 6" xfId="966" xr:uid="{00000000-0005-0000-0000-0000E8020000}"/>
    <cellStyle name="20% - Accent3 3 6 2" xfId="967" xr:uid="{00000000-0005-0000-0000-0000E9020000}"/>
    <cellStyle name="20% - Accent3 3 7" xfId="968" xr:uid="{00000000-0005-0000-0000-0000EA020000}"/>
    <cellStyle name="20% - Accent3 3 7 2" xfId="969" xr:uid="{00000000-0005-0000-0000-0000EB020000}"/>
    <cellStyle name="20% - Accent3 3 8" xfId="970" xr:uid="{00000000-0005-0000-0000-0000EC020000}"/>
    <cellStyle name="20% - Accent3 3 8 2" xfId="971" xr:uid="{00000000-0005-0000-0000-0000ED020000}"/>
    <cellStyle name="20% - Accent3 3 9" xfId="972" xr:uid="{00000000-0005-0000-0000-0000EE020000}"/>
    <cellStyle name="20% - Accent3 3 9 2" xfId="973" xr:uid="{00000000-0005-0000-0000-0000EF020000}"/>
    <cellStyle name="20% - Accent3 3_ACCOUNT" xfId="974" xr:uid="{00000000-0005-0000-0000-0000F0020000}"/>
    <cellStyle name="20% - Accent3 4" xfId="975" xr:uid="{00000000-0005-0000-0000-0000F1020000}"/>
    <cellStyle name="20% - Accent3 4 2" xfId="976" xr:uid="{00000000-0005-0000-0000-0000F2020000}"/>
    <cellStyle name="20% - Accent3 4 2 2" xfId="977" xr:uid="{00000000-0005-0000-0000-0000F3020000}"/>
    <cellStyle name="20% - Accent3 4 3" xfId="978" xr:uid="{00000000-0005-0000-0000-0000F4020000}"/>
    <cellStyle name="20% - Accent3 4 3 2" xfId="979" xr:uid="{00000000-0005-0000-0000-0000F5020000}"/>
    <cellStyle name="20% - Accent3 4 4" xfId="980" xr:uid="{00000000-0005-0000-0000-0000F6020000}"/>
    <cellStyle name="20% - Accent3 5" xfId="981" xr:uid="{00000000-0005-0000-0000-0000F7020000}"/>
    <cellStyle name="20% - Accent3 5 10" xfId="982" xr:uid="{00000000-0005-0000-0000-0000F8020000}"/>
    <cellStyle name="20% - Accent3 5 2" xfId="983" xr:uid="{00000000-0005-0000-0000-0000F9020000}"/>
    <cellStyle name="20% - Accent3 5 2 2" xfId="984" xr:uid="{00000000-0005-0000-0000-0000FA020000}"/>
    <cellStyle name="20% - Accent3 5 2 2 2" xfId="985" xr:uid="{00000000-0005-0000-0000-0000FB020000}"/>
    <cellStyle name="20% - Accent3 5 2 3" xfId="986" xr:uid="{00000000-0005-0000-0000-0000FC020000}"/>
    <cellStyle name="20% - Accent3 5 2 3 2" xfId="987" xr:uid="{00000000-0005-0000-0000-0000FD020000}"/>
    <cellStyle name="20% - Accent3 5 2 4" xfId="988" xr:uid="{00000000-0005-0000-0000-0000FE020000}"/>
    <cellStyle name="20% - Accent3 5 2 4 2" xfId="989" xr:uid="{00000000-0005-0000-0000-0000FF020000}"/>
    <cellStyle name="20% - Accent3 5 2 5" xfId="990" xr:uid="{00000000-0005-0000-0000-000000030000}"/>
    <cellStyle name="20% - Accent3 5 2 5 2" xfId="991" xr:uid="{00000000-0005-0000-0000-000001030000}"/>
    <cellStyle name="20% - Accent3 5 2 6" xfId="992" xr:uid="{00000000-0005-0000-0000-000002030000}"/>
    <cellStyle name="20% - Accent3 5 2 6 2" xfId="993" xr:uid="{00000000-0005-0000-0000-000003030000}"/>
    <cellStyle name="20% - Accent3 5 2 7" xfId="994" xr:uid="{00000000-0005-0000-0000-000004030000}"/>
    <cellStyle name="20% - Accent3 5 3" xfId="995" xr:uid="{00000000-0005-0000-0000-000005030000}"/>
    <cellStyle name="20% - Accent3 5 3 2" xfId="996" xr:uid="{00000000-0005-0000-0000-000006030000}"/>
    <cellStyle name="20% - Accent3 5 3 2 2" xfId="997" xr:uid="{00000000-0005-0000-0000-000007030000}"/>
    <cellStyle name="20% - Accent3 5 3 3" xfId="998" xr:uid="{00000000-0005-0000-0000-000008030000}"/>
    <cellStyle name="20% - Accent3 5 3 3 2" xfId="999" xr:uid="{00000000-0005-0000-0000-000009030000}"/>
    <cellStyle name="20% - Accent3 5 3 4" xfId="1000" xr:uid="{00000000-0005-0000-0000-00000A030000}"/>
    <cellStyle name="20% - Accent3 5 3 4 2" xfId="1001" xr:uid="{00000000-0005-0000-0000-00000B030000}"/>
    <cellStyle name="20% - Accent3 5 3 5" xfId="1002" xr:uid="{00000000-0005-0000-0000-00000C030000}"/>
    <cellStyle name="20% - Accent3 5 3 5 2" xfId="1003" xr:uid="{00000000-0005-0000-0000-00000D030000}"/>
    <cellStyle name="20% - Accent3 5 3 6" xfId="1004" xr:uid="{00000000-0005-0000-0000-00000E030000}"/>
    <cellStyle name="20% - Accent3 5 3 6 2" xfId="1005" xr:uid="{00000000-0005-0000-0000-00000F030000}"/>
    <cellStyle name="20% - Accent3 5 3 7" xfId="1006" xr:uid="{00000000-0005-0000-0000-000010030000}"/>
    <cellStyle name="20% - Accent3 5 4" xfId="1007" xr:uid="{00000000-0005-0000-0000-000011030000}"/>
    <cellStyle name="20% - Accent3 5 4 2" xfId="1008" xr:uid="{00000000-0005-0000-0000-000012030000}"/>
    <cellStyle name="20% - Accent3 5 5" xfId="1009" xr:uid="{00000000-0005-0000-0000-000013030000}"/>
    <cellStyle name="20% - Accent3 5 5 2" xfId="1010" xr:uid="{00000000-0005-0000-0000-000014030000}"/>
    <cellStyle name="20% - Accent3 5 6" xfId="1011" xr:uid="{00000000-0005-0000-0000-000015030000}"/>
    <cellStyle name="20% - Accent3 5 6 2" xfId="1012" xr:uid="{00000000-0005-0000-0000-000016030000}"/>
    <cellStyle name="20% - Accent3 5 7" xfId="1013" xr:uid="{00000000-0005-0000-0000-000017030000}"/>
    <cellStyle name="20% - Accent3 5 7 2" xfId="1014" xr:uid="{00000000-0005-0000-0000-000018030000}"/>
    <cellStyle name="20% - Accent3 5 8" xfId="1015" xr:uid="{00000000-0005-0000-0000-000019030000}"/>
    <cellStyle name="20% - Accent3 5 8 2" xfId="1016" xr:uid="{00000000-0005-0000-0000-00001A030000}"/>
    <cellStyle name="20% - Accent3 5 9" xfId="1017" xr:uid="{00000000-0005-0000-0000-00001B030000}"/>
    <cellStyle name="20% - Accent3 5 9 2" xfId="1018" xr:uid="{00000000-0005-0000-0000-00001C030000}"/>
    <cellStyle name="20% - Accent3 6" xfId="1019" xr:uid="{00000000-0005-0000-0000-00001D030000}"/>
    <cellStyle name="20% - Accent3 6 2" xfId="1020" xr:uid="{00000000-0005-0000-0000-00001E030000}"/>
    <cellStyle name="20% - Accent3 6 2 2" xfId="1021" xr:uid="{00000000-0005-0000-0000-00001F030000}"/>
    <cellStyle name="20% - Accent3 6 2 2 2" xfId="1022" xr:uid="{00000000-0005-0000-0000-000020030000}"/>
    <cellStyle name="20% - Accent3 6 2 3" xfId="1023" xr:uid="{00000000-0005-0000-0000-000021030000}"/>
    <cellStyle name="20% - Accent3 6 2 3 2" xfId="1024" xr:uid="{00000000-0005-0000-0000-000022030000}"/>
    <cellStyle name="20% - Accent3 6 2 4" xfId="1025" xr:uid="{00000000-0005-0000-0000-000023030000}"/>
    <cellStyle name="20% - Accent3 6 2 4 2" xfId="1026" xr:uid="{00000000-0005-0000-0000-000024030000}"/>
    <cellStyle name="20% - Accent3 6 2 5" xfId="1027" xr:uid="{00000000-0005-0000-0000-000025030000}"/>
    <cellStyle name="20% - Accent3 6 2 5 2" xfId="1028" xr:uid="{00000000-0005-0000-0000-000026030000}"/>
    <cellStyle name="20% - Accent3 6 2 6" xfId="1029" xr:uid="{00000000-0005-0000-0000-000027030000}"/>
    <cellStyle name="20% - Accent3 6 2 6 2" xfId="1030" xr:uid="{00000000-0005-0000-0000-000028030000}"/>
    <cellStyle name="20% - Accent3 6 2 7" xfId="1031" xr:uid="{00000000-0005-0000-0000-000029030000}"/>
    <cellStyle name="20% - Accent3 6 3" xfId="1032" xr:uid="{00000000-0005-0000-0000-00002A030000}"/>
    <cellStyle name="20% - Accent3 6 3 2" xfId="1033" xr:uid="{00000000-0005-0000-0000-00002B030000}"/>
    <cellStyle name="20% - Accent3 6 3 2 2" xfId="1034" xr:uid="{00000000-0005-0000-0000-00002C030000}"/>
    <cellStyle name="20% - Accent3 6 3 3" xfId="1035" xr:uid="{00000000-0005-0000-0000-00002D030000}"/>
    <cellStyle name="20% - Accent3 6 3 3 2" xfId="1036" xr:uid="{00000000-0005-0000-0000-00002E030000}"/>
    <cellStyle name="20% - Accent3 6 3 4" xfId="1037" xr:uid="{00000000-0005-0000-0000-00002F030000}"/>
    <cellStyle name="20% - Accent3 6 3 4 2" xfId="1038" xr:uid="{00000000-0005-0000-0000-000030030000}"/>
    <cellStyle name="20% - Accent3 6 3 5" xfId="1039" xr:uid="{00000000-0005-0000-0000-000031030000}"/>
    <cellStyle name="20% - Accent3 6 3 5 2" xfId="1040" xr:uid="{00000000-0005-0000-0000-000032030000}"/>
    <cellStyle name="20% - Accent3 6 3 6" xfId="1041" xr:uid="{00000000-0005-0000-0000-000033030000}"/>
    <cellStyle name="20% - Accent3 6 3 6 2" xfId="1042" xr:uid="{00000000-0005-0000-0000-000034030000}"/>
    <cellStyle name="20% - Accent3 6 3 7" xfId="1043" xr:uid="{00000000-0005-0000-0000-000035030000}"/>
    <cellStyle name="20% - Accent3 6 4" xfId="1044" xr:uid="{00000000-0005-0000-0000-000036030000}"/>
    <cellStyle name="20% - Accent3 6 4 2" xfId="1045" xr:uid="{00000000-0005-0000-0000-000037030000}"/>
    <cellStyle name="20% - Accent3 6 5" xfId="1046" xr:uid="{00000000-0005-0000-0000-000038030000}"/>
    <cellStyle name="20% - Accent3 6 5 2" xfId="1047" xr:uid="{00000000-0005-0000-0000-000039030000}"/>
    <cellStyle name="20% - Accent3 6 6" xfId="1048" xr:uid="{00000000-0005-0000-0000-00003A030000}"/>
    <cellStyle name="20% - Accent3 6 6 2" xfId="1049" xr:uid="{00000000-0005-0000-0000-00003B030000}"/>
    <cellStyle name="20% - Accent3 6 7" xfId="1050" xr:uid="{00000000-0005-0000-0000-00003C030000}"/>
    <cellStyle name="20% - Accent3 6 7 2" xfId="1051" xr:uid="{00000000-0005-0000-0000-00003D030000}"/>
    <cellStyle name="20% - Accent3 6 8" xfId="1052" xr:uid="{00000000-0005-0000-0000-00003E030000}"/>
    <cellStyle name="20% - Accent3 6 8 2" xfId="1053" xr:uid="{00000000-0005-0000-0000-00003F030000}"/>
    <cellStyle name="20% - Accent3 6 9" xfId="1054" xr:uid="{00000000-0005-0000-0000-000040030000}"/>
    <cellStyle name="20% - Accent3 7" xfId="1055" xr:uid="{00000000-0005-0000-0000-000041030000}"/>
    <cellStyle name="20% - Accent3 7 2" xfId="1056" xr:uid="{00000000-0005-0000-0000-000042030000}"/>
    <cellStyle name="20% - Accent3 7 2 2" xfId="1057" xr:uid="{00000000-0005-0000-0000-000043030000}"/>
    <cellStyle name="20% - Accent3 7 3" xfId="1058" xr:uid="{00000000-0005-0000-0000-000044030000}"/>
    <cellStyle name="20% - Accent3 7 3 2" xfId="1059" xr:uid="{00000000-0005-0000-0000-000045030000}"/>
    <cellStyle name="20% - Accent3 7 4" xfId="1060" xr:uid="{00000000-0005-0000-0000-000046030000}"/>
    <cellStyle name="20% - Accent3 7 4 2" xfId="1061" xr:uid="{00000000-0005-0000-0000-000047030000}"/>
    <cellStyle name="20% - Accent3 7 5" xfId="1062" xr:uid="{00000000-0005-0000-0000-000048030000}"/>
    <cellStyle name="20% - Accent3 7 5 2" xfId="1063" xr:uid="{00000000-0005-0000-0000-000049030000}"/>
    <cellStyle name="20% - Accent3 7 6" xfId="1064" xr:uid="{00000000-0005-0000-0000-00004A030000}"/>
    <cellStyle name="20% - Accent3 7 6 2" xfId="1065" xr:uid="{00000000-0005-0000-0000-00004B030000}"/>
    <cellStyle name="20% - Accent3 7 7" xfId="1066" xr:uid="{00000000-0005-0000-0000-00004C030000}"/>
    <cellStyle name="20% - Accent3 8" xfId="1067" xr:uid="{00000000-0005-0000-0000-00004D030000}"/>
    <cellStyle name="20% - Accent3 8 2" xfId="1068" xr:uid="{00000000-0005-0000-0000-00004E030000}"/>
    <cellStyle name="20% - Accent3 8 2 2" xfId="1069" xr:uid="{00000000-0005-0000-0000-00004F030000}"/>
    <cellStyle name="20% - Accent3 8 3" xfId="1070" xr:uid="{00000000-0005-0000-0000-000050030000}"/>
    <cellStyle name="20% - Accent3 8 3 2" xfId="1071" xr:uid="{00000000-0005-0000-0000-000051030000}"/>
    <cellStyle name="20% - Accent3 8 4" xfId="1072" xr:uid="{00000000-0005-0000-0000-000052030000}"/>
    <cellStyle name="20% - Accent3 8 4 2" xfId="1073" xr:uid="{00000000-0005-0000-0000-000053030000}"/>
    <cellStyle name="20% - Accent3 8 5" xfId="1074" xr:uid="{00000000-0005-0000-0000-000054030000}"/>
    <cellStyle name="20% - Accent3 8 5 2" xfId="1075" xr:uid="{00000000-0005-0000-0000-000055030000}"/>
    <cellStyle name="20% - Accent3 8 6" xfId="1076" xr:uid="{00000000-0005-0000-0000-000056030000}"/>
    <cellStyle name="20% - Accent3 8 6 2" xfId="1077" xr:uid="{00000000-0005-0000-0000-000057030000}"/>
    <cellStyle name="20% - Accent3 8 7" xfId="1078" xr:uid="{00000000-0005-0000-0000-000058030000}"/>
    <cellStyle name="20% - Accent3 9" xfId="1079" xr:uid="{00000000-0005-0000-0000-000059030000}"/>
    <cellStyle name="20% - Accent3 9 2" xfId="1080" xr:uid="{00000000-0005-0000-0000-00005A030000}"/>
    <cellStyle name="20% - Accent4 10" xfId="1081" xr:uid="{00000000-0005-0000-0000-00005B030000}"/>
    <cellStyle name="20% - Accent4 11" xfId="1082" xr:uid="{00000000-0005-0000-0000-00005C030000}"/>
    <cellStyle name="20% - Accent4 2" xfId="1083" xr:uid="{00000000-0005-0000-0000-00005D030000}"/>
    <cellStyle name="20% - Accent4 2 10" xfId="1084" xr:uid="{00000000-0005-0000-0000-00005E030000}"/>
    <cellStyle name="20% - Accent4 2 10 2" xfId="1085" xr:uid="{00000000-0005-0000-0000-00005F030000}"/>
    <cellStyle name="20% - Accent4 2 11" xfId="1086" xr:uid="{00000000-0005-0000-0000-000060030000}"/>
    <cellStyle name="20% - Accent4 2 11 2" xfId="1087" xr:uid="{00000000-0005-0000-0000-000061030000}"/>
    <cellStyle name="20% - Accent4 2 12" xfId="1088" xr:uid="{00000000-0005-0000-0000-000062030000}"/>
    <cellStyle name="20% - Accent4 2 12 2" xfId="1089" xr:uid="{00000000-0005-0000-0000-000063030000}"/>
    <cellStyle name="20% - Accent4 2 13" xfId="1090" xr:uid="{00000000-0005-0000-0000-000064030000}"/>
    <cellStyle name="20% - Accent4 2 14" xfId="1091" xr:uid="{00000000-0005-0000-0000-000065030000}"/>
    <cellStyle name="20% - Accent4 2 2" xfId="1092" xr:uid="{00000000-0005-0000-0000-000066030000}"/>
    <cellStyle name="20% - Accent4 2 2 2" xfId="1093" xr:uid="{00000000-0005-0000-0000-000067030000}"/>
    <cellStyle name="20% - Accent4 2 2 2 2" xfId="1094" xr:uid="{00000000-0005-0000-0000-000068030000}"/>
    <cellStyle name="20% - Accent4 2 2 3" xfId="1095" xr:uid="{00000000-0005-0000-0000-000069030000}"/>
    <cellStyle name="20% - Accent4 2 2 3 2" xfId="1096" xr:uid="{00000000-0005-0000-0000-00006A030000}"/>
    <cellStyle name="20% - Accent4 2 2 4" xfId="1097" xr:uid="{00000000-0005-0000-0000-00006B030000}"/>
    <cellStyle name="20% - Accent4 2 3" xfId="1098" xr:uid="{00000000-0005-0000-0000-00006C030000}"/>
    <cellStyle name="20% - Accent4 2 3 2" xfId="1099" xr:uid="{00000000-0005-0000-0000-00006D030000}"/>
    <cellStyle name="20% - Accent4 2 3 2 2" xfId="1100" xr:uid="{00000000-0005-0000-0000-00006E030000}"/>
    <cellStyle name="20% - Accent4 2 3 2 2 2" xfId="1101" xr:uid="{00000000-0005-0000-0000-00006F030000}"/>
    <cellStyle name="20% - Accent4 2 3 2 3" xfId="1102" xr:uid="{00000000-0005-0000-0000-000070030000}"/>
    <cellStyle name="20% - Accent4 2 3 2 3 2" xfId="1103" xr:uid="{00000000-0005-0000-0000-000071030000}"/>
    <cellStyle name="20% - Accent4 2 3 2 4" xfId="1104" xr:uid="{00000000-0005-0000-0000-000072030000}"/>
    <cellStyle name="20% - Accent4 2 3 2 4 2" xfId="1105" xr:uid="{00000000-0005-0000-0000-000073030000}"/>
    <cellStyle name="20% - Accent4 2 3 2 5" xfId="1106" xr:uid="{00000000-0005-0000-0000-000074030000}"/>
    <cellStyle name="20% - Accent4 2 3 2 5 2" xfId="1107" xr:uid="{00000000-0005-0000-0000-000075030000}"/>
    <cellStyle name="20% - Accent4 2 3 2 6" xfId="1108" xr:uid="{00000000-0005-0000-0000-000076030000}"/>
    <cellStyle name="20% - Accent4 2 3 2 6 2" xfId="1109" xr:uid="{00000000-0005-0000-0000-000077030000}"/>
    <cellStyle name="20% - Accent4 2 3 2 7" xfId="1110" xr:uid="{00000000-0005-0000-0000-000078030000}"/>
    <cellStyle name="20% - Accent4 2 3 3" xfId="1111" xr:uid="{00000000-0005-0000-0000-000079030000}"/>
    <cellStyle name="20% - Accent4 2 3 3 2" xfId="1112" xr:uid="{00000000-0005-0000-0000-00007A030000}"/>
    <cellStyle name="20% - Accent4 2 3 4" xfId="1113" xr:uid="{00000000-0005-0000-0000-00007B030000}"/>
    <cellStyle name="20% - Accent4 2 3 4 2" xfId="1114" xr:uid="{00000000-0005-0000-0000-00007C030000}"/>
    <cellStyle name="20% - Accent4 2 3 5" xfId="1115" xr:uid="{00000000-0005-0000-0000-00007D030000}"/>
    <cellStyle name="20% - Accent4 2 3 5 2" xfId="1116" xr:uid="{00000000-0005-0000-0000-00007E030000}"/>
    <cellStyle name="20% - Accent4 2 3 6" xfId="1117" xr:uid="{00000000-0005-0000-0000-00007F030000}"/>
    <cellStyle name="20% - Accent4 2 3 6 2" xfId="1118" xr:uid="{00000000-0005-0000-0000-000080030000}"/>
    <cellStyle name="20% - Accent4 2 3 7" xfId="1119" xr:uid="{00000000-0005-0000-0000-000081030000}"/>
    <cellStyle name="20% - Accent4 2 3 7 2" xfId="1120" xr:uid="{00000000-0005-0000-0000-000082030000}"/>
    <cellStyle name="20% - Accent4 2 3 8" xfId="1121" xr:uid="{00000000-0005-0000-0000-000083030000}"/>
    <cellStyle name="20% - Accent4 2 4" xfId="1122" xr:uid="{00000000-0005-0000-0000-000084030000}"/>
    <cellStyle name="20% - Accent4 2 4 2" xfId="1123" xr:uid="{00000000-0005-0000-0000-000085030000}"/>
    <cellStyle name="20% - Accent4 2 4 2 2" xfId="1124" xr:uid="{00000000-0005-0000-0000-000086030000}"/>
    <cellStyle name="20% - Accent4 2 4 3" xfId="1125" xr:uid="{00000000-0005-0000-0000-000087030000}"/>
    <cellStyle name="20% - Accent4 2 4 3 2" xfId="1126" xr:uid="{00000000-0005-0000-0000-000088030000}"/>
    <cellStyle name="20% - Accent4 2 4 4" xfId="1127" xr:uid="{00000000-0005-0000-0000-000089030000}"/>
    <cellStyle name="20% - Accent4 2 4 4 2" xfId="1128" xr:uid="{00000000-0005-0000-0000-00008A030000}"/>
    <cellStyle name="20% - Accent4 2 4 5" xfId="1129" xr:uid="{00000000-0005-0000-0000-00008B030000}"/>
    <cellStyle name="20% - Accent4 2 4 5 2" xfId="1130" xr:uid="{00000000-0005-0000-0000-00008C030000}"/>
    <cellStyle name="20% - Accent4 2 4 6" xfId="1131" xr:uid="{00000000-0005-0000-0000-00008D030000}"/>
    <cellStyle name="20% - Accent4 2 4 6 2" xfId="1132" xr:uid="{00000000-0005-0000-0000-00008E030000}"/>
    <cellStyle name="20% - Accent4 2 4 7" xfId="1133" xr:uid="{00000000-0005-0000-0000-00008F030000}"/>
    <cellStyle name="20% - Accent4 2 5" xfId="1134" xr:uid="{00000000-0005-0000-0000-000090030000}"/>
    <cellStyle name="20% - Accent4 2 5 2" xfId="1135" xr:uid="{00000000-0005-0000-0000-000091030000}"/>
    <cellStyle name="20% - Accent4 2 5 2 2" xfId="1136" xr:uid="{00000000-0005-0000-0000-000092030000}"/>
    <cellStyle name="20% - Accent4 2 5 3" xfId="1137" xr:uid="{00000000-0005-0000-0000-000093030000}"/>
    <cellStyle name="20% - Accent4 2 5 3 2" xfId="1138" xr:uid="{00000000-0005-0000-0000-000094030000}"/>
    <cellStyle name="20% - Accent4 2 5 4" xfId="1139" xr:uid="{00000000-0005-0000-0000-000095030000}"/>
    <cellStyle name="20% - Accent4 2 5 4 2" xfId="1140" xr:uid="{00000000-0005-0000-0000-000096030000}"/>
    <cellStyle name="20% - Accent4 2 5 5" xfId="1141" xr:uid="{00000000-0005-0000-0000-000097030000}"/>
    <cellStyle name="20% - Accent4 2 5 5 2" xfId="1142" xr:uid="{00000000-0005-0000-0000-000098030000}"/>
    <cellStyle name="20% - Accent4 2 5 6" xfId="1143" xr:uid="{00000000-0005-0000-0000-000099030000}"/>
    <cellStyle name="20% - Accent4 2 5 6 2" xfId="1144" xr:uid="{00000000-0005-0000-0000-00009A030000}"/>
    <cellStyle name="20% - Accent4 2 5 7" xfId="1145" xr:uid="{00000000-0005-0000-0000-00009B030000}"/>
    <cellStyle name="20% - Accent4 2 6" xfId="1146" xr:uid="{00000000-0005-0000-0000-00009C030000}"/>
    <cellStyle name="20% - Accent4 2 6 2" xfId="1147" xr:uid="{00000000-0005-0000-0000-00009D030000}"/>
    <cellStyle name="20% - Accent4 2 6 2 2" xfId="1148" xr:uid="{00000000-0005-0000-0000-00009E030000}"/>
    <cellStyle name="20% - Accent4 2 6 3" xfId="1149" xr:uid="{00000000-0005-0000-0000-00009F030000}"/>
    <cellStyle name="20% - Accent4 2 6 3 2" xfId="1150" xr:uid="{00000000-0005-0000-0000-0000A0030000}"/>
    <cellStyle name="20% - Accent4 2 6 4" xfId="1151" xr:uid="{00000000-0005-0000-0000-0000A1030000}"/>
    <cellStyle name="20% - Accent4 2 6 4 2" xfId="1152" xr:uid="{00000000-0005-0000-0000-0000A2030000}"/>
    <cellStyle name="20% - Accent4 2 6 5" xfId="1153" xr:uid="{00000000-0005-0000-0000-0000A3030000}"/>
    <cellStyle name="20% - Accent4 2 6 5 2" xfId="1154" xr:uid="{00000000-0005-0000-0000-0000A4030000}"/>
    <cellStyle name="20% - Accent4 2 6 6" xfId="1155" xr:uid="{00000000-0005-0000-0000-0000A5030000}"/>
    <cellStyle name="20% - Accent4 2 6 6 2" xfId="1156" xr:uid="{00000000-0005-0000-0000-0000A6030000}"/>
    <cellStyle name="20% - Accent4 2 6 7" xfId="1157" xr:uid="{00000000-0005-0000-0000-0000A7030000}"/>
    <cellStyle name="20% - Accent4 2 7" xfId="1158" xr:uid="{00000000-0005-0000-0000-0000A8030000}"/>
    <cellStyle name="20% - Accent4 2 7 2" xfId="1159" xr:uid="{00000000-0005-0000-0000-0000A9030000}"/>
    <cellStyle name="20% - Accent4 2 7 2 2" xfId="1160" xr:uid="{00000000-0005-0000-0000-0000AA030000}"/>
    <cellStyle name="20% - Accent4 2 7 3" xfId="1161" xr:uid="{00000000-0005-0000-0000-0000AB030000}"/>
    <cellStyle name="20% - Accent4 2 7 3 2" xfId="1162" xr:uid="{00000000-0005-0000-0000-0000AC030000}"/>
    <cellStyle name="20% - Accent4 2 7 4" xfId="1163" xr:uid="{00000000-0005-0000-0000-0000AD030000}"/>
    <cellStyle name="20% - Accent4 2 7 4 2" xfId="1164" xr:uid="{00000000-0005-0000-0000-0000AE030000}"/>
    <cellStyle name="20% - Accent4 2 7 5" xfId="1165" xr:uid="{00000000-0005-0000-0000-0000AF030000}"/>
    <cellStyle name="20% - Accent4 2 7 5 2" xfId="1166" xr:uid="{00000000-0005-0000-0000-0000B0030000}"/>
    <cellStyle name="20% - Accent4 2 7 6" xfId="1167" xr:uid="{00000000-0005-0000-0000-0000B1030000}"/>
    <cellStyle name="20% - Accent4 2 8" xfId="1168" xr:uid="{00000000-0005-0000-0000-0000B2030000}"/>
    <cellStyle name="20% - Accent4 2 8 2" xfId="1169" xr:uid="{00000000-0005-0000-0000-0000B3030000}"/>
    <cellStyle name="20% - Accent4 2 9" xfId="1170" xr:uid="{00000000-0005-0000-0000-0000B4030000}"/>
    <cellStyle name="20% - Accent4 2 9 2" xfId="1171" xr:uid="{00000000-0005-0000-0000-0000B5030000}"/>
    <cellStyle name="20% - Accent4 2_ACCOUNT" xfId="1172" xr:uid="{00000000-0005-0000-0000-0000B6030000}"/>
    <cellStyle name="20% - Accent4 3" xfId="1173" xr:uid="{00000000-0005-0000-0000-0000B7030000}"/>
    <cellStyle name="20% - Accent4 3 10" xfId="1174" xr:uid="{00000000-0005-0000-0000-0000B8030000}"/>
    <cellStyle name="20% - Accent4 3 2" xfId="1175" xr:uid="{00000000-0005-0000-0000-0000B9030000}"/>
    <cellStyle name="20% - Accent4 3 2 2" xfId="1176" xr:uid="{00000000-0005-0000-0000-0000BA030000}"/>
    <cellStyle name="20% - Accent4 3 2 2 2" xfId="1177" xr:uid="{00000000-0005-0000-0000-0000BB030000}"/>
    <cellStyle name="20% - Accent4 3 2 3" xfId="1178" xr:uid="{00000000-0005-0000-0000-0000BC030000}"/>
    <cellStyle name="20% - Accent4 3 2 3 2" xfId="1179" xr:uid="{00000000-0005-0000-0000-0000BD030000}"/>
    <cellStyle name="20% - Accent4 3 2 4" xfId="1180" xr:uid="{00000000-0005-0000-0000-0000BE030000}"/>
    <cellStyle name="20% - Accent4 3 2 4 2" xfId="1181" xr:uid="{00000000-0005-0000-0000-0000BF030000}"/>
    <cellStyle name="20% - Accent4 3 2 5" xfId="1182" xr:uid="{00000000-0005-0000-0000-0000C0030000}"/>
    <cellStyle name="20% - Accent4 3 2 5 2" xfId="1183" xr:uid="{00000000-0005-0000-0000-0000C1030000}"/>
    <cellStyle name="20% - Accent4 3 2 6" xfId="1184" xr:uid="{00000000-0005-0000-0000-0000C2030000}"/>
    <cellStyle name="20% - Accent4 3 2 6 2" xfId="1185" xr:uid="{00000000-0005-0000-0000-0000C3030000}"/>
    <cellStyle name="20% - Accent4 3 2 7" xfId="1186" xr:uid="{00000000-0005-0000-0000-0000C4030000}"/>
    <cellStyle name="20% - Accent4 3 2 7 2" xfId="1187" xr:uid="{00000000-0005-0000-0000-0000C5030000}"/>
    <cellStyle name="20% - Accent4 3 2 8" xfId="1188" xr:uid="{00000000-0005-0000-0000-0000C6030000}"/>
    <cellStyle name="20% - Accent4 3 3" xfId="1189" xr:uid="{00000000-0005-0000-0000-0000C7030000}"/>
    <cellStyle name="20% - Accent4 3 3 2" xfId="1190" xr:uid="{00000000-0005-0000-0000-0000C8030000}"/>
    <cellStyle name="20% - Accent4 3 3 2 2" xfId="1191" xr:uid="{00000000-0005-0000-0000-0000C9030000}"/>
    <cellStyle name="20% - Accent4 3 3 3" xfId="1192" xr:uid="{00000000-0005-0000-0000-0000CA030000}"/>
    <cellStyle name="20% - Accent4 3 3 3 2" xfId="1193" xr:uid="{00000000-0005-0000-0000-0000CB030000}"/>
    <cellStyle name="20% - Accent4 3 3 4" xfId="1194" xr:uid="{00000000-0005-0000-0000-0000CC030000}"/>
    <cellStyle name="20% - Accent4 3 3 4 2" xfId="1195" xr:uid="{00000000-0005-0000-0000-0000CD030000}"/>
    <cellStyle name="20% - Accent4 3 3 5" xfId="1196" xr:uid="{00000000-0005-0000-0000-0000CE030000}"/>
    <cellStyle name="20% - Accent4 3 3 5 2" xfId="1197" xr:uid="{00000000-0005-0000-0000-0000CF030000}"/>
    <cellStyle name="20% - Accent4 3 3 6" xfId="1198" xr:uid="{00000000-0005-0000-0000-0000D0030000}"/>
    <cellStyle name="20% - Accent4 3 3 6 2" xfId="1199" xr:uid="{00000000-0005-0000-0000-0000D1030000}"/>
    <cellStyle name="20% - Accent4 3 3 7" xfId="1200" xr:uid="{00000000-0005-0000-0000-0000D2030000}"/>
    <cellStyle name="20% - Accent4 3 4" xfId="1201" xr:uid="{00000000-0005-0000-0000-0000D3030000}"/>
    <cellStyle name="20% - Accent4 3 4 2" xfId="1202" xr:uid="{00000000-0005-0000-0000-0000D4030000}"/>
    <cellStyle name="20% - Accent4 3 5" xfId="1203" xr:uid="{00000000-0005-0000-0000-0000D5030000}"/>
    <cellStyle name="20% - Accent4 3 5 2" xfId="1204" xr:uid="{00000000-0005-0000-0000-0000D6030000}"/>
    <cellStyle name="20% - Accent4 3 6" xfId="1205" xr:uid="{00000000-0005-0000-0000-0000D7030000}"/>
    <cellStyle name="20% - Accent4 3 6 2" xfId="1206" xr:uid="{00000000-0005-0000-0000-0000D8030000}"/>
    <cellStyle name="20% - Accent4 3 7" xfId="1207" xr:uid="{00000000-0005-0000-0000-0000D9030000}"/>
    <cellStyle name="20% - Accent4 3 7 2" xfId="1208" xr:uid="{00000000-0005-0000-0000-0000DA030000}"/>
    <cellStyle name="20% - Accent4 3 8" xfId="1209" xr:uid="{00000000-0005-0000-0000-0000DB030000}"/>
    <cellStyle name="20% - Accent4 3 8 2" xfId="1210" xr:uid="{00000000-0005-0000-0000-0000DC030000}"/>
    <cellStyle name="20% - Accent4 3 9" xfId="1211" xr:uid="{00000000-0005-0000-0000-0000DD030000}"/>
    <cellStyle name="20% - Accent4 3 9 2" xfId="1212" xr:uid="{00000000-0005-0000-0000-0000DE030000}"/>
    <cellStyle name="20% - Accent4 3_ACCOUNT" xfId="1213" xr:uid="{00000000-0005-0000-0000-0000DF030000}"/>
    <cellStyle name="20% - Accent4 4" xfId="1214" xr:uid="{00000000-0005-0000-0000-0000E0030000}"/>
    <cellStyle name="20% - Accent4 4 2" xfId="1215" xr:uid="{00000000-0005-0000-0000-0000E1030000}"/>
    <cellStyle name="20% - Accent4 4 2 2" xfId="1216" xr:uid="{00000000-0005-0000-0000-0000E2030000}"/>
    <cellStyle name="20% - Accent4 4 3" xfId="1217" xr:uid="{00000000-0005-0000-0000-0000E3030000}"/>
    <cellStyle name="20% - Accent4 4 3 2" xfId="1218" xr:uid="{00000000-0005-0000-0000-0000E4030000}"/>
    <cellStyle name="20% - Accent4 4 4" xfId="1219" xr:uid="{00000000-0005-0000-0000-0000E5030000}"/>
    <cellStyle name="20% - Accent4 5" xfId="1220" xr:uid="{00000000-0005-0000-0000-0000E6030000}"/>
    <cellStyle name="20% - Accent4 5 10" xfId="1221" xr:uid="{00000000-0005-0000-0000-0000E7030000}"/>
    <cellStyle name="20% - Accent4 5 2" xfId="1222" xr:uid="{00000000-0005-0000-0000-0000E8030000}"/>
    <cellStyle name="20% - Accent4 5 2 2" xfId="1223" xr:uid="{00000000-0005-0000-0000-0000E9030000}"/>
    <cellStyle name="20% - Accent4 5 2 2 2" xfId="1224" xr:uid="{00000000-0005-0000-0000-0000EA030000}"/>
    <cellStyle name="20% - Accent4 5 2 3" xfId="1225" xr:uid="{00000000-0005-0000-0000-0000EB030000}"/>
    <cellStyle name="20% - Accent4 5 2 3 2" xfId="1226" xr:uid="{00000000-0005-0000-0000-0000EC030000}"/>
    <cellStyle name="20% - Accent4 5 2 4" xfId="1227" xr:uid="{00000000-0005-0000-0000-0000ED030000}"/>
    <cellStyle name="20% - Accent4 5 2 4 2" xfId="1228" xr:uid="{00000000-0005-0000-0000-0000EE030000}"/>
    <cellStyle name="20% - Accent4 5 2 5" xfId="1229" xr:uid="{00000000-0005-0000-0000-0000EF030000}"/>
    <cellStyle name="20% - Accent4 5 2 5 2" xfId="1230" xr:uid="{00000000-0005-0000-0000-0000F0030000}"/>
    <cellStyle name="20% - Accent4 5 2 6" xfId="1231" xr:uid="{00000000-0005-0000-0000-0000F1030000}"/>
    <cellStyle name="20% - Accent4 5 2 6 2" xfId="1232" xr:uid="{00000000-0005-0000-0000-0000F2030000}"/>
    <cellStyle name="20% - Accent4 5 2 7" xfId="1233" xr:uid="{00000000-0005-0000-0000-0000F3030000}"/>
    <cellStyle name="20% - Accent4 5 3" xfId="1234" xr:uid="{00000000-0005-0000-0000-0000F4030000}"/>
    <cellStyle name="20% - Accent4 5 3 2" xfId="1235" xr:uid="{00000000-0005-0000-0000-0000F5030000}"/>
    <cellStyle name="20% - Accent4 5 3 2 2" xfId="1236" xr:uid="{00000000-0005-0000-0000-0000F6030000}"/>
    <cellStyle name="20% - Accent4 5 3 3" xfId="1237" xr:uid="{00000000-0005-0000-0000-0000F7030000}"/>
    <cellStyle name="20% - Accent4 5 3 3 2" xfId="1238" xr:uid="{00000000-0005-0000-0000-0000F8030000}"/>
    <cellStyle name="20% - Accent4 5 3 4" xfId="1239" xr:uid="{00000000-0005-0000-0000-0000F9030000}"/>
    <cellStyle name="20% - Accent4 5 3 4 2" xfId="1240" xr:uid="{00000000-0005-0000-0000-0000FA030000}"/>
    <cellStyle name="20% - Accent4 5 3 5" xfId="1241" xr:uid="{00000000-0005-0000-0000-0000FB030000}"/>
    <cellStyle name="20% - Accent4 5 3 5 2" xfId="1242" xr:uid="{00000000-0005-0000-0000-0000FC030000}"/>
    <cellStyle name="20% - Accent4 5 3 6" xfId="1243" xr:uid="{00000000-0005-0000-0000-0000FD030000}"/>
    <cellStyle name="20% - Accent4 5 3 6 2" xfId="1244" xr:uid="{00000000-0005-0000-0000-0000FE030000}"/>
    <cellStyle name="20% - Accent4 5 3 7" xfId="1245" xr:uid="{00000000-0005-0000-0000-0000FF030000}"/>
    <cellStyle name="20% - Accent4 5 4" xfId="1246" xr:uid="{00000000-0005-0000-0000-000000040000}"/>
    <cellStyle name="20% - Accent4 5 4 2" xfId="1247" xr:uid="{00000000-0005-0000-0000-000001040000}"/>
    <cellStyle name="20% - Accent4 5 5" xfId="1248" xr:uid="{00000000-0005-0000-0000-000002040000}"/>
    <cellStyle name="20% - Accent4 5 5 2" xfId="1249" xr:uid="{00000000-0005-0000-0000-000003040000}"/>
    <cellStyle name="20% - Accent4 5 6" xfId="1250" xr:uid="{00000000-0005-0000-0000-000004040000}"/>
    <cellStyle name="20% - Accent4 5 6 2" xfId="1251" xr:uid="{00000000-0005-0000-0000-000005040000}"/>
    <cellStyle name="20% - Accent4 5 7" xfId="1252" xr:uid="{00000000-0005-0000-0000-000006040000}"/>
    <cellStyle name="20% - Accent4 5 7 2" xfId="1253" xr:uid="{00000000-0005-0000-0000-000007040000}"/>
    <cellStyle name="20% - Accent4 5 8" xfId="1254" xr:uid="{00000000-0005-0000-0000-000008040000}"/>
    <cellStyle name="20% - Accent4 5 8 2" xfId="1255" xr:uid="{00000000-0005-0000-0000-000009040000}"/>
    <cellStyle name="20% - Accent4 5 9" xfId="1256" xr:uid="{00000000-0005-0000-0000-00000A040000}"/>
    <cellStyle name="20% - Accent4 5 9 2" xfId="1257" xr:uid="{00000000-0005-0000-0000-00000B040000}"/>
    <cellStyle name="20% - Accent4 6" xfId="1258" xr:uid="{00000000-0005-0000-0000-00000C040000}"/>
    <cellStyle name="20% - Accent4 6 2" xfId="1259" xr:uid="{00000000-0005-0000-0000-00000D040000}"/>
    <cellStyle name="20% - Accent4 6 2 2" xfId="1260" xr:uid="{00000000-0005-0000-0000-00000E040000}"/>
    <cellStyle name="20% - Accent4 6 2 2 2" xfId="1261" xr:uid="{00000000-0005-0000-0000-00000F040000}"/>
    <cellStyle name="20% - Accent4 6 2 3" xfId="1262" xr:uid="{00000000-0005-0000-0000-000010040000}"/>
    <cellStyle name="20% - Accent4 6 2 3 2" xfId="1263" xr:uid="{00000000-0005-0000-0000-000011040000}"/>
    <cellStyle name="20% - Accent4 6 2 4" xfId="1264" xr:uid="{00000000-0005-0000-0000-000012040000}"/>
    <cellStyle name="20% - Accent4 6 2 4 2" xfId="1265" xr:uid="{00000000-0005-0000-0000-000013040000}"/>
    <cellStyle name="20% - Accent4 6 2 5" xfId="1266" xr:uid="{00000000-0005-0000-0000-000014040000}"/>
    <cellStyle name="20% - Accent4 6 2 5 2" xfId="1267" xr:uid="{00000000-0005-0000-0000-000015040000}"/>
    <cellStyle name="20% - Accent4 6 2 6" xfId="1268" xr:uid="{00000000-0005-0000-0000-000016040000}"/>
    <cellStyle name="20% - Accent4 6 2 6 2" xfId="1269" xr:uid="{00000000-0005-0000-0000-000017040000}"/>
    <cellStyle name="20% - Accent4 6 2 7" xfId="1270" xr:uid="{00000000-0005-0000-0000-000018040000}"/>
    <cellStyle name="20% - Accent4 6 3" xfId="1271" xr:uid="{00000000-0005-0000-0000-000019040000}"/>
    <cellStyle name="20% - Accent4 6 3 2" xfId="1272" xr:uid="{00000000-0005-0000-0000-00001A040000}"/>
    <cellStyle name="20% - Accent4 6 3 2 2" xfId="1273" xr:uid="{00000000-0005-0000-0000-00001B040000}"/>
    <cellStyle name="20% - Accent4 6 3 3" xfId="1274" xr:uid="{00000000-0005-0000-0000-00001C040000}"/>
    <cellStyle name="20% - Accent4 6 3 3 2" xfId="1275" xr:uid="{00000000-0005-0000-0000-00001D040000}"/>
    <cellStyle name="20% - Accent4 6 3 4" xfId="1276" xr:uid="{00000000-0005-0000-0000-00001E040000}"/>
    <cellStyle name="20% - Accent4 6 3 4 2" xfId="1277" xr:uid="{00000000-0005-0000-0000-00001F040000}"/>
    <cellStyle name="20% - Accent4 6 3 5" xfId="1278" xr:uid="{00000000-0005-0000-0000-000020040000}"/>
    <cellStyle name="20% - Accent4 6 3 5 2" xfId="1279" xr:uid="{00000000-0005-0000-0000-000021040000}"/>
    <cellStyle name="20% - Accent4 6 3 6" xfId="1280" xr:uid="{00000000-0005-0000-0000-000022040000}"/>
    <cellStyle name="20% - Accent4 6 3 6 2" xfId="1281" xr:uid="{00000000-0005-0000-0000-000023040000}"/>
    <cellStyle name="20% - Accent4 6 3 7" xfId="1282" xr:uid="{00000000-0005-0000-0000-000024040000}"/>
    <cellStyle name="20% - Accent4 6 4" xfId="1283" xr:uid="{00000000-0005-0000-0000-000025040000}"/>
    <cellStyle name="20% - Accent4 6 4 2" xfId="1284" xr:uid="{00000000-0005-0000-0000-000026040000}"/>
    <cellStyle name="20% - Accent4 6 5" xfId="1285" xr:uid="{00000000-0005-0000-0000-000027040000}"/>
    <cellStyle name="20% - Accent4 6 5 2" xfId="1286" xr:uid="{00000000-0005-0000-0000-000028040000}"/>
    <cellStyle name="20% - Accent4 6 6" xfId="1287" xr:uid="{00000000-0005-0000-0000-000029040000}"/>
    <cellStyle name="20% - Accent4 6 6 2" xfId="1288" xr:uid="{00000000-0005-0000-0000-00002A040000}"/>
    <cellStyle name="20% - Accent4 6 7" xfId="1289" xr:uid="{00000000-0005-0000-0000-00002B040000}"/>
    <cellStyle name="20% - Accent4 6 7 2" xfId="1290" xr:uid="{00000000-0005-0000-0000-00002C040000}"/>
    <cellStyle name="20% - Accent4 6 8" xfId="1291" xr:uid="{00000000-0005-0000-0000-00002D040000}"/>
    <cellStyle name="20% - Accent4 6 8 2" xfId="1292" xr:uid="{00000000-0005-0000-0000-00002E040000}"/>
    <cellStyle name="20% - Accent4 6 9" xfId="1293" xr:uid="{00000000-0005-0000-0000-00002F040000}"/>
    <cellStyle name="20% - Accent4 7" xfId="1294" xr:uid="{00000000-0005-0000-0000-000030040000}"/>
    <cellStyle name="20% - Accent4 7 2" xfId="1295" xr:uid="{00000000-0005-0000-0000-000031040000}"/>
    <cellStyle name="20% - Accent4 7 2 2" xfId="1296" xr:uid="{00000000-0005-0000-0000-000032040000}"/>
    <cellStyle name="20% - Accent4 7 3" xfId="1297" xr:uid="{00000000-0005-0000-0000-000033040000}"/>
    <cellStyle name="20% - Accent4 7 3 2" xfId="1298" xr:uid="{00000000-0005-0000-0000-000034040000}"/>
    <cellStyle name="20% - Accent4 7 4" xfId="1299" xr:uid="{00000000-0005-0000-0000-000035040000}"/>
    <cellStyle name="20% - Accent4 7 4 2" xfId="1300" xr:uid="{00000000-0005-0000-0000-000036040000}"/>
    <cellStyle name="20% - Accent4 7 5" xfId="1301" xr:uid="{00000000-0005-0000-0000-000037040000}"/>
    <cellStyle name="20% - Accent4 7 5 2" xfId="1302" xr:uid="{00000000-0005-0000-0000-000038040000}"/>
    <cellStyle name="20% - Accent4 7 6" xfId="1303" xr:uid="{00000000-0005-0000-0000-000039040000}"/>
    <cellStyle name="20% - Accent4 7 6 2" xfId="1304" xr:uid="{00000000-0005-0000-0000-00003A040000}"/>
    <cellStyle name="20% - Accent4 7 7" xfId="1305" xr:uid="{00000000-0005-0000-0000-00003B040000}"/>
    <cellStyle name="20% - Accent4 8" xfId="1306" xr:uid="{00000000-0005-0000-0000-00003C040000}"/>
    <cellStyle name="20% - Accent4 8 2" xfId="1307" xr:uid="{00000000-0005-0000-0000-00003D040000}"/>
    <cellStyle name="20% - Accent4 8 2 2" xfId="1308" xr:uid="{00000000-0005-0000-0000-00003E040000}"/>
    <cellStyle name="20% - Accent4 8 3" xfId="1309" xr:uid="{00000000-0005-0000-0000-00003F040000}"/>
    <cellStyle name="20% - Accent4 8 3 2" xfId="1310" xr:uid="{00000000-0005-0000-0000-000040040000}"/>
    <cellStyle name="20% - Accent4 8 4" xfId="1311" xr:uid="{00000000-0005-0000-0000-000041040000}"/>
    <cellStyle name="20% - Accent4 8 4 2" xfId="1312" xr:uid="{00000000-0005-0000-0000-000042040000}"/>
    <cellStyle name="20% - Accent4 8 5" xfId="1313" xr:uid="{00000000-0005-0000-0000-000043040000}"/>
    <cellStyle name="20% - Accent4 8 5 2" xfId="1314" xr:uid="{00000000-0005-0000-0000-000044040000}"/>
    <cellStyle name="20% - Accent4 8 6" xfId="1315" xr:uid="{00000000-0005-0000-0000-000045040000}"/>
    <cellStyle name="20% - Accent4 8 6 2" xfId="1316" xr:uid="{00000000-0005-0000-0000-000046040000}"/>
    <cellStyle name="20% - Accent4 8 7" xfId="1317" xr:uid="{00000000-0005-0000-0000-000047040000}"/>
    <cellStyle name="20% - Accent4 9" xfId="1318" xr:uid="{00000000-0005-0000-0000-000048040000}"/>
    <cellStyle name="20% - Accent4 9 2" xfId="1319" xr:uid="{00000000-0005-0000-0000-000049040000}"/>
    <cellStyle name="20% - Accent5 10" xfId="1320" xr:uid="{00000000-0005-0000-0000-00004A040000}"/>
    <cellStyle name="20% - Accent5 10 2" xfId="1321" xr:uid="{00000000-0005-0000-0000-00004B040000}"/>
    <cellStyle name="20% - Accent5 10 2 2" xfId="1322" xr:uid="{00000000-0005-0000-0000-00004C040000}"/>
    <cellStyle name="20% - Accent5 10 3" xfId="1323" xr:uid="{00000000-0005-0000-0000-00004D040000}"/>
    <cellStyle name="20% - Accent5 10 3 2" xfId="1324" xr:uid="{00000000-0005-0000-0000-00004E040000}"/>
    <cellStyle name="20% - Accent5 10 4" xfId="1325" xr:uid="{00000000-0005-0000-0000-00004F040000}"/>
    <cellStyle name="20% - Accent5 10 4 2" xfId="1326" xr:uid="{00000000-0005-0000-0000-000050040000}"/>
    <cellStyle name="20% - Accent5 10 5" xfId="1327" xr:uid="{00000000-0005-0000-0000-000051040000}"/>
    <cellStyle name="20% - Accent5 10 5 2" xfId="1328" xr:uid="{00000000-0005-0000-0000-000052040000}"/>
    <cellStyle name="20% - Accent5 10 6" xfId="1329" xr:uid="{00000000-0005-0000-0000-000053040000}"/>
    <cellStyle name="20% - Accent5 10 6 2" xfId="1330" xr:uid="{00000000-0005-0000-0000-000054040000}"/>
    <cellStyle name="20% - Accent5 10 7" xfId="1331" xr:uid="{00000000-0005-0000-0000-000055040000}"/>
    <cellStyle name="20% - Accent5 11" xfId="1332" xr:uid="{00000000-0005-0000-0000-000056040000}"/>
    <cellStyle name="20% - Accent5 11 2" xfId="1333" xr:uid="{00000000-0005-0000-0000-000057040000}"/>
    <cellStyle name="20% - Accent5 11 2 2" xfId="1334" xr:uid="{00000000-0005-0000-0000-000058040000}"/>
    <cellStyle name="20% - Accent5 11 3" xfId="1335" xr:uid="{00000000-0005-0000-0000-000059040000}"/>
    <cellStyle name="20% - Accent5 11 3 2" xfId="1336" xr:uid="{00000000-0005-0000-0000-00005A040000}"/>
    <cellStyle name="20% - Accent5 11 4" xfId="1337" xr:uid="{00000000-0005-0000-0000-00005B040000}"/>
    <cellStyle name="20% - Accent5 11 4 2" xfId="1338" xr:uid="{00000000-0005-0000-0000-00005C040000}"/>
    <cellStyle name="20% - Accent5 11 5" xfId="1339" xr:uid="{00000000-0005-0000-0000-00005D040000}"/>
    <cellStyle name="20% - Accent5 11 5 2" xfId="1340" xr:uid="{00000000-0005-0000-0000-00005E040000}"/>
    <cellStyle name="20% - Accent5 11 6" xfId="1341" xr:uid="{00000000-0005-0000-0000-00005F040000}"/>
    <cellStyle name="20% - Accent5 12" xfId="1342" xr:uid="{00000000-0005-0000-0000-000060040000}"/>
    <cellStyle name="20% - Accent5 12 2" xfId="1343" xr:uid="{00000000-0005-0000-0000-000061040000}"/>
    <cellStyle name="20% - Accent5 13" xfId="1344" xr:uid="{00000000-0005-0000-0000-000062040000}"/>
    <cellStyle name="20% - Accent5 13 2" xfId="1345" xr:uid="{00000000-0005-0000-0000-000063040000}"/>
    <cellStyle name="20% - Accent5 14" xfId="1346" xr:uid="{00000000-0005-0000-0000-000064040000}"/>
    <cellStyle name="20% - Accent5 14 2" xfId="1347" xr:uid="{00000000-0005-0000-0000-000065040000}"/>
    <cellStyle name="20% - Accent5 15" xfId="1348" xr:uid="{00000000-0005-0000-0000-000066040000}"/>
    <cellStyle name="20% - Accent5 15 2" xfId="1349" xr:uid="{00000000-0005-0000-0000-000067040000}"/>
    <cellStyle name="20% - Accent5 16" xfId="1350" xr:uid="{00000000-0005-0000-0000-000068040000}"/>
    <cellStyle name="20% - Accent5 16 2" xfId="1351" xr:uid="{00000000-0005-0000-0000-000069040000}"/>
    <cellStyle name="20% - Accent5 17" xfId="1352" xr:uid="{00000000-0005-0000-0000-00006A040000}"/>
    <cellStyle name="20% - Accent5 18" xfId="1353" xr:uid="{00000000-0005-0000-0000-00006B040000}"/>
    <cellStyle name="20% - Accent5 2" xfId="1354" xr:uid="{00000000-0005-0000-0000-00006C040000}"/>
    <cellStyle name="20% - Accent5 2 10" xfId="1355" xr:uid="{00000000-0005-0000-0000-00006D040000}"/>
    <cellStyle name="20% - Accent5 2 2" xfId="1356" xr:uid="{00000000-0005-0000-0000-00006E040000}"/>
    <cellStyle name="20% - Accent5 2 2 2" xfId="1357" xr:uid="{00000000-0005-0000-0000-00006F040000}"/>
    <cellStyle name="20% - Accent5 2 2 2 2" xfId="1358" xr:uid="{00000000-0005-0000-0000-000070040000}"/>
    <cellStyle name="20% - Accent5 2 2 3" xfId="1359" xr:uid="{00000000-0005-0000-0000-000071040000}"/>
    <cellStyle name="20% - Accent5 2 2 3 2" xfId="1360" xr:uid="{00000000-0005-0000-0000-000072040000}"/>
    <cellStyle name="20% - Accent5 2 2 4" xfId="1361" xr:uid="{00000000-0005-0000-0000-000073040000}"/>
    <cellStyle name="20% - Accent5 2 2 4 2" xfId="1362" xr:uid="{00000000-0005-0000-0000-000074040000}"/>
    <cellStyle name="20% - Accent5 2 2 5" xfId="1363" xr:uid="{00000000-0005-0000-0000-000075040000}"/>
    <cellStyle name="20% - Accent5 2 2 5 2" xfId="1364" xr:uid="{00000000-0005-0000-0000-000076040000}"/>
    <cellStyle name="20% - Accent5 2 2 6" xfId="1365" xr:uid="{00000000-0005-0000-0000-000077040000}"/>
    <cellStyle name="20% - Accent5 2 2 6 2" xfId="1366" xr:uid="{00000000-0005-0000-0000-000078040000}"/>
    <cellStyle name="20% - Accent5 2 2 7" xfId="1367" xr:uid="{00000000-0005-0000-0000-000079040000}"/>
    <cellStyle name="20% - Accent5 2 2 7 2" xfId="1368" xr:uid="{00000000-0005-0000-0000-00007A040000}"/>
    <cellStyle name="20% - Accent5 2 2 8" xfId="1369" xr:uid="{00000000-0005-0000-0000-00007B040000}"/>
    <cellStyle name="20% - Accent5 2 3" xfId="1370" xr:uid="{00000000-0005-0000-0000-00007C040000}"/>
    <cellStyle name="20% - Accent5 2 3 2" xfId="1371" xr:uid="{00000000-0005-0000-0000-00007D040000}"/>
    <cellStyle name="20% - Accent5 2 3 2 2" xfId="1372" xr:uid="{00000000-0005-0000-0000-00007E040000}"/>
    <cellStyle name="20% - Accent5 2 3 3" xfId="1373" xr:uid="{00000000-0005-0000-0000-00007F040000}"/>
    <cellStyle name="20% - Accent5 2 3 3 2" xfId="1374" xr:uid="{00000000-0005-0000-0000-000080040000}"/>
    <cellStyle name="20% - Accent5 2 3 4" xfId="1375" xr:uid="{00000000-0005-0000-0000-000081040000}"/>
    <cellStyle name="20% - Accent5 2 3 4 2" xfId="1376" xr:uid="{00000000-0005-0000-0000-000082040000}"/>
    <cellStyle name="20% - Accent5 2 3 5" xfId="1377" xr:uid="{00000000-0005-0000-0000-000083040000}"/>
    <cellStyle name="20% - Accent5 2 3 5 2" xfId="1378" xr:uid="{00000000-0005-0000-0000-000084040000}"/>
    <cellStyle name="20% - Accent5 2 3 6" xfId="1379" xr:uid="{00000000-0005-0000-0000-000085040000}"/>
    <cellStyle name="20% - Accent5 2 3 6 2" xfId="1380" xr:uid="{00000000-0005-0000-0000-000086040000}"/>
    <cellStyle name="20% - Accent5 2 3 7" xfId="1381" xr:uid="{00000000-0005-0000-0000-000087040000}"/>
    <cellStyle name="20% - Accent5 2 4" xfId="1382" xr:uid="{00000000-0005-0000-0000-000088040000}"/>
    <cellStyle name="20% - Accent5 2 4 2" xfId="1383" xr:uid="{00000000-0005-0000-0000-000089040000}"/>
    <cellStyle name="20% - Accent5 2 5" xfId="1384" xr:uid="{00000000-0005-0000-0000-00008A040000}"/>
    <cellStyle name="20% - Accent5 2 5 2" xfId="1385" xr:uid="{00000000-0005-0000-0000-00008B040000}"/>
    <cellStyle name="20% - Accent5 2 6" xfId="1386" xr:uid="{00000000-0005-0000-0000-00008C040000}"/>
    <cellStyle name="20% - Accent5 2 6 2" xfId="1387" xr:uid="{00000000-0005-0000-0000-00008D040000}"/>
    <cellStyle name="20% - Accent5 2 7" xfId="1388" xr:uid="{00000000-0005-0000-0000-00008E040000}"/>
    <cellStyle name="20% - Accent5 2 7 2" xfId="1389" xr:uid="{00000000-0005-0000-0000-00008F040000}"/>
    <cellStyle name="20% - Accent5 2 8" xfId="1390" xr:uid="{00000000-0005-0000-0000-000090040000}"/>
    <cellStyle name="20% - Accent5 2 8 2" xfId="1391" xr:uid="{00000000-0005-0000-0000-000091040000}"/>
    <cellStyle name="20% - Accent5 2 9" xfId="1392" xr:uid="{00000000-0005-0000-0000-000092040000}"/>
    <cellStyle name="20% - Accent5 2 9 2" xfId="1393" xr:uid="{00000000-0005-0000-0000-000093040000}"/>
    <cellStyle name="20% - Accent5 2_ACCOUNT" xfId="1394" xr:uid="{00000000-0005-0000-0000-000094040000}"/>
    <cellStyle name="20% - Accent5 3" xfId="1395" xr:uid="{00000000-0005-0000-0000-000095040000}"/>
    <cellStyle name="20% - Accent5 3 10" xfId="1396" xr:uid="{00000000-0005-0000-0000-000096040000}"/>
    <cellStyle name="20% - Accent5 3 2" xfId="1397" xr:uid="{00000000-0005-0000-0000-000097040000}"/>
    <cellStyle name="20% - Accent5 3 2 2" xfId="1398" xr:uid="{00000000-0005-0000-0000-000098040000}"/>
    <cellStyle name="20% - Accent5 3 2 2 2" xfId="1399" xr:uid="{00000000-0005-0000-0000-000099040000}"/>
    <cellStyle name="20% - Accent5 3 2 3" xfId="1400" xr:uid="{00000000-0005-0000-0000-00009A040000}"/>
    <cellStyle name="20% - Accent5 3 2 3 2" xfId="1401" xr:uid="{00000000-0005-0000-0000-00009B040000}"/>
    <cellStyle name="20% - Accent5 3 2 4" xfId="1402" xr:uid="{00000000-0005-0000-0000-00009C040000}"/>
    <cellStyle name="20% - Accent5 3 2 4 2" xfId="1403" xr:uid="{00000000-0005-0000-0000-00009D040000}"/>
    <cellStyle name="20% - Accent5 3 2 5" xfId="1404" xr:uid="{00000000-0005-0000-0000-00009E040000}"/>
    <cellStyle name="20% - Accent5 3 2 5 2" xfId="1405" xr:uid="{00000000-0005-0000-0000-00009F040000}"/>
    <cellStyle name="20% - Accent5 3 2 6" xfId="1406" xr:uid="{00000000-0005-0000-0000-0000A0040000}"/>
    <cellStyle name="20% - Accent5 3 2 6 2" xfId="1407" xr:uid="{00000000-0005-0000-0000-0000A1040000}"/>
    <cellStyle name="20% - Accent5 3 2 7" xfId="1408" xr:uid="{00000000-0005-0000-0000-0000A2040000}"/>
    <cellStyle name="20% - Accent5 3 2 7 2" xfId="1409" xr:uid="{00000000-0005-0000-0000-0000A3040000}"/>
    <cellStyle name="20% - Accent5 3 2 8" xfId="1410" xr:uid="{00000000-0005-0000-0000-0000A4040000}"/>
    <cellStyle name="20% - Accent5 3 3" xfId="1411" xr:uid="{00000000-0005-0000-0000-0000A5040000}"/>
    <cellStyle name="20% - Accent5 3 3 2" xfId="1412" xr:uid="{00000000-0005-0000-0000-0000A6040000}"/>
    <cellStyle name="20% - Accent5 3 3 2 2" xfId="1413" xr:uid="{00000000-0005-0000-0000-0000A7040000}"/>
    <cellStyle name="20% - Accent5 3 3 3" xfId="1414" xr:uid="{00000000-0005-0000-0000-0000A8040000}"/>
    <cellStyle name="20% - Accent5 3 3 3 2" xfId="1415" xr:uid="{00000000-0005-0000-0000-0000A9040000}"/>
    <cellStyle name="20% - Accent5 3 3 4" xfId="1416" xr:uid="{00000000-0005-0000-0000-0000AA040000}"/>
    <cellStyle name="20% - Accent5 3 3 4 2" xfId="1417" xr:uid="{00000000-0005-0000-0000-0000AB040000}"/>
    <cellStyle name="20% - Accent5 3 3 5" xfId="1418" xr:uid="{00000000-0005-0000-0000-0000AC040000}"/>
    <cellStyle name="20% - Accent5 3 3 5 2" xfId="1419" xr:uid="{00000000-0005-0000-0000-0000AD040000}"/>
    <cellStyle name="20% - Accent5 3 3 6" xfId="1420" xr:uid="{00000000-0005-0000-0000-0000AE040000}"/>
    <cellStyle name="20% - Accent5 3 3 6 2" xfId="1421" xr:uid="{00000000-0005-0000-0000-0000AF040000}"/>
    <cellStyle name="20% - Accent5 3 3 7" xfId="1422" xr:uid="{00000000-0005-0000-0000-0000B0040000}"/>
    <cellStyle name="20% - Accent5 3 4" xfId="1423" xr:uid="{00000000-0005-0000-0000-0000B1040000}"/>
    <cellStyle name="20% - Accent5 3 4 2" xfId="1424" xr:uid="{00000000-0005-0000-0000-0000B2040000}"/>
    <cellStyle name="20% - Accent5 3 5" xfId="1425" xr:uid="{00000000-0005-0000-0000-0000B3040000}"/>
    <cellStyle name="20% - Accent5 3 5 2" xfId="1426" xr:uid="{00000000-0005-0000-0000-0000B4040000}"/>
    <cellStyle name="20% - Accent5 3 6" xfId="1427" xr:uid="{00000000-0005-0000-0000-0000B5040000}"/>
    <cellStyle name="20% - Accent5 3 6 2" xfId="1428" xr:uid="{00000000-0005-0000-0000-0000B6040000}"/>
    <cellStyle name="20% - Accent5 3 7" xfId="1429" xr:uid="{00000000-0005-0000-0000-0000B7040000}"/>
    <cellStyle name="20% - Accent5 3 7 2" xfId="1430" xr:uid="{00000000-0005-0000-0000-0000B8040000}"/>
    <cellStyle name="20% - Accent5 3 8" xfId="1431" xr:uid="{00000000-0005-0000-0000-0000B9040000}"/>
    <cellStyle name="20% - Accent5 3 8 2" xfId="1432" xr:uid="{00000000-0005-0000-0000-0000BA040000}"/>
    <cellStyle name="20% - Accent5 3 9" xfId="1433" xr:uid="{00000000-0005-0000-0000-0000BB040000}"/>
    <cellStyle name="20% - Accent5 3 9 2" xfId="1434" xr:uid="{00000000-0005-0000-0000-0000BC040000}"/>
    <cellStyle name="20% - Accent5 3_ACCOUNT" xfId="1435" xr:uid="{00000000-0005-0000-0000-0000BD040000}"/>
    <cellStyle name="20% - Accent5 4" xfId="1436" xr:uid="{00000000-0005-0000-0000-0000BE040000}"/>
    <cellStyle name="20% - Accent5 4 2" xfId="1437" xr:uid="{00000000-0005-0000-0000-0000BF040000}"/>
    <cellStyle name="20% - Accent5 4 2 2" xfId="1438" xr:uid="{00000000-0005-0000-0000-0000C0040000}"/>
    <cellStyle name="20% - Accent5 4 3" xfId="1439" xr:uid="{00000000-0005-0000-0000-0000C1040000}"/>
    <cellStyle name="20% - Accent5 4 3 2" xfId="1440" xr:uid="{00000000-0005-0000-0000-0000C2040000}"/>
    <cellStyle name="20% - Accent5 4 4" xfId="1441" xr:uid="{00000000-0005-0000-0000-0000C3040000}"/>
    <cellStyle name="20% - Accent5 5" xfId="1442" xr:uid="{00000000-0005-0000-0000-0000C4040000}"/>
    <cellStyle name="20% - Accent5 5 10" xfId="1443" xr:uid="{00000000-0005-0000-0000-0000C5040000}"/>
    <cellStyle name="20% - Accent5 5 2" xfId="1444" xr:uid="{00000000-0005-0000-0000-0000C6040000}"/>
    <cellStyle name="20% - Accent5 5 2 2" xfId="1445" xr:uid="{00000000-0005-0000-0000-0000C7040000}"/>
    <cellStyle name="20% - Accent5 5 2 2 2" xfId="1446" xr:uid="{00000000-0005-0000-0000-0000C8040000}"/>
    <cellStyle name="20% - Accent5 5 2 3" xfId="1447" xr:uid="{00000000-0005-0000-0000-0000C9040000}"/>
    <cellStyle name="20% - Accent5 5 2 3 2" xfId="1448" xr:uid="{00000000-0005-0000-0000-0000CA040000}"/>
    <cellStyle name="20% - Accent5 5 2 4" xfId="1449" xr:uid="{00000000-0005-0000-0000-0000CB040000}"/>
    <cellStyle name="20% - Accent5 5 2 4 2" xfId="1450" xr:uid="{00000000-0005-0000-0000-0000CC040000}"/>
    <cellStyle name="20% - Accent5 5 2 5" xfId="1451" xr:uid="{00000000-0005-0000-0000-0000CD040000}"/>
    <cellStyle name="20% - Accent5 5 2 5 2" xfId="1452" xr:uid="{00000000-0005-0000-0000-0000CE040000}"/>
    <cellStyle name="20% - Accent5 5 2 6" xfId="1453" xr:uid="{00000000-0005-0000-0000-0000CF040000}"/>
    <cellStyle name="20% - Accent5 5 2 6 2" xfId="1454" xr:uid="{00000000-0005-0000-0000-0000D0040000}"/>
    <cellStyle name="20% - Accent5 5 2 7" xfId="1455" xr:uid="{00000000-0005-0000-0000-0000D1040000}"/>
    <cellStyle name="20% - Accent5 5 3" xfId="1456" xr:uid="{00000000-0005-0000-0000-0000D2040000}"/>
    <cellStyle name="20% - Accent5 5 3 2" xfId="1457" xr:uid="{00000000-0005-0000-0000-0000D3040000}"/>
    <cellStyle name="20% - Accent5 5 3 2 2" xfId="1458" xr:uid="{00000000-0005-0000-0000-0000D4040000}"/>
    <cellStyle name="20% - Accent5 5 3 3" xfId="1459" xr:uid="{00000000-0005-0000-0000-0000D5040000}"/>
    <cellStyle name="20% - Accent5 5 3 3 2" xfId="1460" xr:uid="{00000000-0005-0000-0000-0000D6040000}"/>
    <cellStyle name="20% - Accent5 5 3 4" xfId="1461" xr:uid="{00000000-0005-0000-0000-0000D7040000}"/>
    <cellStyle name="20% - Accent5 5 3 4 2" xfId="1462" xr:uid="{00000000-0005-0000-0000-0000D8040000}"/>
    <cellStyle name="20% - Accent5 5 3 5" xfId="1463" xr:uid="{00000000-0005-0000-0000-0000D9040000}"/>
    <cellStyle name="20% - Accent5 5 3 5 2" xfId="1464" xr:uid="{00000000-0005-0000-0000-0000DA040000}"/>
    <cellStyle name="20% - Accent5 5 3 6" xfId="1465" xr:uid="{00000000-0005-0000-0000-0000DB040000}"/>
    <cellStyle name="20% - Accent5 5 3 6 2" xfId="1466" xr:uid="{00000000-0005-0000-0000-0000DC040000}"/>
    <cellStyle name="20% - Accent5 5 3 7" xfId="1467" xr:uid="{00000000-0005-0000-0000-0000DD040000}"/>
    <cellStyle name="20% - Accent5 5 4" xfId="1468" xr:uid="{00000000-0005-0000-0000-0000DE040000}"/>
    <cellStyle name="20% - Accent5 5 4 2" xfId="1469" xr:uid="{00000000-0005-0000-0000-0000DF040000}"/>
    <cellStyle name="20% - Accent5 5 5" xfId="1470" xr:uid="{00000000-0005-0000-0000-0000E0040000}"/>
    <cellStyle name="20% - Accent5 5 5 2" xfId="1471" xr:uid="{00000000-0005-0000-0000-0000E1040000}"/>
    <cellStyle name="20% - Accent5 5 6" xfId="1472" xr:uid="{00000000-0005-0000-0000-0000E2040000}"/>
    <cellStyle name="20% - Accent5 5 6 2" xfId="1473" xr:uid="{00000000-0005-0000-0000-0000E3040000}"/>
    <cellStyle name="20% - Accent5 5 7" xfId="1474" xr:uid="{00000000-0005-0000-0000-0000E4040000}"/>
    <cellStyle name="20% - Accent5 5 7 2" xfId="1475" xr:uid="{00000000-0005-0000-0000-0000E5040000}"/>
    <cellStyle name="20% - Accent5 5 8" xfId="1476" xr:uid="{00000000-0005-0000-0000-0000E6040000}"/>
    <cellStyle name="20% - Accent5 5 8 2" xfId="1477" xr:uid="{00000000-0005-0000-0000-0000E7040000}"/>
    <cellStyle name="20% - Accent5 5 9" xfId="1478" xr:uid="{00000000-0005-0000-0000-0000E8040000}"/>
    <cellStyle name="20% - Accent5 5 9 2" xfId="1479" xr:uid="{00000000-0005-0000-0000-0000E9040000}"/>
    <cellStyle name="20% - Accent5 6" xfId="1480" xr:uid="{00000000-0005-0000-0000-0000EA040000}"/>
    <cellStyle name="20% - Accent5 6 2" xfId="1481" xr:uid="{00000000-0005-0000-0000-0000EB040000}"/>
    <cellStyle name="20% - Accent5 6 2 2" xfId="1482" xr:uid="{00000000-0005-0000-0000-0000EC040000}"/>
    <cellStyle name="20% - Accent5 6 2 2 2" xfId="1483" xr:uid="{00000000-0005-0000-0000-0000ED040000}"/>
    <cellStyle name="20% - Accent5 6 2 3" xfId="1484" xr:uid="{00000000-0005-0000-0000-0000EE040000}"/>
    <cellStyle name="20% - Accent5 6 2 3 2" xfId="1485" xr:uid="{00000000-0005-0000-0000-0000EF040000}"/>
    <cellStyle name="20% - Accent5 6 2 4" xfId="1486" xr:uid="{00000000-0005-0000-0000-0000F0040000}"/>
    <cellStyle name="20% - Accent5 6 2 4 2" xfId="1487" xr:uid="{00000000-0005-0000-0000-0000F1040000}"/>
    <cellStyle name="20% - Accent5 6 2 5" xfId="1488" xr:uid="{00000000-0005-0000-0000-0000F2040000}"/>
    <cellStyle name="20% - Accent5 6 2 5 2" xfId="1489" xr:uid="{00000000-0005-0000-0000-0000F3040000}"/>
    <cellStyle name="20% - Accent5 6 2 6" xfId="1490" xr:uid="{00000000-0005-0000-0000-0000F4040000}"/>
    <cellStyle name="20% - Accent5 6 2 6 2" xfId="1491" xr:uid="{00000000-0005-0000-0000-0000F5040000}"/>
    <cellStyle name="20% - Accent5 6 2 7" xfId="1492" xr:uid="{00000000-0005-0000-0000-0000F6040000}"/>
    <cellStyle name="20% - Accent5 6 3" xfId="1493" xr:uid="{00000000-0005-0000-0000-0000F7040000}"/>
    <cellStyle name="20% - Accent5 6 3 2" xfId="1494" xr:uid="{00000000-0005-0000-0000-0000F8040000}"/>
    <cellStyle name="20% - Accent5 6 3 2 2" xfId="1495" xr:uid="{00000000-0005-0000-0000-0000F9040000}"/>
    <cellStyle name="20% - Accent5 6 3 3" xfId="1496" xr:uid="{00000000-0005-0000-0000-0000FA040000}"/>
    <cellStyle name="20% - Accent5 6 3 3 2" xfId="1497" xr:uid="{00000000-0005-0000-0000-0000FB040000}"/>
    <cellStyle name="20% - Accent5 6 3 4" xfId="1498" xr:uid="{00000000-0005-0000-0000-0000FC040000}"/>
    <cellStyle name="20% - Accent5 6 3 4 2" xfId="1499" xr:uid="{00000000-0005-0000-0000-0000FD040000}"/>
    <cellStyle name="20% - Accent5 6 3 5" xfId="1500" xr:uid="{00000000-0005-0000-0000-0000FE040000}"/>
    <cellStyle name="20% - Accent5 6 3 5 2" xfId="1501" xr:uid="{00000000-0005-0000-0000-0000FF040000}"/>
    <cellStyle name="20% - Accent5 6 3 6" xfId="1502" xr:uid="{00000000-0005-0000-0000-000000050000}"/>
    <cellStyle name="20% - Accent5 6 3 6 2" xfId="1503" xr:uid="{00000000-0005-0000-0000-000001050000}"/>
    <cellStyle name="20% - Accent5 6 3 7" xfId="1504" xr:uid="{00000000-0005-0000-0000-000002050000}"/>
    <cellStyle name="20% - Accent5 6 4" xfId="1505" xr:uid="{00000000-0005-0000-0000-000003050000}"/>
    <cellStyle name="20% - Accent5 6 4 2" xfId="1506" xr:uid="{00000000-0005-0000-0000-000004050000}"/>
    <cellStyle name="20% - Accent5 6 5" xfId="1507" xr:uid="{00000000-0005-0000-0000-000005050000}"/>
    <cellStyle name="20% - Accent5 6 5 2" xfId="1508" xr:uid="{00000000-0005-0000-0000-000006050000}"/>
    <cellStyle name="20% - Accent5 6 6" xfId="1509" xr:uid="{00000000-0005-0000-0000-000007050000}"/>
    <cellStyle name="20% - Accent5 6 6 2" xfId="1510" xr:uid="{00000000-0005-0000-0000-000008050000}"/>
    <cellStyle name="20% - Accent5 6 7" xfId="1511" xr:uid="{00000000-0005-0000-0000-000009050000}"/>
    <cellStyle name="20% - Accent5 6 7 2" xfId="1512" xr:uid="{00000000-0005-0000-0000-00000A050000}"/>
    <cellStyle name="20% - Accent5 6 8" xfId="1513" xr:uid="{00000000-0005-0000-0000-00000B050000}"/>
    <cellStyle name="20% - Accent5 6 8 2" xfId="1514" xr:uid="{00000000-0005-0000-0000-00000C050000}"/>
    <cellStyle name="20% - Accent5 6 9" xfId="1515" xr:uid="{00000000-0005-0000-0000-00000D050000}"/>
    <cellStyle name="20% - Accent5 7" xfId="1516" xr:uid="{00000000-0005-0000-0000-00000E050000}"/>
    <cellStyle name="20% - Accent5 7 2" xfId="1517" xr:uid="{00000000-0005-0000-0000-00000F050000}"/>
    <cellStyle name="20% - Accent5 7 2 2" xfId="1518" xr:uid="{00000000-0005-0000-0000-000010050000}"/>
    <cellStyle name="20% - Accent5 7 2 2 2" xfId="1519" xr:uid="{00000000-0005-0000-0000-000011050000}"/>
    <cellStyle name="20% - Accent5 7 2 3" xfId="1520" xr:uid="{00000000-0005-0000-0000-000012050000}"/>
    <cellStyle name="20% - Accent5 7 2 3 2" xfId="1521" xr:uid="{00000000-0005-0000-0000-000013050000}"/>
    <cellStyle name="20% - Accent5 7 2 4" xfId="1522" xr:uid="{00000000-0005-0000-0000-000014050000}"/>
    <cellStyle name="20% - Accent5 7 2 4 2" xfId="1523" xr:uid="{00000000-0005-0000-0000-000015050000}"/>
    <cellStyle name="20% - Accent5 7 2 5" xfId="1524" xr:uid="{00000000-0005-0000-0000-000016050000}"/>
    <cellStyle name="20% - Accent5 7 2 5 2" xfId="1525" xr:uid="{00000000-0005-0000-0000-000017050000}"/>
    <cellStyle name="20% - Accent5 7 2 6" xfId="1526" xr:uid="{00000000-0005-0000-0000-000018050000}"/>
    <cellStyle name="20% - Accent5 7 2 6 2" xfId="1527" xr:uid="{00000000-0005-0000-0000-000019050000}"/>
    <cellStyle name="20% - Accent5 7 2 7" xfId="1528" xr:uid="{00000000-0005-0000-0000-00001A050000}"/>
    <cellStyle name="20% - Accent5 7 3" xfId="1529" xr:uid="{00000000-0005-0000-0000-00001B050000}"/>
    <cellStyle name="20% - Accent5 7 3 2" xfId="1530" xr:uid="{00000000-0005-0000-0000-00001C050000}"/>
    <cellStyle name="20% - Accent5 7 4" xfId="1531" xr:uid="{00000000-0005-0000-0000-00001D050000}"/>
    <cellStyle name="20% - Accent5 7 4 2" xfId="1532" xr:uid="{00000000-0005-0000-0000-00001E050000}"/>
    <cellStyle name="20% - Accent5 7 5" xfId="1533" xr:uid="{00000000-0005-0000-0000-00001F050000}"/>
    <cellStyle name="20% - Accent5 7 5 2" xfId="1534" xr:uid="{00000000-0005-0000-0000-000020050000}"/>
    <cellStyle name="20% - Accent5 7 6" xfId="1535" xr:uid="{00000000-0005-0000-0000-000021050000}"/>
    <cellStyle name="20% - Accent5 7 6 2" xfId="1536" xr:uid="{00000000-0005-0000-0000-000022050000}"/>
    <cellStyle name="20% - Accent5 7 7" xfId="1537" xr:uid="{00000000-0005-0000-0000-000023050000}"/>
    <cellStyle name="20% - Accent5 7 7 2" xfId="1538" xr:uid="{00000000-0005-0000-0000-000024050000}"/>
    <cellStyle name="20% - Accent5 7 8" xfId="1539" xr:uid="{00000000-0005-0000-0000-000025050000}"/>
    <cellStyle name="20% - Accent5 8" xfId="1540" xr:uid="{00000000-0005-0000-0000-000026050000}"/>
    <cellStyle name="20% - Accent5 8 2" xfId="1541" xr:uid="{00000000-0005-0000-0000-000027050000}"/>
    <cellStyle name="20% - Accent5 8 2 2" xfId="1542" xr:uid="{00000000-0005-0000-0000-000028050000}"/>
    <cellStyle name="20% - Accent5 8 3" xfId="1543" xr:uid="{00000000-0005-0000-0000-000029050000}"/>
    <cellStyle name="20% - Accent5 8 3 2" xfId="1544" xr:uid="{00000000-0005-0000-0000-00002A050000}"/>
    <cellStyle name="20% - Accent5 8 4" xfId="1545" xr:uid="{00000000-0005-0000-0000-00002B050000}"/>
    <cellStyle name="20% - Accent5 8 4 2" xfId="1546" xr:uid="{00000000-0005-0000-0000-00002C050000}"/>
    <cellStyle name="20% - Accent5 8 5" xfId="1547" xr:uid="{00000000-0005-0000-0000-00002D050000}"/>
    <cellStyle name="20% - Accent5 8 5 2" xfId="1548" xr:uid="{00000000-0005-0000-0000-00002E050000}"/>
    <cellStyle name="20% - Accent5 8 6" xfId="1549" xr:uid="{00000000-0005-0000-0000-00002F050000}"/>
    <cellStyle name="20% - Accent5 8 6 2" xfId="1550" xr:uid="{00000000-0005-0000-0000-000030050000}"/>
    <cellStyle name="20% - Accent5 8 7" xfId="1551" xr:uid="{00000000-0005-0000-0000-000031050000}"/>
    <cellStyle name="20% - Accent5 9" xfId="1552" xr:uid="{00000000-0005-0000-0000-000032050000}"/>
    <cellStyle name="20% - Accent5 9 2" xfId="1553" xr:uid="{00000000-0005-0000-0000-000033050000}"/>
    <cellStyle name="20% - Accent5 9 2 2" xfId="1554" xr:uid="{00000000-0005-0000-0000-000034050000}"/>
    <cellStyle name="20% - Accent5 9 3" xfId="1555" xr:uid="{00000000-0005-0000-0000-000035050000}"/>
    <cellStyle name="20% - Accent5 9 3 2" xfId="1556" xr:uid="{00000000-0005-0000-0000-000036050000}"/>
    <cellStyle name="20% - Accent5 9 4" xfId="1557" xr:uid="{00000000-0005-0000-0000-000037050000}"/>
    <cellStyle name="20% - Accent5 9 4 2" xfId="1558" xr:uid="{00000000-0005-0000-0000-000038050000}"/>
    <cellStyle name="20% - Accent5 9 5" xfId="1559" xr:uid="{00000000-0005-0000-0000-000039050000}"/>
    <cellStyle name="20% - Accent5 9 5 2" xfId="1560" xr:uid="{00000000-0005-0000-0000-00003A050000}"/>
    <cellStyle name="20% - Accent5 9 6" xfId="1561" xr:uid="{00000000-0005-0000-0000-00003B050000}"/>
    <cellStyle name="20% - Accent5 9 6 2" xfId="1562" xr:uid="{00000000-0005-0000-0000-00003C050000}"/>
    <cellStyle name="20% - Accent5 9 7" xfId="1563" xr:uid="{00000000-0005-0000-0000-00003D050000}"/>
    <cellStyle name="20% - Accent6 10" xfId="1564" xr:uid="{00000000-0005-0000-0000-00003E050000}"/>
    <cellStyle name="20% - Accent6 10 2" xfId="1565" xr:uid="{00000000-0005-0000-0000-00003F050000}"/>
    <cellStyle name="20% - Accent6 10 2 2" xfId="1566" xr:uid="{00000000-0005-0000-0000-000040050000}"/>
    <cellStyle name="20% - Accent6 10 3" xfId="1567" xr:uid="{00000000-0005-0000-0000-000041050000}"/>
    <cellStyle name="20% - Accent6 10 3 2" xfId="1568" xr:uid="{00000000-0005-0000-0000-000042050000}"/>
    <cellStyle name="20% - Accent6 10 4" xfId="1569" xr:uid="{00000000-0005-0000-0000-000043050000}"/>
    <cellStyle name="20% - Accent6 10 4 2" xfId="1570" xr:uid="{00000000-0005-0000-0000-000044050000}"/>
    <cellStyle name="20% - Accent6 10 5" xfId="1571" xr:uid="{00000000-0005-0000-0000-000045050000}"/>
    <cellStyle name="20% - Accent6 10 5 2" xfId="1572" xr:uid="{00000000-0005-0000-0000-000046050000}"/>
    <cellStyle name="20% - Accent6 10 6" xfId="1573" xr:uid="{00000000-0005-0000-0000-000047050000}"/>
    <cellStyle name="20% - Accent6 10 6 2" xfId="1574" xr:uid="{00000000-0005-0000-0000-000048050000}"/>
    <cellStyle name="20% - Accent6 10 7" xfId="1575" xr:uid="{00000000-0005-0000-0000-000049050000}"/>
    <cellStyle name="20% - Accent6 11" xfId="1576" xr:uid="{00000000-0005-0000-0000-00004A050000}"/>
    <cellStyle name="20% - Accent6 11 2" xfId="1577" xr:uid="{00000000-0005-0000-0000-00004B050000}"/>
    <cellStyle name="20% - Accent6 11 2 2" xfId="1578" xr:uid="{00000000-0005-0000-0000-00004C050000}"/>
    <cellStyle name="20% - Accent6 11 3" xfId="1579" xr:uid="{00000000-0005-0000-0000-00004D050000}"/>
    <cellStyle name="20% - Accent6 11 3 2" xfId="1580" xr:uid="{00000000-0005-0000-0000-00004E050000}"/>
    <cellStyle name="20% - Accent6 11 4" xfId="1581" xr:uid="{00000000-0005-0000-0000-00004F050000}"/>
    <cellStyle name="20% - Accent6 11 4 2" xfId="1582" xr:uid="{00000000-0005-0000-0000-000050050000}"/>
    <cellStyle name="20% - Accent6 11 5" xfId="1583" xr:uid="{00000000-0005-0000-0000-000051050000}"/>
    <cellStyle name="20% - Accent6 11 5 2" xfId="1584" xr:uid="{00000000-0005-0000-0000-000052050000}"/>
    <cellStyle name="20% - Accent6 11 6" xfId="1585" xr:uid="{00000000-0005-0000-0000-000053050000}"/>
    <cellStyle name="20% - Accent6 12" xfId="1586" xr:uid="{00000000-0005-0000-0000-000054050000}"/>
    <cellStyle name="20% - Accent6 12 2" xfId="1587" xr:uid="{00000000-0005-0000-0000-000055050000}"/>
    <cellStyle name="20% - Accent6 13" xfId="1588" xr:uid="{00000000-0005-0000-0000-000056050000}"/>
    <cellStyle name="20% - Accent6 13 2" xfId="1589" xr:uid="{00000000-0005-0000-0000-000057050000}"/>
    <cellStyle name="20% - Accent6 14" xfId="1590" xr:uid="{00000000-0005-0000-0000-000058050000}"/>
    <cellStyle name="20% - Accent6 14 2" xfId="1591" xr:uid="{00000000-0005-0000-0000-000059050000}"/>
    <cellStyle name="20% - Accent6 15" xfId="1592" xr:uid="{00000000-0005-0000-0000-00005A050000}"/>
    <cellStyle name="20% - Accent6 15 2" xfId="1593" xr:uid="{00000000-0005-0000-0000-00005B050000}"/>
    <cellStyle name="20% - Accent6 16" xfId="1594" xr:uid="{00000000-0005-0000-0000-00005C050000}"/>
    <cellStyle name="20% - Accent6 16 2" xfId="1595" xr:uid="{00000000-0005-0000-0000-00005D050000}"/>
    <cellStyle name="20% - Accent6 17" xfId="1596" xr:uid="{00000000-0005-0000-0000-00005E050000}"/>
    <cellStyle name="20% - Accent6 18" xfId="1597" xr:uid="{00000000-0005-0000-0000-00005F050000}"/>
    <cellStyle name="20% - Accent6 2" xfId="1598" xr:uid="{00000000-0005-0000-0000-000060050000}"/>
    <cellStyle name="20% - Accent6 2 10" xfId="1599" xr:uid="{00000000-0005-0000-0000-000061050000}"/>
    <cellStyle name="20% - Accent6 2 2" xfId="1600" xr:uid="{00000000-0005-0000-0000-000062050000}"/>
    <cellStyle name="20% - Accent6 2 2 2" xfId="1601" xr:uid="{00000000-0005-0000-0000-000063050000}"/>
    <cellStyle name="20% - Accent6 2 2 2 2" xfId="1602" xr:uid="{00000000-0005-0000-0000-000064050000}"/>
    <cellStyle name="20% - Accent6 2 2 3" xfId="1603" xr:uid="{00000000-0005-0000-0000-000065050000}"/>
    <cellStyle name="20% - Accent6 2 2 3 2" xfId="1604" xr:uid="{00000000-0005-0000-0000-000066050000}"/>
    <cellStyle name="20% - Accent6 2 2 4" xfId="1605" xr:uid="{00000000-0005-0000-0000-000067050000}"/>
    <cellStyle name="20% - Accent6 2 2 4 2" xfId="1606" xr:uid="{00000000-0005-0000-0000-000068050000}"/>
    <cellStyle name="20% - Accent6 2 2 5" xfId="1607" xr:uid="{00000000-0005-0000-0000-000069050000}"/>
    <cellStyle name="20% - Accent6 2 2 5 2" xfId="1608" xr:uid="{00000000-0005-0000-0000-00006A050000}"/>
    <cellStyle name="20% - Accent6 2 2 6" xfId="1609" xr:uid="{00000000-0005-0000-0000-00006B050000}"/>
    <cellStyle name="20% - Accent6 2 2 6 2" xfId="1610" xr:uid="{00000000-0005-0000-0000-00006C050000}"/>
    <cellStyle name="20% - Accent6 2 2 7" xfId="1611" xr:uid="{00000000-0005-0000-0000-00006D050000}"/>
    <cellStyle name="20% - Accent6 2 2 7 2" xfId="1612" xr:uid="{00000000-0005-0000-0000-00006E050000}"/>
    <cellStyle name="20% - Accent6 2 2 8" xfId="1613" xr:uid="{00000000-0005-0000-0000-00006F050000}"/>
    <cellStyle name="20% - Accent6 2 3" xfId="1614" xr:uid="{00000000-0005-0000-0000-000070050000}"/>
    <cellStyle name="20% - Accent6 2 3 2" xfId="1615" xr:uid="{00000000-0005-0000-0000-000071050000}"/>
    <cellStyle name="20% - Accent6 2 3 2 2" xfId="1616" xr:uid="{00000000-0005-0000-0000-000072050000}"/>
    <cellStyle name="20% - Accent6 2 3 3" xfId="1617" xr:uid="{00000000-0005-0000-0000-000073050000}"/>
    <cellStyle name="20% - Accent6 2 3 3 2" xfId="1618" xr:uid="{00000000-0005-0000-0000-000074050000}"/>
    <cellStyle name="20% - Accent6 2 3 4" xfId="1619" xr:uid="{00000000-0005-0000-0000-000075050000}"/>
    <cellStyle name="20% - Accent6 2 3 4 2" xfId="1620" xr:uid="{00000000-0005-0000-0000-000076050000}"/>
    <cellStyle name="20% - Accent6 2 3 5" xfId="1621" xr:uid="{00000000-0005-0000-0000-000077050000}"/>
    <cellStyle name="20% - Accent6 2 3 5 2" xfId="1622" xr:uid="{00000000-0005-0000-0000-000078050000}"/>
    <cellStyle name="20% - Accent6 2 3 6" xfId="1623" xr:uid="{00000000-0005-0000-0000-000079050000}"/>
    <cellStyle name="20% - Accent6 2 3 6 2" xfId="1624" xr:uid="{00000000-0005-0000-0000-00007A050000}"/>
    <cellStyle name="20% - Accent6 2 3 7" xfId="1625" xr:uid="{00000000-0005-0000-0000-00007B050000}"/>
    <cellStyle name="20% - Accent6 2 4" xfId="1626" xr:uid="{00000000-0005-0000-0000-00007C050000}"/>
    <cellStyle name="20% - Accent6 2 4 2" xfId="1627" xr:uid="{00000000-0005-0000-0000-00007D050000}"/>
    <cellStyle name="20% - Accent6 2 5" xfId="1628" xr:uid="{00000000-0005-0000-0000-00007E050000}"/>
    <cellStyle name="20% - Accent6 2 5 2" xfId="1629" xr:uid="{00000000-0005-0000-0000-00007F050000}"/>
    <cellStyle name="20% - Accent6 2 6" xfId="1630" xr:uid="{00000000-0005-0000-0000-000080050000}"/>
    <cellStyle name="20% - Accent6 2 6 2" xfId="1631" xr:uid="{00000000-0005-0000-0000-000081050000}"/>
    <cellStyle name="20% - Accent6 2 7" xfId="1632" xr:uid="{00000000-0005-0000-0000-000082050000}"/>
    <cellStyle name="20% - Accent6 2 7 2" xfId="1633" xr:uid="{00000000-0005-0000-0000-000083050000}"/>
    <cellStyle name="20% - Accent6 2 8" xfId="1634" xr:uid="{00000000-0005-0000-0000-000084050000}"/>
    <cellStyle name="20% - Accent6 2 8 2" xfId="1635" xr:uid="{00000000-0005-0000-0000-000085050000}"/>
    <cellStyle name="20% - Accent6 2 9" xfId="1636" xr:uid="{00000000-0005-0000-0000-000086050000}"/>
    <cellStyle name="20% - Accent6 2 9 2" xfId="1637" xr:uid="{00000000-0005-0000-0000-000087050000}"/>
    <cellStyle name="20% - Accent6 2_ACCOUNT" xfId="1638" xr:uid="{00000000-0005-0000-0000-000088050000}"/>
    <cellStyle name="20% - Accent6 3" xfId="1639" xr:uid="{00000000-0005-0000-0000-000089050000}"/>
    <cellStyle name="20% - Accent6 3 10" xfId="1640" xr:uid="{00000000-0005-0000-0000-00008A050000}"/>
    <cellStyle name="20% - Accent6 3 2" xfId="1641" xr:uid="{00000000-0005-0000-0000-00008B050000}"/>
    <cellStyle name="20% - Accent6 3 2 2" xfId="1642" xr:uid="{00000000-0005-0000-0000-00008C050000}"/>
    <cellStyle name="20% - Accent6 3 2 2 2" xfId="1643" xr:uid="{00000000-0005-0000-0000-00008D050000}"/>
    <cellStyle name="20% - Accent6 3 2 3" xfId="1644" xr:uid="{00000000-0005-0000-0000-00008E050000}"/>
    <cellStyle name="20% - Accent6 3 2 3 2" xfId="1645" xr:uid="{00000000-0005-0000-0000-00008F050000}"/>
    <cellStyle name="20% - Accent6 3 2 4" xfId="1646" xr:uid="{00000000-0005-0000-0000-000090050000}"/>
    <cellStyle name="20% - Accent6 3 2 4 2" xfId="1647" xr:uid="{00000000-0005-0000-0000-000091050000}"/>
    <cellStyle name="20% - Accent6 3 2 5" xfId="1648" xr:uid="{00000000-0005-0000-0000-000092050000}"/>
    <cellStyle name="20% - Accent6 3 2 5 2" xfId="1649" xr:uid="{00000000-0005-0000-0000-000093050000}"/>
    <cellStyle name="20% - Accent6 3 2 6" xfId="1650" xr:uid="{00000000-0005-0000-0000-000094050000}"/>
    <cellStyle name="20% - Accent6 3 2 6 2" xfId="1651" xr:uid="{00000000-0005-0000-0000-000095050000}"/>
    <cellStyle name="20% - Accent6 3 2 7" xfId="1652" xr:uid="{00000000-0005-0000-0000-000096050000}"/>
    <cellStyle name="20% - Accent6 3 2 7 2" xfId="1653" xr:uid="{00000000-0005-0000-0000-000097050000}"/>
    <cellStyle name="20% - Accent6 3 2 8" xfId="1654" xr:uid="{00000000-0005-0000-0000-000098050000}"/>
    <cellStyle name="20% - Accent6 3 3" xfId="1655" xr:uid="{00000000-0005-0000-0000-000099050000}"/>
    <cellStyle name="20% - Accent6 3 3 2" xfId="1656" xr:uid="{00000000-0005-0000-0000-00009A050000}"/>
    <cellStyle name="20% - Accent6 3 3 2 2" xfId="1657" xr:uid="{00000000-0005-0000-0000-00009B050000}"/>
    <cellStyle name="20% - Accent6 3 3 3" xfId="1658" xr:uid="{00000000-0005-0000-0000-00009C050000}"/>
    <cellStyle name="20% - Accent6 3 3 3 2" xfId="1659" xr:uid="{00000000-0005-0000-0000-00009D050000}"/>
    <cellStyle name="20% - Accent6 3 3 4" xfId="1660" xr:uid="{00000000-0005-0000-0000-00009E050000}"/>
    <cellStyle name="20% - Accent6 3 3 4 2" xfId="1661" xr:uid="{00000000-0005-0000-0000-00009F050000}"/>
    <cellStyle name="20% - Accent6 3 3 5" xfId="1662" xr:uid="{00000000-0005-0000-0000-0000A0050000}"/>
    <cellStyle name="20% - Accent6 3 3 5 2" xfId="1663" xr:uid="{00000000-0005-0000-0000-0000A1050000}"/>
    <cellStyle name="20% - Accent6 3 3 6" xfId="1664" xr:uid="{00000000-0005-0000-0000-0000A2050000}"/>
    <cellStyle name="20% - Accent6 3 3 6 2" xfId="1665" xr:uid="{00000000-0005-0000-0000-0000A3050000}"/>
    <cellStyle name="20% - Accent6 3 3 7" xfId="1666" xr:uid="{00000000-0005-0000-0000-0000A4050000}"/>
    <cellStyle name="20% - Accent6 3 4" xfId="1667" xr:uid="{00000000-0005-0000-0000-0000A5050000}"/>
    <cellStyle name="20% - Accent6 3 4 2" xfId="1668" xr:uid="{00000000-0005-0000-0000-0000A6050000}"/>
    <cellStyle name="20% - Accent6 3 5" xfId="1669" xr:uid="{00000000-0005-0000-0000-0000A7050000}"/>
    <cellStyle name="20% - Accent6 3 5 2" xfId="1670" xr:uid="{00000000-0005-0000-0000-0000A8050000}"/>
    <cellStyle name="20% - Accent6 3 6" xfId="1671" xr:uid="{00000000-0005-0000-0000-0000A9050000}"/>
    <cellStyle name="20% - Accent6 3 6 2" xfId="1672" xr:uid="{00000000-0005-0000-0000-0000AA050000}"/>
    <cellStyle name="20% - Accent6 3 7" xfId="1673" xr:uid="{00000000-0005-0000-0000-0000AB050000}"/>
    <cellStyle name="20% - Accent6 3 7 2" xfId="1674" xr:uid="{00000000-0005-0000-0000-0000AC050000}"/>
    <cellStyle name="20% - Accent6 3 8" xfId="1675" xr:uid="{00000000-0005-0000-0000-0000AD050000}"/>
    <cellStyle name="20% - Accent6 3 8 2" xfId="1676" xr:uid="{00000000-0005-0000-0000-0000AE050000}"/>
    <cellStyle name="20% - Accent6 3 9" xfId="1677" xr:uid="{00000000-0005-0000-0000-0000AF050000}"/>
    <cellStyle name="20% - Accent6 3 9 2" xfId="1678" xr:uid="{00000000-0005-0000-0000-0000B0050000}"/>
    <cellStyle name="20% - Accent6 3_ACCOUNT" xfId="1679" xr:uid="{00000000-0005-0000-0000-0000B1050000}"/>
    <cellStyle name="20% - Accent6 4" xfId="1680" xr:uid="{00000000-0005-0000-0000-0000B2050000}"/>
    <cellStyle name="20% - Accent6 4 2" xfId="1681" xr:uid="{00000000-0005-0000-0000-0000B3050000}"/>
    <cellStyle name="20% - Accent6 4 2 2" xfId="1682" xr:uid="{00000000-0005-0000-0000-0000B4050000}"/>
    <cellStyle name="20% - Accent6 4 3" xfId="1683" xr:uid="{00000000-0005-0000-0000-0000B5050000}"/>
    <cellStyle name="20% - Accent6 4 3 2" xfId="1684" xr:uid="{00000000-0005-0000-0000-0000B6050000}"/>
    <cellStyle name="20% - Accent6 4 4" xfId="1685" xr:uid="{00000000-0005-0000-0000-0000B7050000}"/>
    <cellStyle name="20% - Accent6 5" xfId="1686" xr:uid="{00000000-0005-0000-0000-0000B8050000}"/>
    <cellStyle name="20% - Accent6 5 10" xfId="1687" xr:uid="{00000000-0005-0000-0000-0000B9050000}"/>
    <cellStyle name="20% - Accent6 5 2" xfId="1688" xr:uid="{00000000-0005-0000-0000-0000BA050000}"/>
    <cellStyle name="20% - Accent6 5 2 2" xfId="1689" xr:uid="{00000000-0005-0000-0000-0000BB050000}"/>
    <cellStyle name="20% - Accent6 5 2 2 2" xfId="1690" xr:uid="{00000000-0005-0000-0000-0000BC050000}"/>
    <cellStyle name="20% - Accent6 5 2 3" xfId="1691" xr:uid="{00000000-0005-0000-0000-0000BD050000}"/>
    <cellStyle name="20% - Accent6 5 2 3 2" xfId="1692" xr:uid="{00000000-0005-0000-0000-0000BE050000}"/>
    <cellStyle name="20% - Accent6 5 2 4" xfId="1693" xr:uid="{00000000-0005-0000-0000-0000BF050000}"/>
    <cellStyle name="20% - Accent6 5 2 4 2" xfId="1694" xr:uid="{00000000-0005-0000-0000-0000C0050000}"/>
    <cellStyle name="20% - Accent6 5 2 5" xfId="1695" xr:uid="{00000000-0005-0000-0000-0000C1050000}"/>
    <cellStyle name="20% - Accent6 5 2 5 2" xfId="1696" xr:uid="{00000000-0005-0000-0000-0000C2050000}"/>
    <cellStyle name="20% - Accent6 5 2 6" xfId="1697" xr:uid="{00000000-0005-0000-0000-0000C3050000}"/>
    <cellStyle name="20% - Accent6 5 2 6 2" xfId="1698" xr:uid="{00000000-0005-0000-0000-0000C4050000}"/>
    <cellStyle name="20% - Accent6 5 2 7" xfId="1699" xr:uid="{00000000-0005-0000-0000-0000C5050000}"/>
    <cellStyle name="20% - Accent6 5 3" xfId="1700" xr:uid="{00000000-0005-0000-0000-0000C6050000}"/>
    <cellStyle name="20% - Accent6 5 3 2" xfId="1701" xr:uid="{00000000-0005-0000-0000-0000C7050000}"/>
    <cellStyle name="20% - Accent6 5 3 2 2" xfId="1702" xr:uid="{00000000-0005-0000-0000-0000C8050000}"/>
    <cellStyle name="20% - Accent6 5 3 3" xfId="1703" xr:uid="{00000000-0005-0000-0000-0000C9050000}"/>
    <cellStyle name="20% - Accent6 5 3 3 2" xfId="1704" xr:uid="{00000000-0005-0000-0000-0000CA050000}"/>
    <cellStyle name="20% - Accent6 5 3 4" xfId="1705" xr:uid="{00000000-0005-0000-0000-0000CB050000}"/>
    <cellStyle name="20% - Accent6 5 3 4 2" xfId="1706" xr:uid="{00000000-0005-0000-0000-0000CC050000}"/>
    <cellStyle name="20% - Accent6 5 3 5" xfId="1707" xr:uid="{00000000-0005-0000-0000-0000CD050000}"/>
    <cellStyle name="20% - Accent6 5 3 5 2" xfId="1708" xr:uid="{00000000-0005-0000-0000-0000CE050000}"/>
    <cellStyle name="20% - Accent6 5 3 6" xfId="1709" xr:uid="{00000000-0005-0000-0000-0000CF050000}"/>
    <cellStyle name="20% - Accent6 5 3 6 2" xfId="1710" xr:uid="{00000000-0005-0000-0000-0000D0050000}"/>
    <cellStyle name="20% - Accent6 5 3 7" xfId="1711" xr:uid="{00000000-0005-0000-0000-0000D1050000}"/>
    <cellStyle name="20% - Accent6 5 4" xfId="1712" xr:uid="{00000000-0005-0000-0000-0000D2050000}"/>
    <cellStyle name="20% - Accent6 5 4 2" xfId="1713" xr:uid="{00000000-0005-0000-0000-0000D3050000}"/>
    <cellStyle name="20% - Accent6 5 5" xfId="1714" xr:uid="{00000000-0005-0000-0000-0000D4050000}"/>
    <cellStyle name="20% - Accent6 5 5 2" xfId="1715" xr:uid="{00000000-0005-0000-0000-0000D5050000}"/>
    <cellStyle name="20% - Accent6 5 6" xfId="1716" xr:uid="{00000000-0005-0000-0000-0000D6050000}"/>
    <cellStyle name="20% - Accent6 5 6 2" xfId="1717" xr:uid="{00000000-0005-0000-0000-0000D7050000}"/>
    <cellStyle name="20% - Accent6 5 7" xfId="1718" xr:uid="{00000000-0005-0000-0000-0000D8050000}"/>
    <cellStyle name="20% - Accent6 5 7 2" xfId="1719" xr:uid="{00000000-0005-0000-0000-0000D9050000}"/>
    <cellStyle name="20% - Accent6 5 8" xfId="1720" xr:uid="{00000000-0005-0000-0000-0000DA050000}"/>
    <cellStyle name="20% - Accent6 5 8 2" xfId="1721" xr:uid="{00000000-0005-0000-0000-0000DB050000}"/>
    <cellStyle name="20% - Accent6 5 9" xfId="1722" xr:uid="{00000000-0005-0000-0000-0000DC050000}"/>
    <cellStyle name="20% - Accent6 5 9 2" xfId="1723" xr:uid="{00000000-0005-0000-0000-0000DD050000}"/>
    <cellStyle name="20% - Accent6 6" xfId="1724" xr:uid="{00000000-0005-0000-0000-0000DE050000}"/>
    <cellStyle name="20% - Accent6 6 2" xfId="1725" xr:uid="{00000000-0005-0000-0000-0000DF050000}"/>
    <cellStyle name="20% - Accent6 6 2 2" xfId="1726" xr:uid="{00000000-0005-0000-0000-0000E0050000}"/>
    <cellStyle name="20% - Accent6 6 2 2 2" xfId="1727" xr:uid="{00000000-0005-0000-0000-0000E1050000}"/>
    <cellStyle name="20% - Accent6 6 2 3" xfId="1728" xr:uid="{00000000-0005-0000-0000-0000E2050000}"/>
    <cellStyle name="20% - Accent6 6 2 3 2" xfId="1729" xr:uid="{00000000-0005-0000-0000-0000E3050000}"/>
    <cellStyle name="20% - Accent6 6 2 4" xfId="1730" xr:uid="{00000000-0005-0000-0000-0000E4050000}"/>
    <cellStyle name="20% - Accent6 6 2 4 2" xfId="1731" xr:uid="{00000000-0005-0000-0000-0000E5050000}"/>
    <cellStyle name="20% - Accent6 6 2 5" xfId="1732" xr:uid="{00000000-0005-0000-0000-0000E6050000}"/>
    <cellStyle name="20% - Accent6 6 2 5 2" xfId="1733" xr:uid="{00000000-0005-0000-0000-0000E7050000}"/>
    <cellStyle name="20% - Accent6 6 2 6" xfId="1734" xr:uid="{00000000-0005-0000-0000-0000E8050000}"/>
    <cellStyle name="20% - Accent6 6 2 6 2" xfId="1735" xr:uid="{00000000-0005-0000-0000-0000E9050000}"/>
    <cellStyle name="20% - Accent6 6 2 7" xfId="1736" xr:uid="{00000000-0005-0000-0000-0000EA050000}"/>
    <cellStyle name="20% - Accent6 6 3" xfId="1737" xr:uid="{00000000-0005-0000-0000-0000EB050000}"/>
    <cellStyle name="20% - Accent6 6 3 2" xfId="1738" xr:uid="{00000000-0005-0000-0000-0000EC050000}"/>
    <cellStyle name="20% - Accent6 6 3 2 2" xfId="1739" xr:uid="{00000000-0005-0000-0000-0000ED050000}"/>
    <cellStyle name="20% - Accent6 6 3 3" xfId="1740" xr:uid="{00000000-0005-0000-0000-0000EE050000}"/>
    <cellStyle name="20% - Accent6 6 3 3 2" xfId="1741" xr:uid="{00000000-0005-0000-0000-0000EF050000}"/>
    <cellStyle name="20% - Accent6 6 3 4" xfId="1742" xr:uid="{00000000-0005-0000-0000-0000F0050000}"/>
    <cellStyle name="20% - Accent6 6 3 4 2" xfId="1743" xr:uid="{00000000-0005-0000-0000-0000F1050000}"/>
    <cellStyle name="20% - Accent6 6 3 5" xfId="1744" xr:uid="{00000000-0005-0000-0000-0000F2050000}"/>
    <cellStyle name="20% - Accent6 6 3 5 2" xfId="1745" xr:uid="{00000000-0005-0000-0000-0000F3050000}"/>
    <cellStyle name="20% - Accent6 6 3 6" xfId="1746" xr:uid="{00000000-0005-0000-0000-0000F4050000}"/>
    <cellStyle name="20% - Accent6 6 3 6 2" xfId="1747" xr:uid="{00000000-0005-0000-0000-0000F5050000}"/>
    <cellStyle name="20% - Accent6 6 3 7" xfId="1748" xr:uid="{00000000-0005-0000-0000-0000F6050000}"/>
    <cellStyle name="20% - Accent6 6 4" xfId="1749" xr:uid="{00000000-0005-0000-0000-0000F7050000}"/>
    <cellStyle name="20% - Accent6 6 4 2" xfId="1750" xr:uid="{00000000-0005-0000-0000-0000F8050000}"/>
    <cellStyle name="20% - Accent6 6 5" xfId="1751" xr:uid="{00000000-0005-0000-0000-0000F9050000}"/>
    <cellStyle name="20% - Accent6 6 5 2" xfId="1752" xr:uid="{00000000-0005-0000-0000-0000FA050000}"/>
    <cellStyle name="20% - Accent6 6 6" xfId="1753" xr:uid="{00000000-0005-0000-0000-0000FB050000}"/>
    <cellStyle name="20% - Accent6 6 6 2" xfId="1754" xr:uid="{00000000-0005-0000-0000-0000FC050000}"/>
    <cellStyle name="20% - Accent6 6 7" xfId="1755" xr:uid="{00000000-0005-0000-0000-0000FD050000}"/>
    <cellStyle name="20% - Accent6 6 7 2" xfId="1756" xr:uid="{00000000-0005-0000-0000-0000FE050000}"/>
    <cellStyle name="20% - Accent6 6 8" xfId="1757" xr:uid="{00000000-0005-0000-0000-0000FF050000}"/>
    <cellStyle name="20% - Accent6 6 8 2" xfId="1758" xr:uid="{00000000-0005-0000-0000-000000060000}"/>
    <cellStyle name="20% - Accent6 6 9" xfId="1759" xr:uid="{00000000-0005-0000-0000-000001060000}"/>
    <cellStyle name="20% - Accent6 7" xfId="1760" xr:uid="{00000000-0005-0000-0000-000002060000}"/>
    <cellStyle name="20% - Accent6 7 2" xfId="1761" xr:uid="{00000000-0005-0000-0000-000003060000}"/>
    <cellStyle name="20% - Accent6 7 2 2" xfId="1762" xr:uid="{00000000-0005-0000-0000-000004060000}"/>
    <cellStyle name="20% - Accent6 7 2 2 2" xfId="1763" xr:uid="{00000000-0005-0000-0000-000005060000}"/>
    <cellStyle name="20% - Accent6 7 2 3" xfId="1764" xr:uid="{00000000-0005-0000-0000-000006060000}"/>
    <cellStyle name="20% - Accent6 7 2 3 2" xfId="1765" xr:uid="{00000000-0005-0000-0000-000007060000}"/>
    <cellStyle name="20% - Accent6 7 2 4" xfId="1766" xr:uid="{00000000-0005-0000-0000-000008060000}"/>
    <cellStyle name="20% - Accent6 7 2 4 2" xfId="1767" xr:uid="{00000000-0005-0000-0000-000009060000}"/>
    <cellStyle name="20% - Accent6 7 2 5" xfId="1768" xr:uid="{00000000-0005-0000-0000-00000A060000}"/>
    <cellStyle name="20% - Accent6 7 2 5 2" xfId="1769" xr:uid="{00000000-0005-0000-0000-00000B060000}"/>
    <cellStyle name="20% - Accent6 7 2 6" xfId="1770" xr:uid="{00000000-0005-0000-0000-00000C060000}"/>
    <cellStyle name="20% - Accent6 7 2 6 2" xfId="1771" xr:uid="{00000000-0005-0000-0000-00000D060000}"/>
    <cellStyle name="20% - Accent6 7 2 7" xfId="1772" xr:uid="{00000000-0005-0000-0000-00000E060000}"/>
    <cellStyle name="20% - Accent6 7 3" xfId="1773" xr:uid="{00000000-0005-0000-0000-00000F060000}"/>
    <cellStyle name="20% - Accent6 7 3 2" xfId="1774" xr:uid="{00000000-0005-0000-0000-000010060000}"/>
    <cellStyle name="20% - Accent6 7 4" xfId="1775" xr:uid="{00000000-0005-0000-0000-000011060000}"/>
    <cellStyle name="20% - Accent6 7 4 2" xfId="1776" xr:uid="{00000000-0005-0000-0000-000012060000}"/>
    <cellStyle name="20% - Accent6 7 5" xfId="1777" xr:uid="{00000000-0005-0000-0000-000013060000}"/>
    <cellStyle name="20% - Accent6 7 5 2" xfId="1778" xr:uid="{00000000-0005-0000-0000-000014060000}"/>
    <cellStyle name="20% - Accent6 7 6" xfId="1779" xr:uid="{00000000-0005-0000-0000-000015060000}"/>
    <cellStyle name="20% - Accent6 7 6 2" xfId="1780" xr:uid="{00000000-0005-0000-0000-000016060000}"/>
    <cellStyle name="20% - Accent6 7 7" xfId="1781" xr:uid="{00000000-0005-0000-0000-000017060000}"/>
    <cellStyle name="20% - Accent6 7 7 2" xfId="1782" xr:uid="{00000000-0005-0000-0000-000018060000}"/>
    <cellStyle name="20% - Accent6 7 8" xfId="1783" xr:uid="{00000000-0005-0000-0000-000019060000}"/>
    <cellStyle name="20% - Accent6 8" xfId="1784" xr:uid="{00000000-0005-0000-0000-00001A060000}"/>
    <cellStyle name="20% - Accent6 8 2" xfId="1785" xr:uid="{00000000-0005-0000-0000-00001B060000}"/>
    <cellStyle name="20% - Accent6 8 2 2" xfId="1786" xr:uid="{00000000-0005-0000-0000-00001C060000}"/>
    <cellStyle name="20% - Accent6 8 3" xfId="1787" xr:uid="{00000000-0005-0000-0000-00001D060000}"/>
    <cellStyle name="20% - Accent6 8 3 2" xfId="1788" xr:uid="{00000000-0005-0000-0000-00001E060000}"/>
    <cellStyle name="20% - Accent6 8 4" xfId="1789" xr:uid="{00000000-0005-0000-0000-00001F060000}"/>
    <cellStyle name="20% - Accent6 8 4 2" xfId="1790" xr:uid="{00000000-0005-0000-0000-000020060000}"/>
    <cellStyle name="20% - Accent6 8 5" xfId="1791" xr:uid="{00000000-0005-0000-0000-000021060000}"/>
    <cellStyle name="20% - Accent6 8 5 2" xfId="1792" xr:uid="{00000000-0005-0000-0000-000022060000}"/>
    <cellStyle name="20% - Accent6 8 6" xfId="1793" xr:uid="{00000000-0005-0000-0000-000023060000}"/>
    <cellStyle name="20% - Accent6 8 6 2" xfId="1794" xr:uid="{00000000-0005-0000-0000-000024060000}"/>
    <cellStyle name="20% - Accent6 8 7" xfId="1795" xr:uid="{00000000-0005-0000-0000-000025060000}"/>
    <cellStyle name="20% - Accent6 9" xfId="1796" xr:uid="{00000000-0005-0000-0000-000026060000}"/>
    <cellStyle name="20% - Accent6 9 2" xfId="1797" xr:uid="{00000000-0005-0000-0000-000027060000}"/>
    <cellStyle name="20% - Accent6 9 2 2" xfId="1798" xr:uid="{00000000-0005-0000-0000-000028060000}"/>
    <cellStyle name="20% - Accent6 9 3" xfId="1799" xr:uid="{00000000-0005-0000-0000-000029060000}"/>
    <cellStyle name="20% - Accent6 9 3 2" xfId="1800" xr:uid="{00000000-0005-0000-0000-00002A060000}"/>
    <cellStyle name="20% - Accent6 9 4" xfId="1801" xr:uid="{00000000-0005-0000-0000-00002B060000}"/>
    <cellStyle name="20% - Accent6 9 4 2" xfId="1802" xr:uid="{00000000-0005-0000-0000-00002C060000}"/>
    <cellStyle name="20% - Accent6 9 5" xfId="1803" xr:uid="{00000000-0005-0000-0000-00002D060000}"/>
    <cellStyle name="20% - Accent6 9 5 2" xfId="1804" xr:uid="{00000000-0005-0000-0000-00002E060000}"/>
    <cellStyle name="20% - Accent6 9 6" xfId="1805" xr:uid="{00000000-0005-0000-0000-00002F060000}"/>
    <cellStyle name="20% - Accent6 9 6 2" xfId="1806" xr:uid="{00000000-0005-0000-0000-000030060000}"/>
    <cellStyle name="20% - Accent6 9 7" xfId="1807"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08" xr:uid="{00000000-0005-0000-0000-000038060000}"/>
    <cellStyle name="20% - Dekorfärg1 2" xfId="1809" xr:uid="{00000000-0005-0000-0000-000039060000}"/>
    <cellStyle name="20% - Dekorfärg1 2 2" xfId="1810" xr:uid="{00000000-0005-0000-0000-00003A060000}"/>
    <cellStyle name="20% - Dekorfärg1 3" xfId="1811" xr:uid="{00000000-0005-0000-0000-00003B060000}"/>
    <cellStyle name="20% - Dekorfärg2" xfId="1812" xr:uid="{00000000-0005-0000-0000-00003C060000}"/>
    <cellStyle name="20% - Dekorfärg2 2" xfId="1813" xr:uid="{00000000-0005-0000-0000-00003D060000}"/>
    <cellStyle name="20% - Dekorfärg2 2 2" xfId="1814" xr:uid="{00000000-0005-0000-0000-00003E060000}"/>
    <cellStyle name="20% - Dekorfärg2 3" xfId="1815" xr:uid="{00000000-0005-0000-0000-00003F060000}"/>
    <cellStyle name="20% - Dekorfärg3" xfId="1816" xr:uid="{00000000-0005-0000-0000-000040060000}"/>
    <cellStyle name="20% - Dekorfärg3 2" xfId="1817" xr:uid="{00000000-0005-0000-0000-000041060000}"/>
    <cellStyle name="20% - Dekorfärg3 2 2" xfId="1818" xr:uid="{00000000-0005-0000-0000-000042060000}"/>
    <cellStyle name="20% - Dekorfärg3 3" xfId="1819" xr:uid="{00000000-0005-0000-0000-000043060000}"/>
    <cellStyle name="20% - Dekorfärg4" xfId="1820" xr:uid="{00000000-0005-0000-0000-000044060000}"/>
    <cellStyle name="20% - Dekorfärg4 2" xfId="1821" xr:uid="{00000000-0005-0000-0000-000045060000}"/>
    <cellStyle name="20% - Dekorfärg4 2 2" xfId="1822" xr:uid="{00000000-0005-0000-0000-000046060000}"/>
    <cellStyle name="20% - Dekorfärg4 3" xfId="1823" xr:uid="{00000000-0005-0000-0000-000047060000}"/>
    <cellStyle name="20% - Dekorfärg5" xfId="1824" xr:uid="{00000000-0005-0000-0000-000048060000}"/>
    <cellStyle name="20% - Dekorfärg5 2" xfId="1825" xr:uid="{00000000-0005-0000-0000-000049060000}"/>
    <cellStyle name="20% - Dekorfärg5 2 2" xfId="1826" xr:uid="{00000000-0005-0000-0000-00004A060000}"/>
    <cellStyle name="20% - Dekorfärg5 3" xfId="1827" xr:uid="{00000000-0005-0000-0000-00004B060000}"/>
    <cellStyle name="20% - Dekorfärg6" xfId="1828" xr:uid="{00000000-0005-0000-0000-00004C060000}"/>
    <cellStyle name="20% - Dekorfärg6 2" xfId="1829" xr:uid="{00000000-0005-0000-0000-00004D060000}"/>
    <cellStyle name="20% - Dekorfärg6 2 2" xfId="1830" xr:uid="{00000000-0005-0000-0000-00004E060000}"/>
    <cellStyle name="20% - Dekorfärg6 3" xfId="1831" xr:uid="{00000000-0005-0000-0000-00004F060000}"/>
    <cellStyle name="40% - Accent1 10" xfId="1832" xr:uid="{00000000-0005-0000-0000-000050060000}"/>
    <cellStyle name="40% - Accent1 10 2" xfId="1833" xr:uid="{00000000-0005-0000-0000-000051060000}"/>
    <cellStyle name="40% - Accent1 10 2 2" xfId="1834" xr:uid="{00000000-0005-0000-0000-000052060000}"/>
    <cellStyle name="40% - Accent1 10 3" xfId="1835" xr:uid="{00000000-0005-0000-0000-000053060000}"/>
    <cellStyle name="40% - Accent1 10 3 2" xfId="1836" xr:uid="{00000000-0005-0000-0000-000054060000}"/>
    <cellStyle name="40% - Accent1 10 4" xfId="1837" xr:uid="{00000000-0005-0000-0000-000055060000}"/>
    <cellStyle name="40% - Accent1 10 4 2" xfId="1838" xr:uid="{00000000-0005-0000-0000-000056060000}"/>
    <cellStyle name="40% - Accent1 10 5" xfId="1839" xr:uid="{00000000-0005-0000-0000-000057060000}"/>
    <cellStyle name="40% - Accent1 10 5 2" xfId="1840" xr:uid="{00000000-0005-0000-0000-000058060000}"/>
    <cellStyle name="40% - Accent1 10 6" xfId="1841" xr:uid="{00000000-0005-0000-0000-000059060000}"/>
    <cellStyle name="40% - Accent1 10 6 2" xfId="1842" xr:uid="{00000000-0005-0000-0000-00005A060000}"/>
    <cellStyle name="40% - Accent1 10 7" xfId="1843" xr:uid="{00000000-0005-0000-0000-00005B060000}"/>
    <cellStyle name="40% - Accent1 11" xfId="1844" xr:uid="{00000000-0005-0000-0000-00005C060000}"/>
    <cellStyle name="40% - Accent1 11 2" xfId="1845" xr:uid="{00000000-0005-0000-0000-00005D060000}"/>
    <cellStyle name="40% - Accent1 11 2 2" xfId="1846" xr:uid="{00000000-0005-0000-0000-00005E060000}"/>
    <cellStyle name="40% - Accent1 11 3" xfId="1847" xr:uid="{00000000-0005-0000-0000-00005F060000}"/>
    <cellStyle name="40% - Accent1 11 3 2" xfId="1848" xr:uid="{00000000-0005-0000-0000-000060060000}"/>
    <cellStyle name="40% - Accent1 11 4" xfId="1849" xr:uid="{00000000-0005-0000-0000-000061060000}"/>
    <cellStyle name="40% - Accent1 11 4 2" xfId="1850" xr:uid="{00000000-0005-0000-0000-000062060000}"/>
    <cellStyle name="40% - Accent1 11 5" xfId="1851" xr:uid="{00000000-0005-0000-0000-000063060000}"/>
    <cellStyle name="40% - Accent1 11 5 2" xfId="1852" xr:uid="{00000000-0005-0000-0000-000064060000}"/>
    <cellStyle name="40% - Accent1 11 6" xfId="1853" xr:uid="{00000000-0005-0000-0000-000065060000}"/>
    <cellStyle name="40% - Accent1 12" xfId="1854" xr:uid="{00000000-0005-0000-0000-000066060000}"/>
    <cellStyle name="40% - Accent1 12 2" xfId="1855" xr:uid="{00000000-0005-0000-0000-000067060000}"/>
    <cellStyle name="40% - Accent1 13" xfId="1856" xr:uid="{00000000-0005-0000-0000-000068060000}"/>
    <cellStyle name="40% - Accent1 13 2" xfId="1857" xr:uid="{00000000-0005-0000-0000-000069060000}"/>
    <cellStyle name="40% - Accent1 14" xfId="1858" xr:uid="{00000000-0005-0000-0000-00006A060000}"/>
    <cellStyle name="40% - Accent1 14 2" xfId="1859" xr:uid="{00000000-0005-0000-0000-00006B060000}"/>
    <cellStyle name="40% - Accent1 15" xfId="1860" xr:uid="{00000000-0005-0000-0000-00006C060000}"/>
    <cellStyle name="40% - Accent1 15 2" xfId="1861" xr:uid="{00000000-0005-0000-0000-00006D060000}"/>
    <cellStyle name="40% - Accent1 16" xfId="1862" xr:uid="{00000000-0005-0000-0000-00006E060000}"/>
    <cellStyle name="40% - Accent1 16 2" xfId="1863" xr:uid="{00000000-0005-0000-0000-00006F060000}"/>
    <cellStyle name="40% - Accent1 17" xfId="1864" xr:uid="{00000000-0005-0000-0000-000070060000}"/>
    <cellStyle name="40% - Accent1 18" xfId="1865" xr:uid="{00000000-0005-0000-0000-000071060000}"/>
    <cellStyle name="40% - Accent1 2" xfId="1866" xr:uid="{00000000-0005-0000-0000-000072060000}"/>
    <cellStyle name="40% - Accent1 2 10" xfId="1867" xr:uid="{00000000-0005-0000-0000-000073060000}"/>
    <cellStyle name="40% - Accent1 2 2" xfId="1868" xr:uid="{00000000-0005-0000-0000-000074060000}"/>
    <cellStyle name="40% - Accent1 2 2 2" xfId="1869" xr:uid="{00000000-0005-0000-0000-000075060000}"/>
    <cellStyle name="40% - Accent1 2 2 2 2" xfId="1870" xr:uid="{00000000-0005-0000-0000-000076060000}"/>
    <cellStyle name="40% - Accent1 2 2 3" xfId="1871" xr:uid="{00000000-0005-0000-0000-000077060000}"/>
    <cellStyle name="40% - Accent1 2 2 3 2" xfId="1872" xr:uid="{00000000-0005-0000-0000-000078060000}"/>
    <cellStyle name="40% - Accent1 2 2 4" xfId="1873" xr:uid="{00000000-0005-0000-0000-000079060000}"/>
    <cellStyle name="40% - Accent1 2 2 4 2" xfId="1874" xr:uid="{00000000-0005-0000-0000-00007A060000}"/>
    <cellStyle name="40% - Accent1 2 2 5" xfId="1875" xr:uid="{00000000-0005-0000-0000-00007B060000}"/>
    <cellStyle name="40% - Accent1 2 2 5 2" xfId="1876" xr:uid="{00000000-0005-0000-0000-00007C060000}"/>
    <cellStyle name="40% - Accent1 2 2 6" xfId="1877" xr:uid="{00000000-0005-0000-0000-00007D060000}"/>
    <cellStyle name="40% - Accent1 2 2 6 2" xfId="1878" xr:uid="{00000000-0005-0000-0000-00007E060000}"/>
    <cellStyle name="40% - Accent1 2 2 7" xfId="1879" xr:uid="{00000000-0005-0000-0000-00007F060000}"/>
    <cellStyle name="40% - Accent1 2 2 7 2" xfId="1880" xr:uid="{00000000-0005-0000-0000-000080060000}"/>
    <cellStyle name="40% - Accent1 2 2 8" xfId="1881" xr:uid="{00000000-0005-0000-0000-000081060000}"/>
    <cellStyle name="40% - Accent1 2 3" xfId="1882" xr:uid="{00000000-0005-0000-0000-000082060000}"/>
    <cellStyle name="40% - Accent1 2 3 2" xfId="1883" xr:uid="{00000000-0005-0000-0000-000083060000}"/>
    <cellStyle name="40% - Accent1 2 3 2 2" xfId="1884" xr:uid="{00000000-0005-0000-0000-000084060000}"/>
    <cellStyle name="40% - Accent1 2 3 3" xfId="1885" xr:uid="{00000000-0005-0000-0000-000085060000}"/>
    <cellStyle name="40% - Accent1 2 3 3 2" xfId="1886" xr:uid="{00000000-0005-0000-0000-000086060000}"/>
    <cellStyle name="40% - Accent1 2 3 4" xfId="1887" xr:uid="{00000000-0005-0000-0000-000087060000}"/>
    <cellStyle name="40% - Accent1 2 3 4 2" xfId="1888" xr:uid="{00000000-0005-0000-0000-000088060000}"/>
    <cellStyle name="40% - Accent1 2 3 5" xfId="1889" xr:uid="{00000000-0005-0000-0000-000089060000}"/>
    <cellStyle name="40% - Accent1 2 3 5 2" xfId="1890" xr:uid="{00000000-0005-0000-0000-00008A060000}"/>
    <cellStyle name="40% - Accent1 2 3 6" xfId="1891" xr:uid="{00000000-0005-0000-0000-00008B060000}"/>
    <cellStyle name="40% - Accent1 2 3 6 2" xfId="1892" xr:uid="{00000000-0005-0000-0000-00008C060000}"/>
    <cellStyle name="40% - Accent1 2 3 7" xfId="1893" xr:uid="{00000000-0005-0000-0000-00008D060000}"/>
    <cellStyle name="40% - Accent1 2 4" xfId="1894" xr:uid="{00000000-0005-0000-0000-00008E060000}"/>
    <cellStyle name="40% - Accent1 2 4 2" xfId="1895" xr:uid="{00000000-0005-0000-0000-00008F060000}"/>
    <cellStyle name="40% - Accent1 2 5" xfId="1896" xr:uid="{00000000-0005-0000-0000-000090060000}"/>
    <cellStyle name="40% - Accent1 2 5 2" xfId="1897" xr:uid="{00000000-0005-0000-0000-000091060000}"/>
    <cellStyle name="40% - Accent1 2 6" xfId="1898" xr:uid="{00000000-0005-0000-0000-000092060000}"/>
    <cellStyle name="40% - Accent1 2 6 2" xfId="1899" xr:uid="{00000000-0005-0000-0000-000093060000}"/>
    <cellStyle name="40% - Accent1 2 7" xfId="1900" xr:uid="{00000000-0005-0000-0000-000094060000}"/>
    <cellStyle name="40% - Accent1 2 7 2" xfId="1901" xr:uid="{00000000-0005-0000-0000-000095060000}"/>
    <cellStyle name="40% - Accent1 2 8" xfId="1902" xr:uid="{00000000-0005-0000-0000-000096060000}"/>
    <cellStyle name="40% - Accent1 2 8 2" xfId="1903" xr:uid="{00000000-0005-0000-0000-000097060000}"/>
    <cellStyle name="40% - Accent1 2 9" xfId="1904" xr:uid="{00000000-0005-0000-0000-000098060000}"/>
    <cellStyle name="40% - Accent1 2 9 2" xfId="1905" xr:uid="{00000000-0005-0000-0000-000099060000}"/>
    <cellStyle name="40% - Accent1 2_ACCOUNT" xfId="1906" xr:uid="{00000000-0005-0000-0000-00009A060000}"/>
    <cellStyle name="40% - Accent1 3" xfId="1907" xr:uid="{00000000-0005-0000-0000-00009B060000}"/>
    <cellStyle name="40% - Accent1 3 10" xfId="1908" xr:uid="{00000000-0005-0000-0000-00009C060000}"/>
    <cellStyle name="40% - Accent1 3 2" xfId="1909" xr:uid="{00000000-0005-0000-0000-00009D060000}"/>
    <cellStyle name="40% - Accent1 3 2 2" xfId="1910" xr:uid="{00000000-0005-0000-0000-00009E060000}"/>
    <cellStyle name="40% - Accent1 3 2 2 2" xfId="1911" xr:uid="{00000000-0005-0000-0000-00009F060000}"/>
    <cellStyle name="40% - Accent1 3 2 3" xfId="1912" xr:uid="{00000000-0005-0000-0000-0000A0060000}"/>
    <cellStyle name="40% - Accent1 3 2 3 2" xfId="1913" xr:uid="{00000000-0005-0000-0000-0000A1060000}"/>
    <cellStyle name="40% - Accent1 3 2 4" xfId="1914" xr:uid="{00000000-0005-0000-0000-0000A2060000}"/>
    <cellStyle name="40% - Accent1 3 2 4 2" xfId="1915" xr:uid="{00000000-0005-0000-0000-0000A3060000}"/>
    <cellStyle name="40% - Accent1 3 2 5" xfId="1916" xr:uid="{00000000-0005-0000-0000-0000A4060000}"/>
    <cellStyle name="40% - Accent1 3 2 5 2" xfId="1917" xr:uid="{00000000-0005-0000-0000-0000A5060000}"/>
    <cellStyle name="40% - Accent1 3 2 6" xfId="1918" xr:uid="{00000000-0005-0000-0000-0000A6060000}"/>
    <cellStyle name="40% - Accent1 3 2 6 2" xfId="1919" xr:uid="{00000000-0005-0000-0000-0000A7060000}"/>
    <cellStyle name="40% - Accent1 3 2 7" xfId="1920" xr:uid="{00000000-0005-0000-0000-0000A8060000}"/>
    <cellStyle name="40% - Accent1 3 2 7 2" xfId="1921" xr:uid="{00000000-0005-0000-0000-0000A9060000}"/>
    <cellStyle name="40% - Accent1 3 2 8" xfId="1922" xr:uid="{00000000-0005-0000-0000-0000AA060000}"/>
    <cellStyle name="40% - Accent1 3 3" xfId="1923" xr:uid="{00000000-0005-0000-0000-0000AB060000}"/>
    <cellStyle name="40% - Accent1 3 3 2" xfId="1924" xr:uid="{00000000-0005-0000-0000-0000AC060000}"/>
    <cellStyle name="40% - Accent1 3 3 2 2" xfId="1925" xr:uid="{00000000-0005-0000-0000-0000AD060000}"/>
    <cellStyle name="40% - Accent1 3 3 3" xfId="1926" xr:uid="{00000000-0005-0000-0000-0000AE060000}"/>
    <cellStyle name="40% - Accent1 3 3 3 2" xfId="1927" xr:uid="{00000000-0005-0000-0000-0000AF060000}"/>
    <cellStyle name="40% - Accent1 3 3 4" xfId="1928" xr:uid="{00000000-0005-0000-0000-0000B0060000}"/>
    <cellStyle name="40% - Accent1 3 3 4 2" xfId="1929" xr:uid="{00000000-0005-0000-0000-0000B1060000}"/>
    <cellStyle name="40% - Accent1 3 3 5" xfId="1930" xr:uid="{00000000-0005-0000-0000-0000B2060000}"/>
    <cellStyle name="40% - Accent1 3 3 5 2" xfId="1931" xr:uid="{00000000-0005-0000-0000-0000B3060000}"/>
    <cellStyle name="40% - Accent1 3 3 6" xfId="1932" xr:uid="{00000000-0005-0000-0000-0000B4060000}"/>
    <cellStyle name="40% - Accent1 3 3 6 2" xfId="1933" xr:uid="{00000000-0005-0000-0000-0000B5060000}"/>
    <cellStyle name="40% - Accent1 3 3 7" xfId="1934" xr:uid="{00000000-0005-0000-0000-0000B6060000}"/>
    <cellStyle name="40% - Accent1 3 4" xfId="1935" xr:uid="{00000000-0005-0000-0000-0000B7060000}"/>
    <cellStyle name="40% - Accent1 3 4 2" xfId="1936" xr:uid="{00000000-0005-0000-0000-0000B8060000}"/>
    <cellStyle name="40% - Accent1 3 5" xfId="1937" xr:uid="{00000000-0005-0000-0000-0000B9060000}"/>
    <cellStyle name="40% - Accent1 3 5 2" xfId="1938" xr:uid="{00000000-0005-0000-0000-0000BA060000}"/>
    <cellStyle name="40% - Accent1 3 6" xfId="1939" xr:uid="{00000000-0005-0000-0000-0000BB060000}"/>
    <cellStyle name="40% - Accent1 3 6 2" xfId="1940" xr:uid="{00000000-0005-0000-0000-0000BC060000}"/>
    <cellStyle name="40% - Accent1 3 7" xfId="1941" xr:uid="{00000000-0005-0000-0000-0000BD060000}"/>
    <cellStyle name="40% - Accent1 3 7 2" xfId="1942" xr:uid="{00000000-0005-0000-0000-0000BE060000}"/>
    <cellStyle name="40% - Accent1 3 8" xfId="1943" xr:uid="{00000000-0005-0000-0000-0000BF060000}"/>
    <cellStyle name="40% - Accent1 3 8 2" xfId="1944" xr:uid="{00000000-0005-0000-0000-0000C0060000}"/>
    <cellStyle name="40% - Accent1 3 9" xfId="1945" xr:uid="{00000000-0005-0000-0000-0000C1060000}"/>
    <cellStyle name="40% - Accent1 3 9 2" xfId="1946" xr:uid="{00000000-0005-0000-0000-0000C2060000}"/>
    <cellStyle name="40% - Accent1 3_ACCOUNT" xfId="1947" xr:uid="{00000000-0005-0000-0000-0000C3060000}"/>
    <cellStyle name="40% - Accent1 4" xfId="1948" xr:uid="{00000000-0005-0000-0000-0000C4060000}"/>
    <cellStyle name="40% - Accent1 4 2" xfId="1949" xr:uid="{00000000-0005-0000-0000-0000C5060000}"/>
    <cellStyle name="40% - Accent1 4 2 2" xfId="1950" xr:uid="{00000000-0005-0000-0000-0000C6060000}"/>
    <cellStyle name="40% - Accent1 4 3" xfId="1951" xr:uid="{00000000-0005-0000-0000-0000C7060000}"/>
    <cellStyle name="40% - Accent1 4 3 2" xfId="1952" xr:uid="{00000000-0005-0000-0000-0000C8060000}"/>
    <cellStyle name="40% - Accent1 4 4" xfId="1953" xr:uid="{00000000-0005-0000-0000-0000C9060000}"/>
    <cellStyle name="40% - Accent1 5" xfId="1954" xr:uid="{00000000-0005-0000-0000-0000CA060000}"/>
    <cellStyle name="40% - Accent1 5 10" xfId="1955" xr:uid="{00000000-0005-0000-0000-0000CB060000}"/>
    <cellStyle name="40% - Accent1 5 2" xfId="1956" xr:uid="{00000000-0005-0000-0000-0000CC060000}"/>
    <cellStyle name="40% - Accent1 5 2 2" xfId="1957" xr:uid="{00000000-0005-0000-0000-0000CD060000}"/>
    <cellStyle name="40% - Accent1 5 2 2 2" xfId="1958" xr:uid="{00000000-0005-0000-0000-0000CE060000}"/>
    <cellStyle name="40% - Accent1 5 2 3" xfId="1959" xr:uid="{00000000-0005-0000-0000-0000CF060000}"/>
    <cellStyle name="40% - Accent1 5 2 3 2" xfId="1960" xr:uid="{00000000-0005-0000-0000-0000D0060000}"/>
    <cellStyle name="40% - Accent1 5 2 4" xfId="1961" xr:uid="{00000000-0005-0000-0000-0000D1060000}"/>
    <cellStyle name="40% - Accent1 5 2 4 2" xfId="1962" xr:uid="{00000000-0005-0000-0000-0000D2060000}"/>
    <cellStyle name="40% - Accent1 5 2 5" xfId="1963" xr:uid="{00000000-0005-0000-0000-0000D3060000}"/>
    <cellStyle name="40% - Accent1 5 2 5 2" xfId="1964" xr:uid="{00000000-0005-0000-0000-0000D4060000}"/>
    <cellStyle name="40% - Accent1 5 2 6" xfId="1965" xr:uid="{00000000-0005-0000-0000-0000D5060000}"/>
    <cellStyle name="40% - Accent1 5 2 6 2" xfId="1966" xr:uid="{00000000-0005-0000-0000-0000D6060000}"/>
    <cellStyle name="40% - Accent1 5 2 7" xfId="1967" xr:uid="{00000000-0005-0000-0000-0000D7060000}"/>
    <cellStyle name="40% - Accent1 5 3" xfId="1968" xr:uid="{00000000-0005-0000-0000-0000D8060000}"/>
    <cellStyle name="40% - Accent1 5 3 2" xfId="1969" xr:uid="{00000000-0005-0000-0000-0000D9060000}"/>
    <cellStyle name="40% - Accent1 5 3 2 2" xfId="1970" xr:uid="{00000000-0005-0000-0000-0000DA060000}"/>
    <cellStyle name="40% - Accent1 5 3 3" xfId="1971" xr:uid="{00000000-0005-0000-0000-0000DB060000}"/>
    <cellStyle name="40% - Accent1 5 3 3 2" xfId="1972" xr:uid="{00000000-0005-0000-0000-0000DC060000}"/>
    <cellStyle name="40% - Accent1 5 3 4" xfId="1973" xr:uid="{00000000-0005-0000-0000-0000DD060000}"/>
    <cellStyle name="40% - Accent1 5 3 4 2" xfId="1974" xr:uid="{00000000-0005-0000-0000-0000DE060000}"/>
    <cellStyle name="40% - Accent1 5 3 5" xfId="1975" xr:uid="{00000000-0005-0000-0000-0000DF060000}"/>
    <cellStyle name="40% - Accent1 5 3 5 2" xfId="1976" xr:uid="{00000000-0005-0000-0000-0000E0060000}"/>
    <cellStyle name="40% - Accent1 5 3 6" xfId="1977" xr:uid="{00000000-0005-0000-0000-0000E1060000}"/>
    <cellStyle name="40% - Accent1 5 3 6 2" xfId="1978" xr:uid="{00000000-0005-0000-0000-0000E2060000}"/>
    <cellStyle name="40% - Accent1 5 3 7" xfId="1979" xr:uid="{00000000-0005-0000-0000-0000E3060000}"/>
    <cellStyle name="40% - Accent1 5 4" xfId="1980" xr:uid="{00000000-0005-0000-0000-0000E4060000}"/>
    <cellStyle name="40% - Accent1 5 4 2" xfId="1981" xr:uid="{00000000-0005-0000-0000-0000E5060000}"/>
    <cellStyle name="40% - Accent1 5 5" xfId="1982" xr:uid="{00000000-0005-0000-0000-0000E6060000}"/>
    <cellStyle name="40% - Accent1 5 5 2" xfId="1983" xr:uid="{00000000-0005-0000-0000-0000E7060000}"/>
    <cellStyle name="40% - Accent1 5 6" xfId="1984" xr:uid="{00000000-0005-0000-0000-0000E8060000}"/>
    <cellStyle name="40% - Accent1 5 6 2" xfId="1985" xr:uid="{00000000-0005-0000-0000-0000E9060000}"/>
    <cellStyle name="40% - Accent1 5 7" xfId="1986" xr:uid="{00000000-0005-0000-0000-0000EA060000}"/>
    <cellStyle name="40% - Accent1 5 7 2" xfId="1987" xr:uid="{00000000-0005-0000-0000-0000EB060000}"/>
    <cellStyle name="40% - Accent1 5 8" xfId="1988" xr:uid="{00000000-0005-0000-0000-0000EC060000}"/>
    <cellStyle name="40% - Accent1 5 8 2" xfId="1989" xr:uid="{00000000-0005-0000-0000-0000ED060000}"/>
    <cellStyle name="40% - Accent1 5 9" xfId="1990" xr:uid="{00000000-0005-0000-0000-0000EE060000}"/>
    <cellStyle name="40% - Accent1 5 9 2" xfId="1991" xr:uid="{00000000-0005-0000-0000-0000EF060000}"/>
    <cellStyle name="40% - Accent1 6" xfId="1992" xr:uid="{00000000-0005-0000-0000-0000F0060000}"/>
    <cellStyle name="40% - Accent1 6 2" xfId="1993" xr:uid="{00000000-0005-0000-0000-0000F1060000}"/>
    <cellStyle name="40% - Accent1 6 2 2" xfId="1994" xr:uid="{00000000-0005-0000-0000-0000F2060000}"/>
    <cellStyle name="40% - Accent1 6 2 2 2" xfId="1995" xr:uid="{00000000-0005-0000-0000-0000F3060000}"/>
    <cellStyle name="40% - Accent1 6 2 3" xfId="1996" xr:uid="{00000000-0005-0000-0000-0000F4060000}"/>
    <cellStyle name="40% - Accent1 6 2 3 2" xfId="1997" xr:uid="{00000000-0005-0000-0000-0000F5060000}"/>
    <cellStyle name="40% - Accent1 6 2 4" xfId="1998" xr:uid="{00000000-0005-0000-0000-0000F6060000}"/>
    <cellStyle name="40% - Accent1 6 2 4 2" xfId="1999" xr:uid="{00000000-0005-0000-0000-0000F7060000}"/>
    <cellStyle name="40% - Accent1 6 2 5" xfId="2000" xr:uid="{00000000-0005-0000-0000-0000F8060000}"/>
    <cellStyle name="40% - Accent1 6 2 5 2" xfId="2001" xr:uid="{00000000-0005-0000-0000-0000F9060000}"/>
    <cellStyle name="40% - Accent1 6 2 6" xfId="2002" xr:uid="{00000000-0005-0000-0000-0000FA060000}"/>
    <cellStyle name="40% - Accent1 6 2 6 2" xfId="2003" xr:uid="{00000000-0005-0000-0000-0000FB060000}"/>
    <cellStyle name="40% - Accent1 6 2 7" xfId="2004" xr:uid="{00000000-0005-0000-0000-0000FC060000}"/>
    <cellStyle name="40% - Accent1 6 3" xfId="2005" xr:uid="{00000000-0005-0000-0000-0000FD060000}"/>
    <cellStyle name="40% - Accent1 6 3 2" xfId="2006" xr:uid="{00000000-0005-0000-0000-0000FE060000}"/>
    <cellStyle name="40% - Accent1 6 3 2 2" xfId="2007" xr:uid="{00000000-0005-0000-0000-0000FF060000}"/>
    <cellStyle name="40% - Accent1 6 3 3" xfId="2008" xr:uid="{00000000-0005-0000-0000-000000070000}"/>
    <cellStyle name="40% - Accent1 6 3 3 2" xfId="2009" xr:uid="{00000000-0005-0000-0000-000001070000}"/>
    <cellStyle name="40% - Accent1 6 3 4" xfId="2010" xr:uid="{00000000-0005-0000-0000-000002070000}"/>
    <cellStyle name="40% - Accent1 6 3 4 2" xfId="2011" xr:uid="{00000000-0005-0000-0000-000003070000}"/>
    <cellStyle name="40% - Accent1 6 3 5" xfId="2012" xr:uid="{00000000-0005-0000-0000-000004070000}"/>
    <cellStyle name="40% - Accent1 6 3 5 2" xfId="2013" xr:uid="{00000000-0005-0000-0000-000005070000}"/>
    <cellStyle name="40% - Accent1 6 3 6" xfId="2014" xr:uid="{00000000-0005-0000-0000-000006070000}"/>
    <cellStyle name="40% - Accent1 6 3 6 2" xfId="2015" xr:uid="{00000000-0005-0000-0000-000007070000}"/>
    <cellStyle name="40% - Accent1 6 3 7" xfId="2016" xr:uid="{00000000-0005-0000-0000-000008070000}"/>
    <cellStyle name="40% - Accent1 6 4" xfId="2017" xr:uid="{00000000-0005-0000-0000-000009070000}"/>
    <cellStyle name="40% - Accent1 6 4 2" xfId="2018" xr:uid="{00000000-0005-0000-0000-00000A070000}"/>
    <cellStyle name="40% - Accent1 6 5" xfId="2019" xr:uid="{00000000-0005-0000-0000-00000B070000}"/>
    <cellStyle name="40% - Accent1 6 5 2" xfId="2020" xr:uid="{00000000-0005-0000-0000-00000C070000}"/>
    <cellStyle name="40% - Accent1 6 6" xfId="2021" xr:uid="{00000000-0005-0000-0000-00000D070000}"/>
    <cellStyle name="40% - Accent1 6 6 2" xfId="2022" xr:uid="{00000000-0005-0000-0000-00000E070000}"/>
    <cellStyle name="40% - Accent1 6 7" xfId="2023" xr:uid="{00000000-0005-0000-0000-00000F070000}"/>
    <cellStyle name="40% - Accent1 6 7 2" xfId="2024" xr:uid="{00000000-0005-0000-0000-000010070000}"/>
    <cellStyle name="40% - Accent1 6 8" xfId="2025" xr:uid="{00000000-0005-0000-0000-000011070000}"/>
    <cellStyle name="40% - Accent1 6 8 2" xfId="2026" xr:uid="{00000000-0005-0000-0000-000012070000}"/>
    <cellStyle name="40% - Accent1 6 9" xfId="2027" xr:uid="{00000000-0005-0000-0000-000013070000}"/>
    <cellStyle name="40% - Accent1 7" xfId="2028" xr:uid="{00000000-0005-0000-0000-000014070000}"/>
    <cellStyle name="40% - Accent1 7 2" xfId="2029" xr:uid="{00000000-0005-0000-0000-000015070000}"/>
    <cellStyle name="40% - Accent1 7 2 2" xfId="2030" xr:uid="{00000000-0005-0000-0000-000016070000}"/>
    <cellStyle name="40% - Accent1 7 2 2 2" xfId="2031" xr:uid="{00000000-0005-0000-0000-000017070000}"/>
    <cellStyle name="40% - Accent1 7 2 3" xfId="2032" xr:uid="{00000000-0005-0000-0000-000018070000}"/>
    <cellStyle name="40% - Accent1 7 2 3 2" xfId="2033" xr:uid="{00000000-0005-0000-0000-000019070000}"/>
    <cellStyle name="40% - Accent1 7 2 4" xfId="2034" xr:uid="{00000000-0005-0000-0000-00001A070000}"/>
    <cellStyle name="40% - Accent1 7 2 4 2" xfId="2035" xr:uid="{00000000-0005-0000-0000-00001B070000}"/>
    <cellStyle name="40% - Accent1 7 2 5" xfId="2036" xr:uid="{00000000-0005-0000-0000-00001C070000}"/>
    <cellStyle name="40% - Accent1 7 2 5 2" xfId="2037" xr:uid="{00000000-0005-0000-0000-00001D070000}"/>
    <cellStyle name="40% - Accent1 7 2 6" xfId="2038" xr:uid="{00000000-0005-0000-0000-00001E070000}"/>
    <cellStyle name="40% - Accent1 7 2 6 2" xfId="2039" xr:uid="{00000000-0005-0000-0000-00001F070000}"/>
    <cellStyle name="40% - Accent1 7 2 7" xfId="2040" xr:uid="{00000000-0005-0000-0000-000020070000}"/>
    <cellStyle name="40% - Accent1 7 3" xfId="2041" xr:uid="{00000000-0005-0000-0000-000021070000}"/>
    <cellStyle name="40% - Accent1 7 3 2" xfId="2042" xr:uid="{00000000-0005-0000-0000-000022070000}"/>
    <cellStyle name="40% - Accent1 7 4" xfId="2043" xr:uid="{00000000-0005-0000-0000-000023070000}"/>
    <cellStyle name="40% - Accent1 7 4 2" xfId="2044" xr:uid="{00000000-0005-0000-0000-000024070000}"/>
    <cellStyle name="40% - Accent1 7 5" xfId="2045" xr:uid="{00000000-0005-0000-0000-000025070000}"/>
    <cellStyle name="40% - Accent1 7 5 2" xfId="2046" xr:uid="{00000000-0005-0000-0000-000026070000}"/>
    <cellStyle name="40% - Accent1 7 6" xfId="2047" xr:uid="{00000000-0005-0000-0000-000027070000}"/>
    <cellStyle name="40% - Accent1 7 6 2" xfId="2048" xr:uid="{00000000-0005-0000-0000-000028070000}"/>
    <cellStyle name="40% - Accent1 7 7" xfId="2049" xr:uid="{00000000-0005-0000-0000-000029070000}"/>
    <cellStyle name="40% - Accent1 7 7 2" xfId="2050" xr:uid="{00000000-0005-0000-0000-00002A070000}"/>
    <cellStyle name="40% - Accent1 7 8" xfId="2051" xr:uid="{00000000-0005-0000-0000-00002B070000}"/>
    <cellStyle name="40% - Accent1 8" xfId="2052" xr:uid="{00000000-0005-0000-0000-00002C070000}"/>
    <cellStyle name="40% - Accent1 8 2" xfId="2053" xr:uid="{00000000-0005-0000-0000-00002D070000}"/>
    <cellStyle name="40% - Accent1 8 2 2" xfId="2054" xr:uid="{00000000-0005-0000-0000-00002E070000}"/>
    <cellStyle name="40% - Accent1 8 3" xfId="2055" xr:uid="{00000000-0005-0000-0000-00002F070000}"/>
    <cellStyle name="40% - Accent1 8 3 2" xfId="2056" xr:uid="{00000000-0005-0000-0000-000030070000}"/>
    <cellStyle name="40% - Accent1 8 4" xfId="2057" xr:uid="{00000000-0005-0000-0000-000031070000}"/>
    <cellStyle name="40% - Accent1 8 4 2" xfId="2058" xr:uid="{00000000-0005-0000-0000-000032070000}"/>
    <cellStyle name="40% - Accent1 8 5" xfId="2059" xr:uid="{00000000-0005-0000-0000-000033070000}"/>
    <cellStyle name="40% - Accent1 8 5 2" xfId="2060" xr:uid="{00000000-0005-0000-0000-000034070000}"/>
    <cellStyle name="40% - Accent1 8 6" xfId="2061" xr:uid="{00000000-0005-0000-0000-000035070000}"/>
    <cellStyle name="40% - Accent1 8 6 2" xfId="2062" xr:uid="{00000000-0005-0000-0000-000036070000}"/>
    <cellStyle name="40% - Accent1 8 7" xfId="2063" xr:uid="{00000000-0005-0000-0000-000037070000}"/>
    <cellStyle name="40% - Accent1 9" xfId="2064" xr:uid="{00000000-0005-0000-0000-000038070000}"/>
    <cellStyle name="40% - Accent1 9 2" xfId="2065" xr:uid="{00000000-0005-0000-0000-000039070000}"/>
    <cellStyle name="40% - Accent1 9 2 2" xfId="2066" xr:uid="{00000000-0005-0000-0000-00003A070000}"/>
    <cellStyle name="40% - Accent1 9 3" xfId="2067" xr:uid="{00000000-0005-0000-0000-00003B070000}"/>
    <cellStyle name="40% - Accent1 9 3 2" xfId="2068" xr:uid="{00000000-0005-0000-0000-00003C070000}"/>
    <cellStyle name="40% - Accent1 9 4" xfId="2069" xr:uid="{00000000-0005-0000-0000-00003D070000}"/>
    <cellStyle name="40% - Accent1 9 4 2" xfId="2070" xr:uid="{00000000-0005-0000-0000-00003E070000}"/>
    <cellStyle name="40% - Accent1 9 5" xfId="2071" xr:uid="{00000000-0005-0000-0000-00003F070000}"/>
    <cellStyle name="40% - Accent1 9 5 2" xfId="2072" xr:uid="{00000000-0005-0000-0000-000040070000}"/>
    <cellStyle name="40% - Accent1 9 6" xfId="2073" xr:uid="{00000000-0005-0000-0000-000041070000}"/>
    <cellStyle name="40% - Accent1 9 6 2" xfId="2074" xr:uid="{00000000-0005-0000-0000-000042070000}"/>
    <cellStyle name="40% - Accent1 9 7" xfId="2075" xr:uid="{00000000-0005-0000-0000-000043070000}"/>
    <cellStyle name="40% - Accent2 10" xfId="2076" xr:uid="{00000000-0005-0000-0000-000044070000}"/>
    <cellStyle name="40% - Accent2 10 2" xfId="2077" xr:uid="{00000000-0005-0000-0000-000045070000}"/>
    <cellStyle name="40% - Accent2 10 2 2" xfId="2078" xr:uid="{00000000-0005-0000-0000-000046070000}"/>
    <cellStyle name="40% - Accent2 10 3" xfId="2079" xr:uid="{00000000-0005-0000-0000-000047070000}"/>
    <cellStyle name="40% - Accent2 10 3 2" xfId="2080" xr:uid="{00000000-0005-0000-0000-000048070000}"/>
    <cellStyle name="40% - Accent2 10 4" xfId="2081" xr:uid="{00000000-0005-0000-0000-000049070000}"/>
    <cellStyle name="40% - Accent2 10 4 2" xfId="2082" xr:uid="{00000000-0005-0000-0000-00004A070000}"/>
    <cellStyle name="40% - Accent2 10 5" xfId="2083" xr:uid="{00000000-0005-0000-0000-00004B070000}"/>
    <cellStyle name="40% - Accent2 10 5 2" xfId="2084" xr:uid="{00000000-0005-0000-0000-00004C070000}"/>
    <cellStyle name="40% - Accent2 10 6" xfId="2085" xr:uid="{00000000-0005-0000-0000-00004D070000}"/>
    <cellStyle name="40% - Accent2 10 6 2" xfId="2086" xr:uid="{00000000-0005-0000-0000-00004E070000}"/>
    <cellStyle name="40% - Accent2 10 7" xfId="2087" xr:uid="{00000000-0005-0000-0000-00004F070000}"/>
    <cellStyle name="40% - Accent2 11" xfId="2088" xr:uid="{00000000-0005-0000-0000-000050070000}"/>
    <cellStyle name="40% - Accent2 11 2" xfId="2089" xr:uid="{00000000-0005-0000-0000-000051070000}"/>
    <cellStyle name="40% - Accent2 11 2 2" xfId="2090" xr:uid="{00000000-0005-0000-0000-000052070000}"/>
    <cellStyle name="40% - Accent2 11 3" xfId="2091" xr:uid="{00000000-0005-0000-0000-000053070000}"/>
    <cellStyle name="40% - Accent2 11 3 2" xfId="2092" xr:uid="{00000000-0005-0000-0000-000054070000}"/>
    <cellStyle name="40% - Accent2 11 4" xfId="2093" xr:uid="{00000000-0005-0000-0000-000055070000}"/>
    <cellStyle name="40% - Accent2 11 4 2" xfId="2094" xr:uid="{00000000-0005-0000-0000-000056070000}"/>
    <cellStyle name="40% - Accent2 11 5" xfId="2095" xr:uid="{00000000-0005-0000-0000-000057070000}"/>
    <cellStyle name="40% - Accent2 11 5 2" xfId="2096" xr:uid="{00000000-0005-0000-0000-000058070000}"/>
    <cellStyle name="40% - Accent2 11 6" xfId="2097" xr:uid="{00000000-0005-0000-0000-000059070000}"/>
    <cellStyle name="40% - Accent2 12" xfId="2098" xr:uid="{00000000-0005-0000-0000-00005A070000}"/>
    <cellStyle name="40% - Accent2 12 2" xfId="2099" xr:uid="{00000000-0005-0000-0000-00005B070000}"/>
    <cellStyle name="40% - Accent2 13" xfId="2100" xr:uid="{00000000-0005-0000-0000-00005C070000}"/>
    <cellStyle name="40% - Accent2 13 2" xfId="2101" xr:uid="{00000000-0005-0000-0000-00005D070000}"/>
    <cellStyle name="40% - Accent2 14" xfId="2102" xr:uid="{00000000-0005-0000-0000-00005E070000}"/>
    <cellStyle name="40% - Accent2 14 2" xfId="2103" xr:uid="{00000000-0005-0000-0000-00005F070000}"/>
    <cellStyle name="40% - Accent2 15" xfId="2104" xr:uid="{00000000-0005-0000-0000-000060070000}"/>
    <cellStyle name="40% - Accent2 15 2" xfId="2105" xr:uid="{00000000-0005-0000-0000-000061070000}"/>
    <cellStyle name="40% - Accent2 16" xfId="2106" xr:uid="{00000000-0005-0000-0000-000062070000}"/>
    <cellStyle name="40% - Accent2 16 2" xfId="2107" xr:uid="{00000000-0005-0000-0000-000063070000}"/>
    <cellStyle name="40% - Accent2 17" xfId="2108" xr:uid="{00000000-0005-0000-0000-000064070000}"/>
    <cellStyle name="40% - Accent2 18" xfId="2109" xr:uid="{00000000-0005-0000-0000-000065070000}"/>
    <cellStyle name="40% - Accent2 2" xfId="2110" xr:uid="{00000000-0005-0000-0000-000066070000}"/>
    <cellStyle name="40% - Accent2 2 10" xfId="2111" xr:uid="{00000000-0005-0000-0000-000067070000}"/>
    <cellStyle name="40% - Accent2 2 2" xfId="2112" xr:uid="{00000000-0005-0000-0000-000068070000}"/>
    <cellStyle name="40% - Accent2 2 2 2" xfId="2113" xr:uid="{00000000-0005-0000-0000-000069070000}"/>
    <cellStyle name="40% - Accent2 2 2 2 2" xfId="2114" xr:uid="{00000000-0005-0000-0000-00006A070000}"/>
    <cellStyle name="40% - Accent2 2 2 3" xfId="2115" xr:uid="{00000000-0005-0000-0000-00006B070000}"/>
    <cellStyle name="40% - Accent2 2 2 3 2" xfId="2116" xr:uid="{00000000-0005-0000-0000-00006C070000}"/>
    <cellStyle name="40% - Accent2 2 2 4" xfId="2117" xr:uid="{00000000-0005-0000-0000-00006D070000}"/>
    <cellStyle name="40% - Accent2 2 2 4 2" xfId="2118" xr:uid="{00000000-0005-0000-0000-00006E070000}"/>
    <cellStyle name="40% - Accent2 2 2 5" xfId="2119" xr:uid="{00000000-0005-0000-0000-00006F070000}"/>
    <cellStyle name="40% - Accent2 2 2 5 2" xfId="2120" xr:uid="{00000000-0005-0000-0000-000070070000}"/>
    <cellStyle name="40% - Accent2 2 2 6" xfId="2121" xr:uid="{00000000-0005-0000-0000-000071070000}"/>
    <cellStyle name="40% - Accent2 2 2 6 2" xfId="2122" xr:uid="{00000000-0005-0000-0000-000072070000}"/>
    <cellStyle name="40% - Accent2 2 2 7" xfId="2123" xr:uid="{00000000-0005-0000-0000-000073070000}"/>
    <cellStyle name="40% - Accent2 2 2 7 2" xfId="2124" xr:uid="{00000000-0005-0000-0000-000074070000}"/>
    <cellStyle name="40% - Accent2 2 2 8" xfId="2125" xr:uid="{00000000-0005-0000-0000-000075070000}"/>
    <cellStyle name="40% - Accent2 2 3" xfId="2126" xr:uid="{00000000-0005-0000-0000-000076070000}"/>
    <cellStyle name="40% - Accent2 2 3 2" xfId="2127" xr:uid="{00000000-0005-0000-0000-000077070000}"/>
    <cellStyle name="40% - Accent2 2 3 2 2" xfId="2128" xr:uid="{00000000-0005-0000-0000-000078070000}"/>
    <cellStyle name="40% - Accent2 2 3 3" xfId="2129" xr:uid="{00000000-0005-0000-0000-000079070000}"/>
    <cellStyle name="40% - Accent2 2 3 3 2" xfId="2130" xr:uid="{00000000-0005-0000-0000-00007A070000}"/>
    <cellStyle name="40% - Accent2 2 3 4" xfId="2131" xr:uid="{00000000-0005-0000-0000-00007B070000}"/>
    <cellStyle name="40% - Accent2 2 3 4 2" xfId="2132" xr:uid="{00000000-0005-0000-0000-00007C070000}"/>
    <cellStyle name="40% - Accent2 2 3 5" xfId="2133" xr:uid="{00000000-0005-0000-0000-00007D070000}"/>
    <cellStyle name="40% - Accent2 2 3 5 2" xfId="2134" xr:uid="{00000000-0005-0000-0000-00007E070000}"/>
    <cellStyle name="40% - Accent2 2 3 6" xfId="2135" xr:uid="{00000000-0005-0000-0000-00007F070000}"/>
    <cellStyle name="40% - Accent2 2 3 6 2" xfId="2136" xr:uid="{00000000-0005-0000-0000-000080070000}"/>
    <cellStyle name="40% - Accent2 2 3 7" xfId="2137" xr:uid="{00000000-0005-0000-0000-000081070000}"/>
    <cellStyle name="40% - Accent2 2 4" xfId="2138" xr:uid="{00000000-0005-0000-0000-000082070000}"/>
    <cellStyle name="40% - Accent2 2 4 2" xfId="2139" xr:uid="{00000000-0005-0000-0000-000083070000}"/>
    <cellStyle name="40% - Accent2 2 5" xfId="2140" xr:uid="{00000000-0005-0000-0000-000084070000}"/>
    <cellStyle name="40% - Accent2 2 5 2" xfId="2141" xr:uid="{00000000-0005-0000-0000-000085070000}"/>
    <cellStyle name="40% - Accent2 2 6" xfId="2142" xr:uid="{00000000-0005-0000-0000-000086070000}"/>
    <cellStyle name="40% - Accent2 2 6 2" xfId="2143" xr:uid="{00000000-0005-0000-0000-000087070000}"/>
    <cellStyle name="40% - Accent2 2 7" xfId="2144" xr:uid="{00000000-0005-0000-0000-000088070000}"/>
    <cellStyle name="40% - Accent2 2 7 2" xfId="2145" xr:uid="{00000000-0005-0000-0000-000089070000}"/>
    <cellStyle name="40% - Accent2 2 8" xfId="2146" xr:uid="{00000000-0005-0000-0000-00008A070000}"/>
    <cellStyle name="40% - Accent2 2 8 2" xfId="2147" xr:uid="{00000000-0005-0000-0000-00008B070000}"/>
    <cellStyle name="40% - Accent2 2 9" xfId="2148" xr:uid="{00000000-0005-0000-0000-00008C070000}"/>
    <cellStyle name="40% - Accent2 2 9 2" xfId="2149" xr:uid="{00000000-0005-0000-0000-00008D070000}"/>
    <cellStyle name="40% - Accent2 2_ACCOUNT" xfId="2150" xr:uid="{00000000-0005-0000-0000-00008E070000}"/>
    <cellStyle name="40% - Accent2 3" xfId="2151" xr:uid="{00000000-0005-0000-0000-00008F070000}"/>
    <cellStyle name="40% - Accent2 3 10" xfId="2152" xr:uid="{00000000-0005-0000-0000-000090070000}"/>
    <cellStyle name="40% - Accent2 3 2" xfId="2153" xr:uid="{00000000-0005-0000-0000-000091070000}"/>
    <cellStyle name="40% - Accent2 3 2 2" xfId="2154" xr:uid="{00000000-0005-0000-0000-000092070000}"/>
    <cellStyle name="40% - Accent2 3 2 2 2" xfId="2155" xr:uid="{00000000-0005-0000-0000-000093070000}"/>
    <cellStyle name="40% - Accent2 3 2 3" xfId="2156" xr:uid="{00000000-0005-0000-0000-000094070000}"/>
    <cellStyle name="40% - Accent2 3 2 3 2" xfId="2157" xr:uid="{00000000-0005-0000-0000-000095070000}"/>
    <cellStyle name="40% - Accent2 3 2 4" xfId="2158" xr:uid="{00000000-0005-0000-0000-000096070000}"/>
    <cellStyle name="40% - Accent2 3 2 4 2" xfId="2159" xr:uid="{00000000-0005-0000-0000-000097070000}"/>
    <cellStyle name="40% - Accent2 3 2 5" xfId="2160" xr:uid="{00000000-0005-0000-0000-000098070000}"/>
    <cellStyle name="40% - Accent2 3 2 5 2" xfId="2161" xr:uid="{00000000-0005-0000-0000-000099070000}"/>
    <cellStyle name="40% - Accent2 3 2 6" xfId="2162" xr:uid="{00000000-0005-0000-0000-00009A070000}"/>
    <cellStyle name="40% - Accent2 3 2 6 2" xfId="2163" xr:uid="{00000000-0005-0000-0000-00009B070000}"/>
    <cellStyle name="40% - Accent2 3 2 7" xfId="2164" xr:uid="{00000000-0005-0000-0000-00009C070000}"/>
    <cellStyle name="40% - Accent2 3 2 7 2" xfId="2165" xr:uid="{00000000-0005-0000-0000-00009D070000}"/>
    <cellStyle name="40% - Accent2 3 2 8" xfId="2166" xr:uid="{00000000-0005-0000-0000-00009E070000}"/>
    <cellStyle name="40% - Accent2 3 3" xfId="2167" xr:uid="{00000000-0005-0000-0000-00009F070000}"/>
    <cellStyle name="40% - Accent2 3 3 2" xfId="2168" xr:uid="{00000000-0005-0000-0000-0000A0070000}"/>
    <cellStyle name="40% - Accent2 3 3 2 2" xfId="2169" xr:uid="{00000000-0005-0000-0000-0000A1070000}"/>
    <cellStyle name="40% - Accent2 3 3 3" xfId="2170" xr:uid="{00000000-0005-0000-0000-0000A2070000}"/>
    <cellStyle name="40% - Accent2 3 3 3 2" xfId="2171" xr:uid="{00000000-0005-0000-0000-0000A3070000}"/>
    <cellStyle name="40% - Accent2 3 3 4" xfId="2172" xr:uid="{00000000-0005-0000-0000-0000A4070000}"/>
    <cellStyle name="40% - Accent2 3 3 4 2" xfId="2173" xr:uid="{00000000-0005-0000-0000-0000A5070000}"/>
    <cellStyle name="40% - Accent2 3 3 5" xfId="2174" xr:uid="{00000000-0005-0000-0000-0000A6070000}"/>
    <cellStyle name="40% - Accent2 3 3 5 2" xfId="2175" xr:uid="{00000000-0005-0000-0000-0000A7070000}"/>
    <cellStyle name="40% - Accent2 3 3 6" xfId="2176" xr:uid="{00000000-0005-0000-0000-0000A8070000}"/>
    <cellStyle name="40% - Accent2 3 3 6 2" xfId="2177" xr:uid="{00000000-0005-0000-0000-0000A9070000}"/>
    <cellStyle name="40% - Accent2 3 3 7" xfId="2178" xr:uid="{00000000-0005-0000-0000-0000AA070000}"/>
    <cellStyle name="40% - Accent2 3 4" xfId="2179" xr:uid="{00000000-0005-0000-0000-0000AB070000}"/>
    <cellStyle name="40% - Accent2 3 4 2" xfId="2180" xr:uid="{00000000-0005-0000-0000-0000AC070000}"/>
    <cellStyle name="40% - Accent2 3 5" xfId="2181" xr:uid="{00000000-0005-0000-0000-0000AD070000}"/>
    <cellStyle name="40% - Accent2 3 5 2" xfId="2182" xr:uid="{00000000-0005-0000-0000-0000AE070000}"/>
    <cellStyle name="40% - Accent2 3 6" xfId="2183" xr:uid="{00000000-0005-0000-0000-0000AF070000}"/>
    <cellStyle name="40% - Accent2 3 6 2" xfId="2184" xr:uid="{00000000-0005-0000-0000-0000B0070000}"/>
    <cellStyle name="40% - Accent2 3 7" xfId="2185" xr:uid="{00000000-0005-0000-0000-0000B1070000}"/>
    <cellStyle name="40% - Accent2 3 7 2" xfId="2186" xr:uid="{00000000-0005-0000-0000-0000B2070000}"/>
    <cellStyle name="40% - Accent2 3 8" xfId="2187" xr:uid="{00000000-0005-0000-0000-0000B3070000}"/>
    <cellStyle name="40% - Accent2 3 8 2" xfId="2188" xr:uid="{00000000-0005-0000-0000-0000B4070000}"/>
    <cellStyle name="40% - Accent2 3 9" xfId="2189" xr:uid="{00000000-0005-0000-0000-0000B5070000}"/>
    <cellStyle name="40% - Accent2 3 9 2" xfId="2190" xr:uid="{00000000-0005-0000-0000-0000B6070000}"/>
    <cellStyle name="40% - Accent2 3_ACCOUNT" xfId="2191" xr:uid="{00000000-0005-0000-0000-0000B7070000}"/>
    <cellStyle name="40% - Accent2 4" xfId="2192" xr:uid="{00000000-0005-0000-0000-0000B8070000}"/>
    <cellStyle name="40% - Accent2 4 2" xfId="2193" xr:uid="{00000000-0005-0000-0000-0000B9070000}"/>
    <cellStyle name="40% - Accent2 4 2 2" xfId="2194" xr:uid="{00000000-0005-0000-0000-0000BA070000}"/>
    <cellStyle name="40% - Accent2 4 3" xfId="2195" xr:uid="{00000000-0005-0000-0000-0000BB070000}"/>
    <cellStyle name="40% - Accent2 4 3 2" xfId="2196" xr:uid="{00000000-0005-0000-0000-0000BC070000}"/>
    <cellStyle name="40% - Accent2 4 4" xfId="2197" xr:uid="{00000000-0005-0000-0000-0000BD070000}"/>
    <cellStyle name="40% - Accent2 5" xfId="2198" xr:uid="{00000000-0005-0000-0000-0000BE070000}"/>
    <cellStyle name="40% - Accent2 5 10" xfId="2199" xr:uid="{00000000-0005-0000-0000-0000BF070000}"/>
    <cellStyle name="40% - Accent2 5 2" xfId="2200" xr:uid="{00000000-0005-0000-0000-0000C0070000}"/>
    <cellStyle name="40% - Accent2 5 2 2" xfId="2201" xr:uid="{00000000-0005-0000-0000-0000C1070000}"/>
    <cellStyle name="40% - Accent2 5 2 2 2" xfId="2202" xr:uid="{00000000-0005-0000-0000-0000C2070000}"/>
    <cellStyle name="40% - Accent2 5 2 3" xfId="2203" xr:uid="{00000000-0005-0000-0000-0000C3070000}"/>
    <cellStyle name="40% - Accent2 5 2 3 2" xfId="2204" xr:uid="{00000000-0005-0000-0000-0000C4070000}"/>
    <cellStyle name="40% - Accent2 5 2 4" xfId="2205" xr:uid="{00000000-0005-0000-0000-0000C5070000}"/>
    <cellStyle name="40% - Accent2 5 2 4 2" xfId="2206" xr:uid="{00000000-0005-0000-0000-0000C6070000}"/>
    <cellStyle name="40% - Accent2 5 2 5" xfId="2207" xr:uid="{00000000-0005-0000-0000-0000C7070000}"/>
    <cellStyle name="40% - Accent2 5 2 5 2" xfId="2208" xr:uid="{00000000-0005-0000-0000-0000C8070000}"/>
    <cellStyle name="40% - Accent2 5 2 6" xfId="2209" xr:uid="{00000000-0005-0000-0000-0000C9070000}"/>
    <cellStyle name="40% - Accent2 5 2 6 2" xfId="2210" xr:uid="{00000000-0005-0000-0000-0000CA070000}"/>
    <cellStyle name="40% - Accent2 5 2 7" xfId="2211" xr:uid="{00000000-0005-0000-0000-0000CB070000}"/>
    <cellStyle name="40% - Accent2 5 3" xfId="2212" xr:uid="{00000000-0005-0000-0000-0000CC070000}"/>
    <cellStyle name="40% - Accent2 5 3 2" xfId="2213" xr:uid="{00000000-0005-0000-0000-0000CD070000}"/>
    <cellStyle name="40% - Accent2 5 3 2 2" xfId="2214" xr:uid="{00000000-0005-0000-0000-0000CE070000}"/>
    <cellStyle name="40% - Accent2 5 3 3" xfId="2215" xr:uid="{00000000-0005-0000-0000-0000CF070000}"/>
    <cellStyle name="40% - Accent2 5 3 3 2" xfId="2216" xr:uid="{00000000-0005-0000-0000-0000D0070000}"/>
    <cellStyle name="40% - Accent2 5 3 4" xfId="2217" xr:uid="{00000000-0005-0000-0000-0000D1070000}"/>
    <cellStyle name="40% - Accent2 5 3 4 2" xfId="2218" xr:uid="{00000000-0005-0000-0000-0000D2070000}"/>
    <cellStyle name="40% - Accent2 5 3 5" xfId="2219" xr:uid="{00000000-0005-0000-0000-0000D3070000}"/>
    <cellStyle name="40% - Accent2 5 3 5 2" xfId="2220" xr:uid="{00000000-0005-0000-0000-0000D4070000}"/>
    <cellStyle name="40% - Accent2 5 3 6" xfId="2221" xr:uid="{00000000-0005-0000-0000-0000D5070000}"/>
    <cellStyle name="40% - Accent2 5 3 6 2" xfId="2222" xr:uid="{00000000-0005-0000-0000-0000D6070000}"/>
    <cellStyle name="40% - Accent2 5 3 7" xfId="2223" xr:uid="{00000000-0005-0000-0000-0000D7070000}"/>
    <cellStyle name="40% - Accent2 5 4" xfId="2224" xr:uid="{00000000-0005-0000-0000-0000D8070000}"/>
    <cellStyle name="40% - Accent2 5 4 2" xfId="2225" xr:uid="{00000000-0005-0000-0000-0000D9070000}"/>
    <cellStyle name="40% - Accent2 5 5" xfId="2226" xr:uid="{00000000-0005-0000-0000-0000DA070000}"/>
    <cellStyle name="40% - Accent2 5 5 2" xfId="2227" xr:uid="{00000000-0005-0000-0000-0000DB070000}"/>
    <cellStyle name="40% - Accent2 5 6" xfId="2228" xr:uid="{00000000-0005-0000-0000-0000DC070000}"/>
    <cellStyle name="40% - Accent2 5 6 2" xfId="2229" xr:uid="{00000000-0005-0000-0000-0000DD070000}"/>
    <cellStyle name="40% - Accent2 5 7" xfId="2230" xr:uid="{00000000-0005-0000-0000-0000DE070000}"/>
    <cellStyle name="40% - Accent2 5 7 2" xfId="2231" xr:uid="{00000000-0005-0000-0000-0000DF070000}"/>
    <cellStyle name="40% - Accent2 5 8" xfId="2232" xr:uid="{00000000-0005-0000-0000-0000E0070000}"/>
    <cellStyle name="40% - Accent2 5 8 2" xfId="2233" xr:uid="{00000000-0005-0000-0000-0000E1070000}"/>
    <cellStyle name="40% - Accent2 5 9" xfId="2234" xr:uid="{00000000-0005-0000-0000-0000E2070000}"/>
    <cellStyle name="40% - Accent2 5 9 2" xfId="2235" xr:uid="{00000000-0005-0000-0000-0000E3070000}"/>
    <cellStyle name="40% - Accent2 6" xfId="2236" xr:uid="{00000000-0005-0000-0000-0000E4070000}"/>
    <cellStyle name="40% - Accent2 6 2" xfId="2237" xr:uid="{00000000-0005-0000-0000-0000E5070000}"/>
    <cellStyle name="40% - Accent2 6 2 2" xfId="2238" xr:uid="{00000000-0005-0000-0000-0000E6070000}"/>
    <cellStyle name="40% - Accent2 6 2 2 2" xfId="2239" xr:uid="{00000000-0005-0000-0000-0000E7070000}"/>
    <cellStyle name="40% - Accent2 6 2 3" xfId="2240" xr:uid="{00000000-0005-0000-0000-0000E8070000}"/>
    <cellStyle name="40% - Accent2 6 2 3 2" xfId="2241" xr:uid="{00000000-0005-0000-0000-0000E9070000}"/>
    <cellStyle name="40% - Accent2 6 2 4" xfId="2242" xr:uid="{00000000-0005-0000-0000-0000EA070000}"/>
    <cellStyle name="40% - Accent2 6 2 4 2" xfId="2243" xr:uid="{00000000-0005-0000-0000-0000EB070000}"/>
    <cellStyle name="40% - Accent2 6 2 5" xfId="2244" xr:uid="{00000000-0005-0000-0000-0000EC070000}"/>
    <cellStyle name="40% - Accent2 6 2 5 2" xfId="2245" xr:uid="{00000000-0005-0000-0000-0000ED070000}"/>
    <cellStyle name="40% - Accent2 6 2 6" xfId="2246" xr:uid="{00000000-0005-0000-0000-0000EE070000}"/>
    <cellStyle name="40% - Accent2 6 2 6 2" xfId="2247" xr:uid="{00000000-0005-0000-0000-0000EF070000}"/>
    <cellStyle name="40% - Accent2 6 2 7" xfId="2248" xr:uid="{00000000-0005-0000-0000-0000F0070000}"/>
    <cellStyle name="40% - Accent2 6 3" xfId="2249" xr:uid="{00000000-0005-0000-0000-0000F1070000}"/>
    <cellStyle name="40% - Accent2 6 3 2" xfId="2250" xr:uid="{00000000-0005-0000-0000-0000F2070000}"/>
    <cellStyle name="40% - Accent2 6 3 2 2" xfId="2251" xr:uid="{00000000-0005-0000-0000-0000F3070000}"/>
    <cellStyle name="40% - Accent2 6 3 3" xfId="2252" xr:uid="{00000000-0005-0000-0000-0000F4070000}"/>
    <cellStyle name="40% - Accent2 6 3 3 2" xfId="2253" xr:uid="{00000000-0005-0000-0000-0000F5070000}"/>
    <cellStyle name="40% - Accent2 6 3 4" xfId="2254" xr:uid="{00000000-0005-0000-0000-0000F6070000}"/>
    <cellStyle name="40% - Accent2 6 3 4 2" xfId="2255" xr:uid="{00000000-0005-0000-0000-0000F7070000}"/>
    <cellStyle name="40% - Accent2 6 3 5" xfId="2256" xr:uid="{00000000-0005-0000-0000-0000F8070000}"/>
    <cellStyle name="40% - Accent2 6 3 5 2" xfId="2257" xr:uid="{00000000-0005-0000-0000-0000F9070000}"/>
    <cellStyle name="40% - Accent2 6 3 6" xfId="2258" xr:uid="{00000000-0005-0000-0000-0000FA070000}"/>
    <cellStyle name="40% - Accent2 6 3 6 2" xfId="2259" xr:uid="{00000000-0005-0000-0000-0000FB070000}"/>
    <cellStyle name="40% - Accent2 6 3 7" xfId="2260" xr:uid="{00000000-0005-0000-0000-0000FC070000}"/>
    <cellStyle name="40% - Accent2 6 4" xfId="2261" xr:uid="{00000000-0005-0000-0000-0000FD070000}"/>
    <cellStyle name="40% - Accent2 6 4 2" xfId="2262" xr:uid="{00000000-0005-0000-0000-0000FE070000}"/>
    <cellStyle name="40% - Accent2 6 5" xfId="2263" xr:uid="{00000000-0005-0000-0000-0000FF070000}"/>
    <cellStyle name="40% - Accent2 6 5 2" xfId="2264" xr:uid="{00000000-0005-0000-0000-000000080000}"/>
    <cellStyle name="40% - Accent2 6 6" xfId="2265" xr:uid="{00000000-0005-0000-0000-000001080000}"/>
    <cellStyle name="40% - Accent2 6 6 2" xfId="2266" xr:uid="{00000000-0005-0000-0000-000002080000}"/>
    <cellStyle name="40% - Accent2 6 7" xfId="2267" xr:uid="{00000000-0005-0000-0000-000003080000}"/>
    <cellStyle name="40% - Accent2 6 7 2" xfId="2268" xr:uid="{00000000-0005-0000-0000-000004080000}"/>
    <cellStyle name="40% - Accent2 6 8" xfId="2269" xr:uid="{00000000-0005-0000-0000-000005080000}"/>
    <cellStyle name="40% - Accent2 6 8 2" xfId="2270" xr:uid="{00000000-0005-0000-0000-000006080000}"/>
    <cellStyle name="40% - Accent2 6 9" xfId="2271" xr:uid="{00000000-0005-0000-0000-000007080000}"/>
    <cellStyle name="40% - Accent2 7" xfId="2272" xr:uid="{00000000-0005-0000-0000-000008080000}"/>
    <cellStyle name="40% - Accent2 7 2" xfId="2273" xr:uid="{00000000-0005-0000-0000-000009080000}"/>
    <cellStyle name="40% - Accent2 7 2 2" xfId="2274" xr:uid="{00000000-0005-0000-0000-00000A080000}"/>
    <cellStyle name="40% - Accent2 7 2 2 2" xfId="2275" xr:uid="{00000000-0005-0000-0000-00000B080000}"/>
    <cellStyle name="40% - Accent2 7 2 3" xfId="2276" xr:uid="{00000000-0005-0000-0000-00000C080000}"/>
    <cellStyle name="40% - Accent2 7 2 3 2" xfId="2277" xr:uid="{00000000-0005-0000-0000-00000D080000}"/>
    <cellStyle name="40% - Accent2 7 2 4" xfId="2278" xr:uid="{00000000-0005-0000-0000-00000E080000}"/>
    <cellStyle name="40% - Accent2 7 2 4 2" xfId="2279" xr:uid="{00000000-0005-0000-0000-00000F080000}"/>
    <cellStyle name="40% - Accent2 7 2 5" xfId="2280" xr:uid="{00000000-0005-0000-0000-000010080000}"/>
    <cellStyle name="40% - Accent2 7 2 5 2" xfId="2281" xr:uid="{00000000-0005-0000-0000-000011080000}"/>
    <cellStyle name="40% - Accent2 7 2 6" xfId="2282" xr:uid="{00000000-0005-0000-0000-000012080000}"/>
    <cellStyle name="40% - Accent2 7 2 6 2" xfId="2283" xr:uid="{00000000-0005-0000-0000-000013080000}"/>
    <cellStyle name="40% - Accent2 7 2 7" xfId="2284" xr:uid="{00000000-0005-0000-0000-000014080000}"/>
    <cellStyle name="40% - Accent2 7 3" xfId="2285" xr:uid="{00000000-0005-0000-0000-000015080000}"/>
    <cellStyle name="40% - Accent2 7 3 2" xfId="2286" xr:uid="{00000000-0005-0000-0000-000016080000}"/>
    <cellStyle name="40% - Accent2 7 4" xfId="2287" xr:uid="{00000000-0005-0000-0000-000017080000}"/>
    <cellStyle name="40% - Accent2 7 4 2" xfId="2288" xr:uid="{00000000-0005-0000-0000-000018080000}"/>
    <cellStyle name="40% - Accent2 7 5" xfId="2289" xr:uid="{00000000-0005-0000-0000-000019080000}"/>
    <cellStyle name="40% - Accent2 7 5 2" xfId="2290" xr:uid="{00000000-0005-0000-0000-00001A080000}"/>
    <cellStyle name="40% - Accent2 7 6" xfId="2291" xr:uid="{00000000-0005-0000-0000-00001B080000}"/>
    <cellStyle name="40% - Accent2 7 6 2" xfId="2292" xr:uid="{00000000-0005-0000-0000-00001C080000}"/>
    <cellStyle name="40% - Accent2 7 7" xfId="2293" xr:uid="{00000000-0005-0000-0000-00001D080000}"/>
    <cellStyle name="40% - Accent2 7 7 2" xfId="2294" xr:uid="{00000000-0005-0000-0000-00001E080000}"/>
    <cellStyle name="40% - Accent2 7 8" xfId="2295" xr:uid="{00000000-0005-0000-0000-00001F080000}"/>
    <cellStyle name="40% - Accent2 8" xfId="2296" xr:uid="{00000000-0005-0000-0000-000020080000}"/>
    <cellStyle name="40% - Accent2 8 2" xfId="2297" xr:uid="{00000000-0005-0000-0000-000021080000}"/>
    <cellStyle name="40% - Accent2 8 2 2" xfId="2298" xr:uid="{00000000-0005-0000-0000-000022080000}"/>
    <cellStyle name="40% - Accent2 8 3" xfId="2299" xr:uid="{00000000-0005-0000-0000-000023080000}"/>
    <cellStyle name="40% - Accent2 8 3 2" xfId="2300" xr:uid="{00000000-0005-0000-0000-000024080000}"/>
    <cellStyle name="40% - Accent2 8 4" xfId="2301" xr:uid="{00000000-0005-0000-0000-000025080000}"/>
    <cellStyle name="40% - Accent2 8 4 2" xfId="2302" xr:uid="{00000000-0005-0000-0000-000026080000}"/>
    <cellStyle name="40% - Accent2 8 5" xfId="2303" xr:uid="{00000000-0005-0000-0000-000027080000}"/>
    <cellStyle name="40% - Accent2 8 5 2" xfId="2304" xr:uid="{00000000-0005-0000-0000-000028080000}"/>
    <cellStyle name="40% - Accent2 8 6" xfId="2305" xr:uid="{00000000-0005-0000-0000-000029080000}"/>
    <cellStyle name="40% - Accent2 8 6 2" xfId="2306" xr:uid="{00000000-0005-0000-0000-00002A080000}"/>
    <cellStyle name="40% - Accent2 8 7" xfId="2307" xr:uid="{00000000-0005-0000-0000-00002B080000}"/>
    <cellStyle name="40% - Accent2 9" xfId="2308" xr:uid="{00000000-0005-0000-0000-00002C080000}"/>
    <cellStyle name="40% - Accent2 9 2" xfId="2309" xr:uid="{00000000-0005-0000-0000-00002D080000}"/>
    <cellStyle name="40% - Accent2 9 2 2" xfId="2310" xr:uid="{00000000-0005-0000-0000-00002E080000}"/>
    <cellStyle name="40% - Accent2 9 3" xfId="2311" xr:uid="{00000000-0005-0000-0000-00002F080000}"/>
    <cellStyle name="40% - Accent2 9 3 2" xfId="2312" xr:uid="{00000000-0005-0000-0000-000030080000}"/>
    <cellStyle name="40% - Accent2 9 4" xfId="2313" xr:uid="{00000000-0005-0000-0000-000031080000}"/>
    <cellStyle name="40% - Accent2 9 4 2" xfId="2314" xr:uid="{00000000-0005-0000-0000-000032080000}"/>
    <cellStyle name="40% - Accent2 9 5" xfId="2315" xr:uid="{00000000-0005-0000-0000-000033080000}"/>
    <cellStyle name="40% - Accent2 9 5 2" xfId="2316" xr:uid="{00000000-0005-0000-0000-000034080000}"/>
    <cellStyle name="40% - Accent2 9 6" xfId="2317" xr:uid="{00000000-0005-0000-0000-000035080000}"/>
    <cellStyle name="40% - Accent2 9 6 2" xfId="2318" xr:uid="{00000000-0005-0000-0000-000036080000}"/>
    <cellStyle name="40% - Accent2 9 7" xfId="2319" xr:uid="{00000000-0005-0000-0000-000037080000}"/>
    <cellStyle name="40% - Accent3 10" xfId="2320" xr:uid="{00000000-0005-0000-0000-000038080000}"/>
    <cellStyle name="40% - Accent3 11" xfId="2321" xr:uid="{00000000-0005-0000-0000-000039080000}"/>
    <cellStyle name="40% - Accent3 2" xfId="2322" xr:uid="{00000000-0005-0000-0000-00003A080000}"/>
    <cellStyle name="40% - Accent3 2 10" xfId="2323" xr:uid="{00000000-0005-0000-0000-00003B080000}"/>
    <cellStyle name="40% - Accent3 2 10 2" xfId="2324" xr:uid="{00000000-0005-0000-0000-00003C080000}"/>
    <cellStyle name="40% - Accent3 2 11" xfId="2325" xr:uid="{00000000-0005-0000-0000-00003D080000}"/>
    <cellStyle name="40% - Accent3 2 11 2" xfId="2326" xr:uid="{00000000-0005-0000-0000-00003E080000}"/>
    <cellStyle name="40% - Accent3 2 12" xfId="2327" xr:uid="{00000000-0005-0000-0000-00003F080000}"/>
    <cellStyle name="40% - Accent3 2 12 2" xfId="2328" xr:uid="{00000000-0005-0000-0000-000040080000}"/>
    <cellStyle name="40% - Accent3 2 13" xfId="2329" xr:uid="{00000000-0005-0000-0000-000041080000}"/>
    <cellStyle name="40% - Accent3 2 14" xfId="2330" xr:uid="{00000000-0005-0000-0000-000042080000}"/>
    <cellStyle name="40% - Accent3 2 2" xfId="2331" xr:uid="{00000000-0005-0000-0000-000043080000}"/>
    <cellStyle name="40% - Accent3 2 2 2" xfId="2332" xr:uid="{00000000-0005-0000-0000-000044080000}"/>
    <cellStyle name="40% - Accent3 2 2 2 2" xfId="2333" xr:uid="{00000000-0005-0000-0000-000045080000}"/>
    <cellStyle name="40% - Accent3 2 2 3" xfId="2334" xr:uid="{00000000-0005-0000-0000-000046080000}"/>
    <cellStyle name="40% - Accent3 2 2 3 2" xfId="2335" xr:uid="{00000000-0005-0000-0000-000047080000}"/>
    <cellStyle name="40% - Accent3 2 2 4" xfId="2336" xr:uid="{00000000-0005-0000-0000-000048080000}"/>
    <cellStyle name="40% - Accent3 2 3" xfId="2337" xr:uid="{00000000-0005-0000-0000-000049080000}"/>
    <cellStyle name="40% - Accent3 2 3 2" xfId="2338" xr:uid="{00000000-0005-0000-0000-00004A080000}"/>
    <cellStyle name="40% - Accent3 2 3 2 2" xfId="2339" xr:uid="{00000000-0005-0000-0000-00004B080000}"/>
    <cellStyle name="40% - Accent3 2 3 2 2 2" xfId="2340" xr:uid="{00000000-0005-0000-0000-00004C080000}"/>
    <cellStyle name="40% - Accent3 2 3 2 3" xfId="2341" xr:uid="{00000000-0005-0000-0000-00004D080000}"/>
    <cellStyle name="40% - Accent3 2 3 2 3 2" xfId="2342" xr:uid="{00000000-0005-0000-0000-00004E080000}"/>
    <cellStyle name="40% - Accent3 2 3 2 4" xfId="2343" xr:uid="{00000000-0005-0000-0000-00004F080000}"/>
    <cellStyle name="40% - Accent3 2 3 2 4 2" xfId="2344" xr:uid="{00000000-0005-0000-0000-000050080000}"/>
    <cellStyle name="40% - Accent3 2 3 2 5" xfId="2345" xr:uid="{00000000-0005-0000-0000-000051080000}"/>
    <cellStyle name="40% - Accent3 2 3 2 5 2" xfId="2346" xr:uid="{00000000-0005-0000-0000-000052080000}"/>
    <cellStyle name="40% - Accent3 2 3 2 6" xfId="2347" xr:uid="{00000000-0005-0000-0000-000053080000}"/>
    <cellStyle name="40% - Accent3 2 3 2 6 2" xfId="2348" xr:uid="{00000000-0005-0000-0000-000054080000}"/>
    <cellStyle name="40% - Accent3 2 3 2 7" xfId="2349" xr:uid="{00000000-0005-0000-0000-000055080000}"/>
    <cellStyle name="40% - Accent3 2 3 3" xfId="2350" xr:uid="{00000000-0005-0000-0000-000056080000}"/>
    <cellStyle name="40% - Accent3 2 3 3 2" xfId="2351" xr:uid="{00000000-0005-0000-0000-000057080000}"/>
    <cellStyle name="40% - Accent3 2 3 4" xfId="2352" xr:uid="{00000000-0005-0000-0000-000058080000}"/>
    <cellStyle name="40% - Accent3 2 3 4 2" xfId="2353" xr:uid="{00000000-0005-0000-0000-000059080000}"/>
    <cellStyle name="40% - Accent3 2 3 5" xfId="2354" xr:uid="{00000000-0005-0000-0000-00005A080000}"/>
    <cellStyle name="40% - Accent3 2 3 5 2" xfId="2355" xr:uid="{00000000-0005-0000-0000-00005B080000}"/>
    <cellStyle name="40% - Accent3 2 3 6" xfId="2356" xr:uid="{00000000-0005-0000-0000-00005C080000}"/>
    <cellStyle name="40% - Accent3 2 3 6 2" xfId="2357" xr:uid="{00000000-0005-0000-0000-00005D080000}"/>
    <cellStyle name="40% - Accent3 2 3 7" xfId="2358" xr:uid="{00000000-0005-0000-0000-00005E080000}"/>
    <cellStyle name="40% - Accent3 2 3 7 2" xfId="2359" xr:uid="{00000000-0005-0000-0000-00005F080000}"/>
    <cellStyle name="40% - Accent3 2 3 8" xfId="2360" xr:uid="{00000000-0005-0000-0000-000060080000}"/>
    <cellStyle name="40% - Accent3 2 4" xfId="2361" xr:uid="{00000000-0005-0000-0000-000061080000}"/>
    <cellStyle name="40% - Accent3 2 4 2" xfId="2362" xr:uid="{00000000-0005-0000-0000-000062080000}"/>
    <cellStyle name="40% - Accent3 2 4 2 2" xfId="2363" xr:uid="{00000000-0005-0000-0000-000063080000}"/>
    <cellStyle name="40% - Accent3 2 4 3" xfId="2364" xr:uid="{00000000-0005-0000-0000-000064080000}"/>
    <cellStyle name="40% - Accent3 2 4 3 2" xfId="2365" xr:uid="{00000000-0005-0000-0000-000065080000}"/>
    <cellStyle name="40% - Accent3 2 4 4" xfId="2366" xr:uid="{00000000-0005-0000-0000-000066080000}"/>
    <cellStyle name="40% - Accent3 2 4 4 2" xfId="2367" xr:uid="{00000000-0005-0000-0000-000067080000}"/>
    <cellStyle name="40% - Accent3 2 4 5" xfId="2368" xr:uid="{00000000-0005-0000-0000-000068080000}"/>
    <cellStyle name="40% - Accent3 2 4 5 2" xfId="2369" xr:uid="{00000000-0005-0000-0000-000069080000}"/>
    <cellStyle name="40% - Accent3 2 4 6" xfId="2370" xr:uid="{00000000-0005-0000-0000-00006A080000}"/>
    <cellStyle name="40% - Accent3 2 4 6 2" xfId="2371" xr:uid="{00000000-0005-0000-0000-00006B080000}"/>
    <cellStyle name="40% - Accent3 2 4 7" xfId="2372" xr:uid="{00000000-0005-0000-0000-00006C080000}"/>
    <cellStyle name="40% - Accent3 2 5" xfId="2373" xr:uid="{00000000-0005-0000-0000-00006D080000}"/>
    <cellStyle name="40% - Accent3 2 5 2" xfId="2374" xr:uid="{00000000-0005-0000-0000-00006E080000}"/>
    <cellStyle name="40% - Accent3 2 5 2 2" xfId="2375" xr:uid="{00000000-0005-0000-0000-00006F080000}"/>
    <cellStyle name="40% - Accent3 2 5 3" xfId="2376" xr:uid="{00000000-0005-0000-0000-000070080000}"/>
    <cellStyle name="40% - Accent3 2 5 3 2" xfId="2377" xr:uid="{00000000-0005-0000-0000-000071080000}"/>
    <cellStyle name="40% - Accent3 2 5 4" xfId="2378" xr:uid="{00000000-0005-0000-0000-000072080000}"/>
    <cellStyle name="40% - Accent3 2 5 4 2" xfId="2379" xr:uid="{00000000-0005-0000-0000-000073080000}"/>
    <cellStyle name="40% - Accent3 2 5 5" xfId="2380" xr:uid="{00000000-0005-0000-0000-000074080000}"/>
    <cellStyle name="40% - Accent3 2 5 5 2" xfId="2381" xr:uid="{00000000-0005-0000-0000-000075080000}"/>
    <cellStyle name="40% - Accent3 2 5 6" xfId="2382" xr:uid="{00000000-0005-0000-0000-000076080000}"/>
    <cellStyle name="40% - Accent3 2 5 6 2" xfId="2383" xr:uid="{00000000-0005-0000-0000-000077080000}"/>
    <cellStyle name="40% - Accent3 2 5 7" xfId="2384" xr:uid="{00000000-0005-0000-0000-000078080000}"/>
    <cellStyle name="40% - Accent3 2 6" xfId="2385" xr:uid="{00000000-0005-0000-0000-000079080000}"/>
    <cellStyle name="40% - Accent3 2 6 2" xfId="2386" xr:uid="{00000000-0005-0000-0000-00007A080000}"/>
    <cellStyle name="40% - Accent3 2 6 2 2" xfId="2387" xr:uid="{00000000-0005-0000-0000-00007B080000}"/>
    <cellStyle name="40% - Accent3 2 6 3" xfId="2388" xr:uid="{00000000-0005-0000-0000-00007C080000}"/>
    <cellStyle name="40% - Accent3 2 6 3 2" xfId="2389" xr:uid="{00000000-0005-0000-0000-00007D080000}"/>
    <cellStyle name="40% - Accent3 2 6 4" xfId="2390" xr:uid="{00000000-0005-0000-0000-00007E080000}"/>
    <cellStyle name="40% - Accent3 2 6 4 2" xfId="2391" xr:uid="{00000000-0005-0000-0000-00007F080000}"/>
    <cellStyle name="40% - Accent3 2 6 5" xfId="2392" xr:uid="{00000000-0005-0000-0000-000080080000}"/>
    <cellStyle name="40% - Accent3 2 6 5 2" xfId="2393" xr:uid="{00000000-0005-0000-0000-000081080000}"/>
    <cellStyle name="40% - Accent3 2 6 6" xfId="2394" xr:uid="{00000000-0005-0000-0000-000082080000}"/>
    <cellStyle name="40% - Accent3 2 6 6 2" xfId="2395" xr:uid="{00000000-0005-0000-0000-000083080000}"/>
    <cellStyle name="40% - Accent3 2 6 7" xfId="2396" xr:uid="{00000000-0005-0000-0000-000084080000}"/>
    <cellStyle name="40% - Accent3 2 7" xfId="2397" xr:uid="{00000000-0005-0000-0000-000085080000}"/>
    <cellStyle name="40% - Accent3 2 7 2" xfId="2398" xr:uid="{00000000-0005-0000-0000-000086080000}"/>
    <cellStyle name="40% - Accent3 2 7 2 2" xfId="2399" xr:uid="{00000000-0005-0000-0000-000087080000}"/>
    <cellStyle name="40% - Accent3 2 7 3" xfId="2400" xr:uid="{00000000-0005-0000-0000-000088080000}"/>
    <cellStyle name="40% - Accent3 2 7 3 2" xfId="2401" xr:uid="{00000000-0005-0000-0000-000089080000}"/>
    <cellStyle name="40% - Accent3 2 7 4" xfId="2402" xr:uid="{00000000-0005-0000-0000-00008A080000}"/>
    <cellStyle name="40% - Accent3 2 7 4 2" xfId="2403" xr:uid="{00000000-0005-0000-0000-00008B080000}"/>
    <cellStyle name="40% - Accent3 2 7 5" xfId="2404" xr:uid="{00000000-0005-0000-0000-00008C080000}"/>
    <cellStyle name="40% - Accent3 2 7 5 2" xfId="2405" xr:uid="{00000000-0005-0000-0000-00008D080000}"/>
    <cellStyle name="40% - Accent3 2 7 6" xfId="2406" xr:uid="{00000000-0005-0000-0000-00008E080000}"/>
    <cellStyle name="40% - Accent3 2 8" xfId="2407" xr:uid="{00000000-0005-0000-0000-00008F080000}"/>
    <cellStyle name="40% - Accent3 2 8 2" xfId="2408" xr:uid="{00000000-0005-0000-0000-000090080000}"/>
    <cellStyle name="40% - Accent3 2 9" xfId="2409" xr:uid="{00000000-0005-0000-0000-000091080000}"/>
    <cellStyle name="40% - Accent3 2 9 2" xfId="2410" xr:uid="{00000000-0005-0000-0000-000092080000}"/>
    <cellStyle name="40% - Accent3 2_ACCOUNT" xfId="2411" xr:uid="{00000000-0005-0000-0000-000093080000}"/>
    <cellStyle name="40% - Accent3 3" xfId="2412" xr:uid="{00000000-0005-0000-0000-000094080000}"/>
    <cellStyle name="40% - Accent3 3 10" xfId="2413" xr:uid="{00000000-0005-0000-0000-000095080000}"/>
    <cellStyle name="40% - Accent3 3 2" xfId="2414" xr:uid="{00000000-0005-0000-0000-000096080000}"/>
    <cellStyle name="40% - Accent3 3 2 2" xfId="2415" xr:uid="{00000000-0005-0000-0000-000097080000}"/>
    <cellStyle name="40% - Accent3 3 2 2 2" xfId="2416" xr:uid="{00000000-0005-0000-0000-000098080000}"/>
    <cellStyle name="40% - Accent3 3 2 3" xfId="2417" xr:uid="{00000000-0005-0000-0000-000099080000}"/>
    <cellStyle name="40% - Accent3 3 2 3 2" xfId="2418" xr:uid="{00000000-0005-0000-0000-00009A080000}"/>
    <cellStyle name="40% - Accent3 3 2 4" xfId="2419" xr:uid="{00000000-0005-0000-0000-00009B080000}"/>
    <cellStyle name="40% - Accent3 3 2 4 2" xfId="2420" xr:uid="{00000000-0005-0000-0000-00009C080000}"/>
    <cellStyle name="40% - Accent3 3 2 5" xfId="2421" xr:uid="{00000000-0005-0000-0000-00009D080000}"/>
    <cellStyle name="40% - Accent3 3 2 5 2" xfId="2422" xr:uid="{00000000-0005-0000-0000-00009E080000}"/>
    <cellStyle name="40% - Accent3 3 2 6" xfId="2423" xr:uid="{00000000-0005-0000-0000-00009F080000}"/>
    <cellStyle name="40% - Accent3 3 2 6 2" xfId="2424" xr:uid="{00000000-0005-0000-0000-0000A0080000}"/>
    <cellStyle name="40% - Accent3 3 2 7" xfId="2425" xr:uid="{00000000-0005-0000-0000-0000A1080000}"/>
    <cellStyle name="40% - Accent3 3 2 7 2" xfId="2426" xr:uid="{00000000-0005-0000-0000-0000A2080000}"/>
    <cellStyle name="40% - Accent3 3 2 8" xfId="2427" xr:uid="{00000000-0005-0000-0000-0000A3080000}"/>
    <cellStyle name="40% - Accent3 3 3" xfId="2428" xr:uid="{00000000-0005-0000-0000-0000A4080000}"/>
    <cellStyle name="40% - Accent3 3 3 2" xfId="2429" xr:uid="{00000000-0005-0000-0000-0000A5080000}"/>
    <cellStyle name="40% - Accent3 3 3 2 2" xfId="2430" xr:uid="{00000000-0005-0000-0000-0000A6080000}"/>
    <cellStyle name="40% - Accent3 3 3 3" xfId="2431" xr:uid="{00000000-0005-0000-0000-0000A7080000}"/>
    <cellStyle name="40% - Accent3 3 3 3 2" xfId="2432" xr:uid="{00000000-0005-0000-0000-0000A8080000}"/>
    <cellStyle name="40% - Accent3 3 3 4" xfId="2433" xr:uid="{00000000-0005-0000-0000-0000A9080000}"/>
    <cellStyle name="40% - Accent3 3 3 4 2" xfId="2434" xr:uid="{00000000-0005-0000-0000-0000AA080000}"/>
    <cellStyle name="40% - Accent3 3 3 5" xfId="2435" xr:uid="{00000000-0005-0000-0000-0000AB080000}"/>
    <cellStyle name="40% - Accent3 3 3 5 2" xfId="2436" xr:uid="{00000000-0005-0000-0000-0000AC080000}"/>
    <cellStyle name="40% - Accent3 3 3 6" xfId="2437" xr:uid="{00000000-0005-0000-0000-0000AD080000}"/>
    <cellStyle name="40% - Accent3 3 3 6 2" xfId="2438" xr:uid="{00000000-0005-0000-0000-0000AE080000}"/>
    <cellStyle name="40% - Accent3 3 3 7" xfId="2439" xr:uid="{00000000-0005-0000-0000-0000AF080000}"/>
    <cellStyle name="40% - Accent3 3 4" xfId="2440" xr:uid="{00000000-0005-0000-0000-0000B0080000}"/>
    <cellStyle name="40% - Accent3 3 4 2" xfId="2441" xr:uid="{00000000-0005-0000-0000-0000B1080000}"/>
    <cellStyle name="40% - Accent3 3 5" xfId="2442" xr:uid="{00000000-0005-0000-0000-0000B2080000}"/>
    <cellStyle name="40% - Accent3 3 5 2" xfId="2443" xr:uid="{00000000-0005-0000-0000-0000B3080000}"/>
    <cellStyle name="40% - Accent3 3 6" xfId="2444" xr:uid="{00000000-0005-0000-0000-0000B4080000}"/>
    <cellStyle name="40% - Accent3 3 6 2" xfId="2445" xr:uid="{00000000-0005-0000-0000-0000B5080000}"/>
    <cellStyle name="40% - Accent3 3 7" xfId="2446" xr:uid="{00000000-0005-0000-0000-0000B6080000}"/>
    <cellStyle name="40% - Accent3 3 7 2" xfId="2447" xr:uid="{00000000-0005-0000-0000-0000B7080000}"/>
    <cellStyle name="40% - Accent3 3 8" xfId="2448" xr:uid="{00000000-0005-0000-0000-0000B8080000}"/>
    <cellStyle name="40% - Accent3 3 8 2" xfId="2449" xr:uid="{00000000-0005-0000-0000-0000B9080000}"/>
    <cellStyle name="40% - Accent3 3 9" xfId="2450" xr:uid="{00000000-0005-0000-0000-0000BA080000}"/>
    <cellStyle name="40% - Accent3 3 9 2" xfId="2451" xr:uid="{00000000-0005-0000-0000-0000BB080000}"/>
    <cellStyle name="40% - Accent3 3_ACCOUNT" xfId="2452" xr:uid="{00000000-0005-0000-0000-0000BC080000}"/>
    <cellStyle name="40% - Accent3 4" xfId="2453" xr:uid="{00000000-0005-0000-0000-0000BD080000}"/>
    <cellStyle name="40% - Accent3 4 2" xfId="2454" xr:uid="{00000000-0005-0000-0000-0000BE080000}"/>
    <cellStyle name="40% - Accent3 4 2 2" xfId="2455" xr:uid="{00000000-0005-0000-0000-0000BF080000}"/>
    <cellStyle name="40% - Accent3 4 3" xfId="2456" xr:uid="{00000000-0005-0000-0000-0000C0080000}"/>
    <cellStyle name="40% - Accent3 4 3 2" xfId="2457" xr:uid="{00000000-0005-0000-0000-0000C1080000}"/>
    <cellStyle name="40% - Accent3 4 4" xfId="2458" xr:uid="{00000000-0005-0000-0000-0000C2080000}"/>
    <cellStyle name="40% - Accent3 5" xfId="2459" xr:uid="{00000000-0005-0000-0000-0000C3080000}"/>
    <cellStyle name="40% - Accent3 5 10" xfId="2460" xr:uid="{00000000-0005-0000-0000-0000C4080000}"/>
    <cellStyle name="40% - Accent3 5 2" xfId="2461" xr:uid="{00000000-0005-0000-0000-0000C5080000}"/>
    <cellStyle name="40% - Accent3 5 2 2" xfId="2462" xr:uid="{00000000-0005-0000-0000-0000C6080000}"/>
    <cellStyle name="40% - Accent3 5 2 2 2" xfId="2463" xr:uid="{00000000-0005-0000-0000-0000C7080000}"/>
    <cellStyle name="40% - Accent3 5 2 3" xfId="2464" xr:uid="{00000000-0005-0000-0000-0000C8080000}"/>
    <cellStyle name="40% - Accent3 5 2 3 2" xfId="2465" xr:uid="{00000000-0005-0000-0000-0000C9080000}"/>
    <cellStyle name="40% - Accent3 5 2 4" xfId="2466" xr:uid="{00000000-0005-0000-0000-0000CA080000}"/>
    <cellStyle name="40% - Accent3 5 2 4 2" xfId="2467" xr:uid="{00000000-0005-0000-0000-0000CB080000}"/>
    <cellStyle name="40% - Accent3 5 2 5" xfId="2468" xr:uid="{00000000-0005-0000-0000-0000CC080000}"/>
    <cellStyle name="40% - Accent3 5 2 5 2" xfId="2469" xr:uid="{00000000-0005-0000-0000-0000CD080000}"/>
    <cellStyle name="40% - Accent3 5 2 6" xfId="2470" xr:uid="{00000000-0005-0000-0000-0000CE080000}"/>
    <cellStyle name="40% - Accent3 5 2 6 2" xfId="2471" xr:uid="{00000000-0005-0000-0000-0000CF080000}"/>
    <cellStyle name="40% - Accent3 5 2 7" xfId="2472" xr:uid="{00000000-0005-0000-0000-0000D0080000}"/>
    <cellStyle name="40% - Accent3 5 3" xfId="2473" xr:uid="{00000000-0005-0000-0000-0000D1080000}"/>
    <cellStyle name="40% - Accent3 5 3 2" xfId="2474" xr:uid="{00000000-0005-0000-0000-0000D2080000}"/>
    <cellStyle name="40% - Accent3 5 3 2 2" xfId="2475" xr:uid="{00000000-0005-0000-0000-0000D3080000}"/>
    <cellStyle name="40% - Accent3 5 3 3" xfId="2476" xr:uid="{00000000-0005-0000-0000-0000D4080000}"/>
    <cellStyle name="40% - Accent3 5 3 3 2" xfId="2477" xr:uid="{00000000-0005-0000-0000-0000D5080000}"/>
    <cellStyle name="40% - Accent3 5 3 4" xfId="2478" xr:uid="{00000000-0005-0000-0000-0000D6080000}"/>
    <cellStyle name="40% - Accent3 5 3 4 2" xfId="2479" xr:uid="{00000000-0005-0000-0000-0000D7080000}"/>
    <cellStyle name="40% - Accent3 5 3 5" xfId="2480" xr:uid="{00000000-0005-0000-0000-0000D8080000}"/>
    <cellStyle name="40% - Accent3 5 3 5 2" xfId="2481" xr:uid="{00000000-0005-0000-0000-0000D9080000}"/>
    <cellStyle name="40% - Accent3 5 3 6" xfId="2482" xr:uid="{00000000-0005-0000-0000-0000DA080000}"/>
    <cellStyle name="40% - Accent3 5 3 6 2" xfId="2483" xr:uid="{00000000-0005-0000-0000-0000DB080000}"/>
    <cellStyle name="40% - Accent3 5 3 7" xfId="2484" xr:uid="{00000000-0005-0000-0000-0000DC080000}"/>
    <cellStyle name="40% - Accent3 5 4" xfId="2485" xr:uid="{00000000-0005-0000-0000-0000DD080000}"/>
    <cellStyle name="40% - Accent3 5 4 2" xfId="2486" xr:uid="{00000000-0005-0000-0000-0000DE080000}"/>
    <cellStyle name="40% - Accent3 5 5" xfId="2487" xr:uid="{00000000-0005-0000-0000-0000DF080000}"/>
    <cellStyle name="40% - Accent3 5 5 2" xfId="2488" xr:uid="{00000000-0005-0000-0000-0000E0080000}"/>
    <cellStyle name="40% - Accent3 5 6" xfId="2489" xr:uid="{00000000-0005-0000-0000-0000E1080000}"/>
    <cellStyle name="40% - Accent3 5 6 2" xfId="2490" xr:uid="{00000000-0005-0000-0000-0000E2080000}"/>
    <cellStyle name="40% - Accent3 5 7" xfId="2491" xr:uid="{00000000-0005-0000-0000-0000E3080000}"/>
    <cellStyle name="40% - Accent3 5 7 2" xfId="2492" xr:uid="{00000000-0005-0000-0000-0000E4080000}"/>
    <cellStyle name="40% - Accent3 5 8" xfId="2493" xr:uid="{00000000-0005-0000-0000-0000E5080000}"/>
    <cellStyle name="40% - Accent3 5 8 2" xfId="2494" xr:uid="{00000000-0005-0000-0000-0000E6080000}"/>
    <cellStyle name="40% - Accent3 5 9" xfId="2495" xr:uid="{00000000-0005-0000-0000-0000E7080000}"/>
    <cellStyle name="40% - Accent3 5 9 2" xfId="2496" xr:uid="{00000000-0005-0000-0000-0000E8080000}"/>
    <cellStyle name="40% - Accent3 6" xfId="2497" xr:uid="{00000000-0005-0000-0000-0000E9080000}"/>
    <cellStyle name="40% - Accent3 6 2" xfId="2498" xr:uid="{00000000-0005-0000-0000-0000EA080000}"/>
    <cellStyle name="40% - Accent3 6 2 2" xfId="2499" xr:uid="{00000000-0005-0000-0000-0000EB080000}"/>
    <cellStyle name="40% - Accent3 6 2 2 2" xfId="2500" xr:uid="{00000000-0005-0000-0000-0000EC080000}"/>
    <cellStyle name="40% - Accent3 6 2 3" xfId="2501" xr:uid="{00000000-0005-0000-0000-0000ED080000}"/>
    <cellStyle name="40% - Accent3 6 2 3 2" xfId="2502" xr:uid="{00000000-0005-0000-0000-0000EE080000}"/>
    <cellStyle name="40% - Accent3 6 2 4" xfId="2503" xr:uid="{00000000-0005-0000-0000-0000EF080000}"/>
    <cellStyle name="40% - Accent3 6 2 4 2" xfId="2504" xr:uid="{00000000-0005-0000-0000-0000F0080000}"/>
    <cellStyle name="40% - Accent3 6 2 5" xfId="2505" xr:uid="{00000000-0005-0000-0000-0000F1080000}"/>
    <cellStyle name="40% - Accent3 6 2 5 2" xfId="2506" xr:uid="{00000000-0005-0000-0000-0000F2080000}"/>
    <cellStyle name="40% - Accent3 6 2 6" xfId="2507" xr:uid="{00000000-0005-0000-0000-0000F3080000}"/>
    <cellStyle name="40% - Accent3 6 2 6 2" xfId="2508" xr:uid="{00000000-0005-0000-0000-0000F4080000}"/>
    <cellStyle name="40% - Accent3 6 2 7" xfId="2509" xr:uid="{00000000-0005-0000-0000-0000F5080000}"/>
    <cellStyle name="40% - Accent3 6 3" xfId="2510" xr:uid="{00000000-0005-0000-0000-0000F6080000}"/>
    <cellStyle name="40% - Accent3 6 3 2" xfId="2511" xr:uid="{00000000-0005-0000-0000-0000F7080000}"/>
    <cellStyle name="40% - Accent3 6 3 2 2" xfId="2512" xr:uid="{00000000-0005-0000-0000-0000F8080000}"/>
    <cellStyle name="40% - Accent3 6 3 3" xfId="2513" xr:uid="{00000000-0005-0000-0000-0000F9080000}"/>
    <cellStyle name="40% - Accent3 6 3 3 2" xfId="2514" xr:uid="{00000000-0005-0000-0000-0000FA080000}"/>
    <cellStyle name="40% - Accent3 6 3 4" xfId="2515" xr:uid="{00000000-0005-0000-0000-0000FB080000}"/>
    <cellStyle name="40% - Accent3 6 3 4 2" xfId="2516" xr:uid="{00000000-0005-0000-0000-0000FC080000}"/>
    <cellStyle name="40% - Accent3 6 3 5" xfId="2517" xr:uid="{00000000-0005-0000-0000-0000FD080000}"/>
    <cellStyle name="40% - Accent3 6 3 5 2" xfId="2518" xr:uid="{00000000-0005-0000-0000-0000FE080000}"/>
    <cellStyle name="40% - Accent3 6 3 6" xfId="2519" xr:uid="{00000000-0005-0000-0000-0000FF080000}"/>
    <cellStyle name="40% - Accent3 6 3 6 2" xfId="2520" xr:uid="{00000000-0005-0000-0000-000000090000}"/>
    <cellStyle name="40% - Accent3 6 3 7" xfId="2521" xr:uid="{00000000-0005-0000-0000-000001090000}"/>
    <cellStyle name="40% - Accent3 6 4" xfId="2522" xr:uid="{00000000-0005-0000-0000-000002090000}"/>
    <cellStyle name="40% - Accent3 6 4 2" xfId="2523" xr:uid="{00000000-0005-0000-0000-000003090000}"/>
    <cellStyle name="40% - Accent3 6 5" xfId="2524" xr:uid="{00000000-0005-0000-0000-000004090000}"/>
    <cellStyle name="40% - Accent3 6 5 2" xfId="2525" xr:uid="{00000000-0005-0000-0000-000005090000}"/>
    <cellStyle name="40% - Accent3 6 6" xfId="2526" xr:uid="{00000000-0005-0000-0000-000006090000}"/>
    <cellStyle name="40% - Accent3 6 6 2" xfId="2527" xr:uid="{00000000-0005-0000-0000-000007090000}"/>
    <cellStyle name="40% - Accent3 6 7" xfId="2528" xr:uid="{00000000-0005-0000-0000-000008090000}"/>
    <cellStyle name="40% - Accent3 6 7 2" xfId="2529" xr:uid="{00000000-0005-0000-0000-000009090000}"/>
    <cellStyle name="40% - Accent3 6 8" xfId="2530" xr:uid="{00000000-0005-0000-0000-00000A090000}"/>
    <cellStyle name="40% - Accent3 6 8 2" xfId="2531" xr:uid="{00000000-0005-0000-0000-00000B090000}"/>
    <cellStyle name="40% - Accent3 6 9" xfId="2532" xr:uid="{00000000-0005-0000-0000-00000C090000}"/>
    <cellStyle name="40% - Accent3 7" xfId="2533" xr:uid="{00000000-0005-0000-0000-00000D090000}"/>
    <cellStyle name="40% - Accent3 7 2" xfId="2534" xr:uid="{00000000-0005-0000-0000-00000E090000}"/>
    <cellStyle name="40% - Accent3 7 2 2" xfId="2535" xr:uid="{00000000-0005-0000-0000-00000F090000}"/>
    <cellStyle name="40% - Accent3 7 3" xfId="2536" xr:uid="{00000000-0005-0000-0000-000010090000}"/>
    <cellStyle name="40% - Accent3 7 3 2" xfId="2537" xr:uid="{00000000-0005-0000-0000-000011090000}"/>
    <cellStyle name="40% - Accent3 7 4" xfId="2538" xr:uid="{00000000-0005-0000-0000-000012090000}"/>
    <cellStyle name="40% - Accent3 7 4 2" xfId="2539" xr:uid="{00000000-0005-0000-0000-000013090000}"/>
    <cellStyle name="40% - Accent3 7 5" xfId="2540" xr:uid="{00000000-0005-0000-0000-000014090000}"/>
    <cellStyle name="40% - Accent3 7 5 2" xfId="2541" xr:uid="{00000000-0005-0000-0000-000015090000}"/>
    <cellStyle name="40% - Accent3 7 6" xfId="2542" xr:uid="{00000000-0005-0000-0000-000016090000}"/>
    <cellStyle name="40% - Accent3 7 6 2" xfId="2543" xr:uid="{00000000-0005-0000-0000-000017090000}"/>
    <cellStyle name="40% - Accent3 7 7" xfId="2544" xr:uid="{00000000-0005-0000-0000-000018090000}"/>
    <cellStyle name="40% - Accent3 8" xfId="2545" xr:uid="{00000000-0005-0000-0000-000019090000}"/>
    <cellStyle name="40% - Accent3 8 2" xfId="2546" xr:uid="{00000000-0005-0000-0000-00001A090000}"/>
    <cellStyle name="40% - Accent3 8 2 2" xfId="2547" xr:uid="{00000000-0005-0000-0000-00001B090000}"/>
    <cellStyle name="40% - Accent3 8 3" xfId="2548" xr:uid="{00000000-0005-0000-0000-00001C090000}"/>
    <cellStyle name="40% - Accent3 8 3 2" xfId="2549" xr:uid="{00000000-0005-0000-0000-00001D090000}"/>
    <cellStyle name="40% - Accent3 8 4" xfId="2550" xr:uid="{00000000-0005-0000-0000-00001E090000}"/>
    <cellStyle name="40% - Accent3 8 4 2" xfId="2551" xr:uid="{00000000-0005-0000-0000-00001F090000}"/>
    <cellStyle name="40% - Accent3 8 5" xfId="2552" xr:uid="{00000000-0005-0000-0000-000020090000}"/>
    <cellStyle name="40% - Accent3 8 5 2" xfId="2553" xr:uid="{00000000-0005-0000-0000-000021090000}"/>
    <cellStyle name="40% - Accent3 8 6" xfId="2554" xr:uid="{00000000-0005-0000-0000-000022090000}"/>
    <cellStyle name="40% - Accent3 8 6 2" xfId="2555" xr:uid="{00000000-0005-0000-0000-000023090000}"/>
    <cellStyle name="40% - Accent3 8 7" xfId="2556" xr:uid="{00000000-0005-0000-0000-000024090000}"/>
    <cellStyle name="40% - Accent3 9" xfId="2557" xr:uid="{00000000-0005-0000-0000-000025090000}"/>
    <cellStyle name="40% - Accent3 9 2" xfId="2558" xr:uid="{00000000-0005-0000-0000-000026090000}"/>
    <cellStyle name="40% - Accent4 10" xfId="2559" xr:uid="{00000000-0005-0000-0000-000027090000}"/>
    <cellStyle name="40% - Accent4 10 2" xfId="2560" xr:uid="{00000000-0005-0000-0000-000028090000}"/>
    <cellStyle name="40% - Accent4 10 2 2" xfId="2561" xr:uid="{00000000-0005-0000-0000-000029090000}"/>
    <cellStyle name="40% - Accent4 10 3" xfId="2562" xr:uid="{00000000-0005-0000-0000-00002A090000}"/>
    <cellStyle name="40% - Accent4 10 3 2" xfId="2563" xr:uid="{00000000-0005-0000-0000-00002B090000}"/>
    <cellStyle name="40% - Accent4 10 4" xfId="2564" xr:uid="{00000000-0005-0000-0000-00002C090000}"/>
    <cellStyle name="40% - Accent4 10 4 2" xfId="2565" xr:uid="{00000000-0005-0000-0000-00002D090000}"/>
    <cellStyle name="40% - Accent4 10 5" xfId="2566" xr:uid="{00000000-0005-0000-0000-00002E090000}"/>
    <cellStyle name="40% - Accent4 10 5 2" xfId="2567" xr:uid="{00000000-0005-0000-0000-00002F090000}"/>
    <cellStyle name="40% - Accent4 10 6" xfId="2568" xr:uid="{00000000-0005-0000-0000-000030090000}"/>
    <cellStyle name="40% - Accent4 10 6 2" xfId="2569" xr:uid="{00000000-0005-0000-0000-000031090000}"/>
    <cellStyle name="40% - Accent4 10 7" xfId="2570" xr:uid="{00000000-0005-0000-0000-000032090000}"/>
    <cellStyle name="40% - Accent4 11" xfId="2571" xr:uid="{00000000-0005-0000-0000-000033090000}"/>
    <cellStyle name="40% - Accent4 11 2" xfId="2572" xr:uid="{00000000-0005-0000-0000-000034090000}"/>
    <cellStyle name="40% - Accent4 11 2 2" xfId="2573" xr:uid="{00000000-0005-0000-0000-000035090000}"/>
    <cellStyle name="40% - Accent4 11 3" xfId="2574" xr:uid="{00000000-0005-0000-0000-000036090000}"/>
    <cellStyle name="40% - Accent4 11 3 2" xfId="2575" xr:uid="{00000000-0005-0000-0000-000037090000}"/>
    <cellStyle name="40% - Accent4 11 4" xfId="2576" xr:uid="{00000000-0005-0000-0000-000038090000}"/>
    <cellStyle name="40% - Accent4 11 4 2" xfId="2577" xr:uid="{00000000-0005-0000-0000-000039090000}"/>
    <cellStyle name="40% - Accent4 11 5" xfId="2578" xr:uid="{00000000-0005-0000-0000-00003A090000}"/>
    <cellStyle name="40% - Accent4 11 5 2" xfId="2579" xr:uid="{00000000-0005-0000-0000-00003B090000}"/>
    <cellStyle name="40% - Accent4 11 6" xfId="2580" xr:uid="{00000000-0005-0000-0000-00003C090000}"/>
    <cellStyle name="40% - Accent4 12" xfId="2581" xr:uid="{00000000-0005-0000-0000-00003D090000}"/>
    <cellStyle name="40% - Accent4 12 2" xfId="2582" xr:uid="{00000000-0005-0000-0000-00003E090000}"/>
    <cellStyle name="40% - Accent4 13" xfId="2583" xr:uid="{00000000-0005-0000-0000-00003F090000}"/>
    <cellStyle name="40% - Accent4 13 2" xfId="2584" xr:uid="{00000000-0005-0000-0000-000040090000}"/>
    <cellStyle name="40% - Accent4 14" xfId="2585" xr:uid="{00000000-0005-0000-0000-000041090000}"/>
    <cellStyle name="40% - Accent4 14 2" xfId="2586" xr:uid="{00000000-0005-0000-0000-000042090000}"/>
    <cellStyle name="40% - Accent4 15" xfId="2587" xr:uid="{00000000-0005-0000-0000-000043090000}"/>
    <cellStyle name="40% - Accent4 15 2" xfId="2588" xr:uid="{00000000-0005-0000-0000-000044090000}"/>
    <cellStyle name="40% - Accent4 16" xfId="2589" xr:uid="{00000000-0005-0000-0000-000045090000}"/>
    <cellStyle name="40% - Accent4 16 2" xfId="2590" xr:uid="{00000000-0005-0000-0000-000046090000}"/>
    <cellStyle name="40% - Accent4 17" xfId="2591" xr:uid="{00000000-0005-0000-0000-000047090000}"/>
    <cellStyle name="40% - Accent4 18" xfId="2592" xr:uid="{00000000-0005-0000-0000-000048090000}"/>
    <cellStyle name="40% - Accent4 2" xfId="2593" xr:uid="{00000000-0005-0000-0000-000049090000}"/>
    <cellStyle name="40% - Accent4 2 10" xfId="2594" xr:uid="{00000000-0005-0000-0000-00004A090000}"/>
    <cellStyle name="40% - Accent4 2 2" xfId="2595" xr:uid="{00000000-0005-0000-0000-00004B090000}"/>
    <cellStyle name="40% - Accent4 2 2 2" xfId="2596" xr:uid="{00000000-0005-0000-0000-00004C090000}"/>
    <cellStyle name="40% - Accent4 2 2 2 2" xfId="2597" xr:uid="{00000000-0005-0000-0000-00004D090000}"/>
    <cellStyle name="40% - Accent4 2 2 3" xfId="2598" xr:uid="{00000000-0005-0000-0000-00004E090000}"/>
    <cellStyle name="40% - Accent4 2 2 3 2" xfId="2599" xr:uid="{00000000-0005-0000-0000-00004F090000}"/>
    <cellStyle name="40% - Accent4 2 2 4" xfId="2600" xr:uid="{00000000-0005-0000-0000-000050090000}"/>
    <cellStyle name="40% - Accent4 2 2 4 2" xfId="2601" xr:uid="{00000000-0005-0000-0000-000051090000}"/>
    <cellStyle name="40% - Accent4 2 2 5" xfId="2602" xr:uid="{00000000-0005-0000-0000-000052090000}"/>
    <cellStyle name="40% - Accent4 2 2 5 2" xfId="2603" xr:uid="{00000000-0005-0000-0000-000053090000}"/>
    <cellStyle name="40% - Accent4 2 2 6" xfId="2604" xr:uid="{00000000-0005-0000-0000-000054090000}"/>
    <cellStyle name="40% - Accent4 2 2 6 2" xfId="2605" xr:uid="{00000000-0005-0000-0000-000055090000}"/>
    <cellStyle name="40% - Accent4 2 2 7" xfId="2606" xr:uid="{00000000-0005-0000-0000-000056090000}"/>
    <cellStyle name="40% - Accent4 2 2 7 2" xfId="2607" xr:uid="{00000000-0005-0000-0000-000057090000}"/>
    <cellStyle name="40% - Accent4 2 2 8" xfId="2608" xr:uid="{00000000-0005-0000-0000-000058090000}"/>
    <cellStyle name="40% - Accent4 2 3" xfId="2609" xr:uid="{00000000-0005-0000-0000-000059090000}"/>
    <cellStyle name="40% - Accent4 2 3 2" xfId="2610" xr:uid="{00000000-0005-0000-0000-00005A090000}"/>
    <cellStyle name="40% - Accent4 2 3 2 2" xfId="2611" xr:uid="{00000000-0005-0000-0000-00005B090000}"/>
    <cellStyle name="40% - Accent4 2 3 3" xfId="2612" xr:uid="{00000000-0005-0000-0000-00005C090000}"/>
    <cellStyle name="40% - Accent4 2 3 3 2" xfId="2613" xr:uid="{00000000-0005-0000-0000-00005D090000}"/>
    <cellStyle name="40% - Accent4 2 3 4" xfId="2614" xr:uid="{00000000-0005-0000-0000-00005E090000}"/>
    <cellStyle name="40% - Accent4 2 3 4 2" xfId="2615" xr:uid="{00000000-0005-0000-0000-00005F090000}"/>
    <cellStyle name="40% - Accent4 2 3 5" xfId="2616" xr:uid="{00000000-0005-0000-0000-000060090000}"/>
    <cellStyle name="40% - Accent4 2 3 5 2" xfId="2617" xr:uid="{00000000-0005-0000-0000-000061090000}"/>
    <cellStyle name="40% - Accent4 2 3 6" xfId="2618" xr:uid="{00000000-0005-0000-0000-000062090000}"/>
    <cellStyle name="40% - Accent4 2 3 6 2" xfId="2619" xr:uid="{00000000-0005-0000-0000-000063090000}"/>
    <cellStyle name="40% - Accent4 2 3 7" xfId="2620" xr:uid="{00000000-0005-0000-0000-000064090000}"/>
    <cellStyle name="40% - Accent4 2 4" xfId="2621" xr:uid="{00000000-0005-0000-0000-000065090000}"/>
    <cellStyle name="40% - Accent4 2 4 2" xfId="2622" xr:uid="{00000000-0005-0000-0000-000066090000}"/>
    <cellStyle name="40% - Accent4 2 5" xfId="2623" xr:uid="{00000000-0005-0000-0000-000067090000}"/>
    <cellStyle name="40% - Accent4 2 5 2" xfId="2624" xr:uid="{00000000-0005-0000-0000-000068090000}"/>
    <cellStyle name="40% - Accent4 2 6" xfId="2625" xr:uid="{00000000-0005-0000-0000-000069090000}"/>
    <cellStyle name="40% - Accent4 2 6 2" xfId="2626" xr:uid="{00000000-0005-0000-0000-00006A090000}"/>
    <cellStyle name="40% - Accent4 2 7" xfId="2627" xr:uid="{00000000-0005-0000-0000-00006B090000}"/>
    <cellStyle name="40% - Accent4 2 7 2" xfId="2628" xr:uid="{00000000-0005-0000-0000-00006C090000}"/>
    <cellStyle name="40% - Accent4 2 8" xfId="2629" xr:uid="{00000000-0005-0000-0000-00006D090000}"/>
    <cellStyle name="40% - Accent4 2 8 2" xfId="2630" xr:uid="{00000000-0005-0000-0000-00006E090000}"/>
    <cellStyle name="40% - Accent4 2 9" xfId="2631" xr:uid="{00000000-0005-0000-0000-00006F090000}"/>
    <cellStyle name="40% - Accent4 2 9 2" xfId="2632" xr:uid="{00000000-0005-0000-0000-000070090000}"/>
    <cellStyle name="40% - Accent4 2_ACCOUNT" xfId="2633" xr:uid="{00000000-0005-0000-0000-000071090000}"/>
    <cellStyle name="40% - Accent4 3" xfId="2634" xr:uid="{00000000-0005-0000-0000-000072090000}"/>
    <cellStyle name="40% - Accent4 3 10" xfId="2635" xr:uid="{00000000-0005-0000-0000-000073090000}"/>
    <cellStyle name="40% - Accent4 3 2" xfId="2636" xr:uid="{00000000-0005-0000-0000-000074090000}"/>
    <cellStyle name="40% - Accent4 3 2 2" xfId="2637" xr:uid="{00000000-0005-0000-0000-000075090000}"/>
    <cellStyle name="40% - Accent4 3 2 2 2" xfId="2638" xr:uid="{00000000-0005-0000-0000-000076090000}"/>
    <cellStyle name="40% - Accent4 3 2 3" xfId="2639" xr:uid="{00000000-0005-0000-0000-000077090000}"/>
    <cellStyle name="40% - Accent4 3 2 3 2" xfId="2640" xr:uid="{00000000-0005-0000-0000-000078090000}"/>
    <cellStyle name="40% - Accent4 3 2 4" xfId="2641" xr:uid="{00000000-0005-0000-0000-000079090000}"/>
    <cellStyle name="40% - Accent4 3 2 4 2" xfId="2642" xr:uid="{00000000-0005-0000-0000-00007A090000}"/>
    <cellStyle name="40% - Accent4 3 2 5" xfId="2643" xr:uid="{00000000-0005-0000-0000-00007B090000}"/>
    <cellStyle name="40% - Accent4 3 2 5 2" xfId="2644" xr:uid="{00000000-0005-0000-0000-00007C090000}"/>
    <cellStyle name="40% - Accent4 3 2 6" xfId="2645" xr:uid="{00000000-0005-0000-0000-00007D090000}"/>
    <cellStyle name="40% - Accent4 3 2 6 2" xfId="2646" xr:uid="{00000000-0005-0000-0000-00007E090000}"/>
    <cellStyle name="40% - Accent4 3 2 7" xfId="2647" xr:uid="{00000000-0005-0000-0000-00007F090000}"/>
    <cellStyle name="40% - Accent4 3 2 7 2" xfId="2648" xr:uid="{00000000-0005-0000-0000-000080090000}"/>
    <cellStyle name="40% - Accent4 3 2 8" xfId="2649" xr:uid="{00000000-0005-0000-0000-000081090000}"/>
    <cellStyle name="40% - Accent4 3 3" xfId="2650" xr:uid="{00000000-0005-0000-0000-000082090000}"/>
    <cellStyle name="40% - Accent4 3 3 2" xfId="2651" xr:uid="{00000000-0005-0000-0000-000083090000}"/>
    <cellStyle name="40% - Accent4 3 3 2 2" xfId="2652" xr:uid="{00000000-0005-0000-0000-000084090000}"/>
    <cellStyle name="40% - Accent4 3 3 3" xfId="2653" xr:uid="{00000000-0005-0000-0000-000085090000}"/>
    <cellStyle name="40% - Accent4 3 3 3 2" xfId="2654" xr:uid="{00000000-0005-0000-0000-000086090000}"/>
    <cellStyle name="40% - Accent4 3 3 4" xfId="2655" xr:uid="{00000000-0005-0000-0000-000087090000}"/>
    <cellStyle name="40% - Accent4 3 3 4 2" xfId="2656" xr:uid="{00000000-0005-0000-0000-000088090000}"/>
    <cellStyle name="40% - Accent4 3 3 5" xfId="2657" xr:uid="{00000000-0005-0000-0000-000089090000}"/>
    <cellStyle name="40% - Accent4 3 3 5 2" xfId="2658" xr:uid="{00000000-0005-0000-0000-00008A090000}"/>
    <cellStyle name="40% - Accent4 3 3 6" xfId="2659" xr:uid="{00000000-0005-0000-0000-00008B090000}"/>
    <cellStyle name="40% - Accent4 3 3 6 2" xfId="2660" xr:uid="{00000000-0005-0000-0000-00008C090000}"/>
    <cellStyle name="40% - Accent4 3 3 7" xfId="2661" xr:uid="{00000000-0005-0000-0000-00008D090000}"/>
    <cellStyle name="40% - Accent4 3 4" xfId="2662" xr:uid="{00000000-0005-0000-0000-00008E090000}"/>
    <cellStyle name="40% - Accent4 3 4 2" xfId="2663" xr:uid="{00000000-0005-0000-0000-00008F090000}"/>
    <cellStyle name="40% - Accent4 3 5" xfId="2664" xr:uid="{00000000-0005-0000-0000-000090090000}"/>
    <cellStyle name="40% - Accent4 3 5 2" xfId="2665" xr:uid="{00000000-0005-0000-0000-000091090000}"/>
    <cellStyle name="40% - Accent4 3 6" xfId="2666" xr:uid="{00000000-0005-0000-0000-000092090000}"/>
    <cellStyle name="40% - Accent4 3 6 2" xfId="2667" xr:uid="{00000000-0005-0000-0000-000093090000}"/>
    <cellStyle name="40% - Accent4 3 7" xfId="2668" xr:uid="{00000000-0005-0000-0000-000094090000}"/>
    <cellStyle name="40% - Accent4 3 7 2" xfId="2669" xr:uid="{00000000-0005-0000-0000-000095090000}"/>
    <cellStyle name="40% - Accent4 3 8" xfId="2670" xr:uid="{00000000-0005-0000-0000-000096090000}"/>
    <cellStyle name="40% - Accent4 3 8 2" xfId="2671" xr:uid="{00000000-0005-0000-0000-000097090000}"/>
    <cellStyle name="40% - Accent4 3 9" xfId="2672" xr:uid="{00000000-0005-0000-0000-000098090000}"/>
    <cellStyle name="40% - Accent4 3 9 2" xfId="2673" xr:uid="{00000000-0005-0000-0000-000099090000}"/>
    <cellStyle name="40% - Accent4 3_ACCOUNT" xfId="2674" xr:uid="{00000000-0005-0000-0000-00009A090000}"/>
    <cellStyle name="40% - Accent4 4" xfId="2675" xr:uid="{00000000-0005-0000-0000-00009B090000}"/>
    <cellStyle name="40% - Accent4 4 2" xfId="2676" xr:uid="{00000000-0005-0000-0000-00009C090000}"/>
    <cellStyle name="40% - Accent4 4 2 2" xfId="2677" xr:uid="{00000000-0005-0000-0000-00009D090000}"/>
    <cellStyle name="40% - Accent4 4 3" xfId="2678" xr:uid="{00000000-0005-0000-0000-00009E090000}"/>
    <cellStyle name="40% - Accent4 4 3 2" xfId="2679" xr:uid="{00000000-0005-0000-0000-00009F090000}"/>
    <cellStyle name="40% - Accent4 4 4" xfId="2680" xr:uid="{00000000-0005-0000-0000-0000A0090000}"/>
    <cellStyle name="40% - Accent4 5" xfId="2681" xr:uid="{00000000-0005-0000-0000-0000A1090000}"/>
    <cellStyle name="40% - Accent4 5 10" xfId="2682" xr:uid="{00000000-0005-0000-0000-0000A2090000}"/>
    <cellStyle name="40% - Accent4 5 2" xfId="2683" xr:uid="{00000000-0005-0000-0000-0000A3090000}"/>
    <cellStyle name="40% - Accent4 5 2 2" xfId="2684" xr:uid="{00000000-0005-0000-0000-0000A4090000}"/>
    <cellStyle name="40% - Accent4 5 2 2 2" xfId="2685" xr:uid="{00000000-0005-0000-0000-0000A5090000}"/>
    <cellStyle name="40% - Accent4 5 2 3" xfId="2686" xr:uid="{00000000-0005-0000-0000-0000A6090000}"/>
    <cellStyle name="40% - Accent4 5 2 3 2" xfId="2687" xr:uid="{00000000-0005-0000-0000-0000A7090000}"/>
    <cellStyle name="40% - Accent4 5 2 4" xfId="2688" xr:uid="{00000000-0005-0000-0000-0000A8090000}"/>
    <cellStyle name="40% - Accent4 5 2 4 2" xfId="2689" xr:uid="{00000000-0005-0000-0000-0000A9090000}"/>
    <cellStyle name="40% - Accent4 5 2 5" xfId="2690" xr:uid="{00000000-0005-0000-0000-0000AA090000}"/>
    <cellStyle name="40% - Accent4 5 2 5 2" xfId="2691" xr:uid="{00000000-0005-0000-0000-0000AB090000}"/>
    <cellStyle name="40% - Accent4 5 2 6" xfId="2692" xr:uid="{00000000-0005-0000-0000-0000AC090000}"/>
    <cellStyle name="40% - Accent4 5 2 6 2" xfId="2693" xr:uid="{00000000-0005-0000-0000-0000AD090000}"/>
    <cellStyle name="40% - Accent4 5 2 7" xfId="2694" xr:uid="{00000000-0005-0000-0000-0000AE090000}"/>
    <cellStyle name="40% - Accent4 5 3" xfId="2695" xr:uid="{00000000-0005-0000-0000-0000AF090000}"/>
    <cellStyle name="40% - Accent4 5 3 2" xfId="2696" xr:uid="{00000000-0005-0000-0000-0000B0090000}"/>
    <cellStyle name="40% - Accent4 5 3 2 2" xfId="2697" xr:uid="{00000000-0005-0000-0000-0000B1090000}"/>
    <cellStyle name="40% - Accent4 5 3 3" xfId="2698" xr:uid="{00000000-0005-0000-0000-0000B2090000}"/>
    <cellStyle name="40% - Accent4 5 3 3 2" xfId="2699" xr:uid="{00000000-0005-0000-0000-0000B3090000}"/>
    <cellStyle name="40% - Accent4 5 3 4" xfId="2700" xr:uid="{00000000-0005-0000-0000-0000B4090000}"/>
    <cellStyle name="40% - Accent4 5 3 4 2" xfId="2701" xr:uid="{00000000-0005-0000-0000-0000B5090000}"/>
    <cellStyle name="40% - Accent4 5 3 5" xfId="2702" xr:uid="{00000000-0005-0000-0000-0000B6090000}"/>
    <cellStyle name="40% - Accent4 5 3 5 2" xfId="2703" xr:uid="{00000000-0005-0000-0000-0000B7090000}"/>
    <cellStyle name="40% - Accent4 5 3 6" xfId="2704" xr:uid="{00000000-0005-0000-0000-0000B8090000}"/>
    <cellStyle name="40% - Accent4 5 3 6 2" xfId="2705" xr:uid="{00000000-0005-0000-0000-0000B9090000}"/>
    <cellStyle name="40% - Accent4 5 3 7" xfId="2706" xr:uid="{00000000-0005-0000-0000-0000BA090000}"/>
    <cellStyle name="40% - Accent4 5 4" xfId="2707" xr:uid="{00000000-0005-0000-0000-0000BB090000}"/>
    <cellStyle name="40% - Accent4 5 4 2" xfId="2708" xr:uid="{00000000-0005-0000-0000-0000BC090000}"/>
    <cellStyle name="40% - Accent4 5 5" xfId="2709" xr:uid="{00000000-0005-0000-0000-0000BD090000}"/>
    <cellStyle name="40% - Accent4 5 5 2" xfId="2710" xr:uid="{00000000-0005-0000-0000-0000BE090000}"/>
    <cellStyle name="40% - Accent4 5 6" xfId="2711" xr:uid="{00000000-0005-0000-0000-0000BF090000}"/>
    <cellStyle name="40% - Accent4 5 6 2" xfId="2712" xr:uid="{00000000-0005-0000-0000-0000C0090000}"/>
    <cellStyle name="40% - Accent4 5 7" xfId="2713" xr:uid="{00000000-0005-0000-0000-0000C1090000}"/>
    <cellStyle name="40% - Accent4 5 7 2" xfId="2714" xr:uid="{00000000-0005-0000-0000-0000C2090000}"/>
    <cellStyle name="40% - Accent4 5 8" xfId="2715" xr:uid="{00000000-0005-0000-0000-0000C3090000}"/>
    <cellStyle name="40% - Accent4 5 8 2" xfId="2716" xr:uid="{00000000-0005-0000-0000-0000C4090000}"/>
    <cellStyle name="40% - Accent4 5 9" xfId="2717" xr:uid="{00000000-0005-0000-0000-0000C5090000}"/>
    <cellStyle name="40% - Accent4 5 9 2" xfId="2718" xr:uid="{00000000-0005-0000-0000-0000C6090000}"/>
    <cellStyle name="40% - Accent4 6" xfId="2719" xr:uid="{00000000-0005-0000-0000-0000C7090000}"/>
    <cellStyle name="40% - Accent4 6 2" xfId="2720" xr:uid="{00000000-0005-0000-0000-0000C8090000}"/>
    <cellStyle name="40% - Accent4 6 2 2" xfId="2721" xr:uid="{00000000-0005-0000-0000-0000C9090000}"/>
    <cellStyle name="40% - Accent4 6 2 2 2" xfId="2722" xr:uid="{00000000-0005-0000-0000-0000CA090000}"/>
    <cellStyle name="40% - Accent4 6 2 3" xfId="2723" xr:uid="{00000000-0005-0000-0000-0000CB090000}"/>
    <cellStyle name="40% - Accent4 6 2 3 2" xfId="2724" xr:uid="{00000000-0005-0000-0000-0000CC090000}"/>
    <cellStyle name="40% - Accent4 6 2 4" xfId="2725" xr:uid="{00000000-0005-0000-0000-0000CD090000}"/>
    <cellStyle name="40% - Accent4 6 2 4 2" xfId="2726" xr:uid="{00000000-0005-0000-0000-0000CE090000}"/>
    <cellStyle name="40% - Accent4 6 2 5" xfId="2727" xr:uid="{00000000-0005-0000-0000-0000CF090000}"/>
    <cellStyle name="40% - Accent4 6 2 5 2" xfId="2728" xr:uid="{00000000-0005-0000-0000-0000D0090000}"/>
    <cellStyle name="40% - Accent4 6 2 6" xfId="2729" xr:uid="{00000000-0005-0000-0000-0000D1090000}"/>
    <cellStyle name="40% - Accent4 6 2 6 2" xfId="2730" xr:uid="{00000000-0005-0000-0000-0000D2090000}"/>
    <cellStyle name="40% - Accent4 6 2 7" xfId="2731" xr:uid="{00000000-0005-0000-0000-0000D3090000}"/>
    <cellStyle name="40% - Accent4 6 3" xfId="2732" xr:uid="{00000000-0005-0000-0000-0000D4090000}"/>
    <cellStyle name="40% - Accent4 6 3 2" xfId="2733" xr:uid="{00000000-0005-0000-0000-0000D5090000}"/>
    <cellStyle name="40% - Accent4 6 3 2 2" xfId="2734" xr:uid="{00000000-0005-0000-0000-0000D6090000}"/>
    <cellStyle name="40% - Accent4 6 3 3" xfId="2735" xr:uid="{00000000-0005-0000-0000-0000D7090000}"/>
    <cellStyle name="40% - Accent4 6 3 3 2" xfId="2736" xr:uid="{00000000-0005-0000-0000-0000D8090000}"/>
    <cellStyle name="40% - Accent4 6 3 4" xfId="2737" xr:uid="{00000000-0005-0000-0000-0000D9090000}"/>
    <cellStyle name="40% - Accent4 6 3 4 2" xfId="2738" xr:uid="{00000000-0005-0000-0000-0000DA090000}"/>
    <cellStyle name="40% - Accent4 6 3 5" xfId="2739" xr:uid="{00000000-0005-0000-0000-0000DB090000}"/>
    <cellStyle name="40% - Accent4 6 3 5 2" xfId="2740" xr:uid="{00000000-0005-0000-0000-0000DC090000}"/>
    <cellStyle name="40% - Accent4 6 3 6" xfId="2741" xr:uid="{00000000-0005-0000-0000-0000DD090000}"/>
    <cellStyle name="40% - Accent4 6 3 6 2" xfId="2742" xr:uid="{00000000-0005-0000-0000-0000DE090000}"/>
    <cellStyle name="40% - Accent4 6 3 7" xfId="2743" xr:uid="{00000000-0005-0000-0000-0000DF090000}"/>
    <cellStyle name="40% - Accent4 6 4" xfId="2744" xr:uid="{00000000-0005-0000-0000-0000E0090000}"/>
    <cellStyle name="40% - Accent4 6 4 2" xfId="2745" xr:uid="{00000000-0005-0000-0000-0000E1090000}"/>
    <cellStyle name="40% - Accent4 6 5" xfId="2746" xr:uid="{00000000-0005-0000-0000-0000E2090000}"/>
    <cellStyle name="40% - Accent4 6 5 2" xfId="2747" xr:uid="{00000000-0005-0000-0000-0000E3090000}"/>
    <cellStyle name="40% - Accent4 6 6" xfId="2748" xr:uid="{00000000-0005-0000-0000-0000E4090000}"/>
    <cellStyle name="40% - Accent4 6 6 2" xfId="2749" xr:uid="{00000000-0005-0000-0000-0000E5090000}"/>
    <cellStyle name="40% - Accent4 6 7" xfId="2750" xr:uid="{00000000-0005-0000-0000-0000E6090000}"/>
    <cellStyle name="40% - Accent4 6 7 2" xfId="2751" xr:uid="{00000000-0005-0000-0000-0000E7090000}"/>
    <cellStyle name="40% - Accent4 6 8" xfId="2752" xr:uid="{00000000-0005-0000-0000-0000E8090000}"/>
    <cellStyle name="40% - Accent4 6 8 2" xfId="2753" xr:uid="{00000000-0005-0000-0000-0000E9090000}"/>
    <cellStyle name="40% - Accent4 6 9" xfId="2754" xr:uid="{00000000-0005-0000-0000-0000EA090000}"/>
    <cellStyle name="40% - Accent4 7" xfId="2755" xr:uid="{00000000-0005-0000-0000-0000EB090000}"/>
    <cellStyle name="40% - Accent4 7 2" xfId="2756" xr:uid="{00000000-0005-0000-0000-0000EC090000}"/>
    <cellStyle name="40% - Accent4 7 2 2" xfId="2757" xr:uid="{00000000-0005-0000-0000-0000ED090000}"/>
    <cellStyle name="40% - Accent4 7 2 2 2" xfId="2758" xr:uid="{00000000-0005-0000-0000-0000EE090000}"/>
    <cellStyle name="40% - Accent4 7 2 3" xfId="2759" xr:uid="{00000000-0005-0000-0000-0000EF090000}"/>
    <cellStyle name="40% - Accent4 7 2 3 2" xfId="2760" xr:uid="{00000000-0005-0000-0000-0000F0090000}"/>
    <cellStyle name="40% - Accent4 7 2 4" xfId="2761" xr:uid="{00000000-0005-0000-0000-0000F1090000}"/>
    <cellStyle name="40% - Accent4 7 2 4 2" xfId="2762" xr:uid="{00000000-0005-0000-0000-0000F2090000}"/>
    <cellStyle name="40% - Accent4 7 2 5" xfId="2763" xr:uid="{00000000-0005-0000-0000-0000F3090000}"/>
    <cellStyle name="40% - Accent4 7 2 5 2" xfId="2764" xr:uid="{00000000-0005-0000-0000-0000F4090000}"/>
    <cellStyle name="40% - Accent4 7 2 6" xfId="2765" xr:uid="{00000000-0005-0000-0000-0000F5090000}"/>
    <cellStyle name="40% - Accent4 7 2 6 2" xfId="2766" xr:uid="{00000000-0005-0000-0000-0000F6090000}"/>
    <cellStyle name="40% - Accent4 7 2 7" xfId="2767" xr:uid="{00000000-0005-0000-0000-0000F7090000}"/>
    <cellStyle name="40% - Accent4 7 3" xfId="2768" xr:uid="{00000000-0005-0000-0000-0000F8090000}"/>
    <cellStyle name="40% - Accent4 7 3 2" xfId="2769" xr:uid="{00000000-0005-0000-0000-0000F9090000}"/>
    <cellStyle name="40% - Accent4 7 4" xfId="2770" xr:uid="{00000000-0005-0000-0000-0000FA090000}"/>
    <cellStyle name="40% - Accent4 7 4 2" xfId="2771" xr:uid="{00000000-0005-0000-0000-0000FB090000}"/>
    <cellStyle name="40% - Accent4 7 5" xfId="2772" xr:uid="{00000000-0005-0000-0000-0000FC090000}"/>
    <cellStyle name="40% - Accent4 7 5 2" xfId="2773" xr:uid="{00000000-0005-0000-0000-0000FD090000}"/>
    <cellStyle name="40% - Accent4 7 6" xfId="2774" xr:uid="{00000000-0005-0000-0000-0000FE090000}"/>
    <cellStyle name="40% - Accent4 7 6 2" xfId="2775" xr:uid="{00000000-0005-0000-0000-0000FF090000}"/>
    <cellStyle name="40% - Accent4 7 7" xfId="2776" xr:uid="{00000000-0005-0000-0000-0000000A0000}"/>
    <cellStyle name="40% - Accent4 7 7 2" xfId="2777" xr:uid="{00000000-0005-0000-0000-0000010A0000}"/>
    <cellStyle name="40% - Accent4 7 8" xfId="2778" xr:uid="{00000000-0005-0000-0000-0000020A0000}"/>
    <cellStyle name="40% - Accent4 8" xfId="2779" xr:uid="{00000000-0005-0000-0000-0000030A0000}"/>
    <cellStyle name="40% - Accent4 8 2" xfId="2780" xr:uid="{00000000-0005-0000-0000-0000040A0000}"/>
    <cellStyle name="40% - Accent4 8 2 2" xfId="2781" xr:uid="{00000000-0005-0000-0000-0000050A0000}"/>
    <cellStyle name="40% - Accent4 8 3" xfId="2782" xr:uid="{00000000-0005-0000-0000-0000060A0000}"/>
    <cellStyle name="40% - Accent4 8 3 2" xfId="2783" xr:uid="{00000000-0005-0000-0000-0000070A0000}"/>
    <cellStyle name="40% - Accent4 8 4" xfId="2784" xr:uid="{00000000-0005-0000-0000-0000080A0000}"/>
    <cellStyle name="40% - Accent4 8 4 2" xfId="2785" xr:uid="{00000000-0005-0000-0000-0000090A0000}"/>
    <cellStyle name="40% - Accent4 8 5" xfId="2786" xr:uid="{00000000-0005-0000-0000-00000A0A0000}"/>
    <cellStyle name="40% - Accent4 8 5 2" xfId="2787" xr:uid="{00000000-0005-0000-0000-00000B0A0000}"/>
    <cellStyle name="40% - Accent4 8 6" xfId="2788" xr:uid="{00000000-0005-0000-0000-00000C0A0000}"/>
    <cellStyle name="40% - Accent4 8 6 2" xfId="2789" xr:uid="{00000000-0005-0000-0000-00000D0A0000}"/>
    <cellStyle name="40% - Accent4 8 7" xfId="2790" xr:uid="{00000000-0005-0000-0000-00000E0A0000}"/>
    <cellStyle name="40% - Accent4 9" xfId="2791" xr:uid="{00000000-0005-0000-0000-00000F0A0000}"/>
    <cellStyle name="40% - Accent4 9 2" xfId="2792" xr:uid="{00000000-0005-0000-0000-0000100A0000}"/>
    <cellStyle name="40% - Accent4 9 2 2" xfId="2793" xr:uid="{00000000-0005-0000-0000-0000110A0000}"/>
    <cellStyle name="40% - Accent4 9 3" xfId="2794" xr:uid="{00000000-0005-0000-0000-0000120A0000}"/>
    <cellStyle name="40% - Accent4 9 3 2" xfId="2795" xr:uid="{00000000-0005-0000-0000-0000130A0000}"/>
    <cellStyle name="40% - Accent4 9 4" xfId="2796" xr:uid="{00000000-0005-0000-0000-0000140A0000}"/>
    <cellStyle name="40% - Accent4 9 4 2" xfId="2797" xr:uid="{00000000-0005-0000-0000-0000150A0000}"/>
    <cellStyle name="40% - Accent4 9 5" xfId="2798" xr:uid="{00000000-0005-0000-0000-0000160A0000}"/>
    <cellStyle name="40% - Accent4 9 5 2" xfId="2799" xr:uid="{00000000-0005-0000-0000-0000170A0000}"/>
    <cellStyle name="40% - Accent4 9 6" xfId="2800" xr:uid="{00000000-0005-0000-0000-0000180A0000}"/>
    <cellStyle name="40% - Accent4 9 6 2" xfId="2801" xr:uid="{00000000-0005-0000-0000-0000190A0000}"/>
    <cellStyle name="40% - Accent4 9 7" xfId="2802" xr:uid="{00000000-0005-0000-0000-00001A0A0000}"/>
    <cellStyle name="40% - Accent5 10" xfId="2803" xr:uid="{00000000-0005-0000-0000-00001B0A0000}"/>
    <cellStyle name="40% - Accent5 10 2" xfId="2804" xr:uid="{00000000-0005-0000-0000-00001C0A0000}"/>
    <cellStyle name="40% - Accent5 10 2 2" xfId="2805" xr:uid="{00000000-0005-0000-0000-00001D0A0000}"/>
    <cellStyle name="40% - Accent5 10 3" xfId="2806" xr:uid="{00000000-0005-0000-0000-00001E0A0000}"/>
    <cellStyle name="40% - Accent5 10 3 2" xfId="2807" xr:uid="{00000000-0005-0000-0000-00001F0A0000}"/>
    <cellStyle name="40% - Accent5 10 4" xfId="2808" xr:uid="{00000000-0005-0000-0000-0000200A0000}"/>
    <cellStyle name="40% - Accent5 10 4 2" xfId="2809" xr:uid="{00000000-0005-0000-0000-0000210A0000}"/>
    <cellStyle name="40% - Accent5 10 5" xfId="2810" xr:uid="{00000000-0005-0000-0000-0000220A0000}"/>
    <cellStyle name="40% - Accent5 10 5 2" xfId="2811" xr:uid="{00000000-0005-0000-0000-0000230A0000}"/>
    <cellStyle name="40% - Accent5 10 6" xfId="2812" xr:uid="{00000000-0005-0000-0000-0000240A0000}"/>
    <cellStyle name="40% - Accent5 10 6 2" xfId="2813" xr:uid="{00000000-0005-0000-0000-0000250A0000}"/>
    <cellStyle name="40% - Accent5 10 7" xfId="2814" xr:uid="{00000000-0005-0000-0000-0000260A0000}"/>
    <cellStyle name="40% - Accent5 11" xfId="2815" xr:uid="{00000000-0005-0000-0000-0000270A0000}"/>
    <cellStyle name="40% - Accent5 11 2" xfId="2816" xr:uid="{00000000-0005-0000-0000-0000280A0000}"/>
    <cellStyle name="40% - Accent5 11 2 2" xfId="2817" xr:uid="{00000000-0005-0000-0000-0000290A0000}"/>
    <cellStyle name="40% - Accent5 11 3" xfId="2818" xr:uid="{00000000-0005-0000-0000-00002A0A0000}"/>
    <cellStyle name="40% - Accent5 11 3 2" xfId="2819" xr:uid="{00000000-0005-0000-0000-00002B0A0000}"/>
    <cellStyle name="40% - Accent5 11 4" xfId="2820" xr:uid="{00000000-0005-0000-0000-00002C0A0000}"/>
    <cellStyle name="40% - Accent5 11 4 2" xfId="2821" xr:uid="{00000000-0005-0000-0000-00002D0A0000}"/>
    <cellStyle name="40% - Accent5 11 5" xfId="2822" xr:uid="{00000000-0005-0000-0000-00002E0A0000}"/>
    <cellStyle name="40% - Accent5 11 5 2" xfId="2823" xr:uid="{00000000-0005-0000-0000-00002F0A0000}"/>
    <cellStyle name="40% - Accent5 11 6" xfId="2824" xr:uid="{00000000-0005-0000-0000-0000300A0000}"/>
    <cellStyle name="40% - Accent5 12" xfId="2825" xr:uid="{00000000-0005-0000-0000-0000310A0000}"/>
    <cellStyle name="40% - Accent5 12 2" xfId="2826" xr:uid="{00000000-0005-0000-0000-0000320A0000}"/>
    <cellStyle name="40% - Accent5 13" xfId="2827" xr:uid="{00000000-0005-0000-0000-0000330A0000}"/>
    <cellStyle name="40% - Accent5 13 2" xfId="2828" xr:uid="{00000000-0005-0000-0000-0000340A0000}"/>
    <cellStyle name="40% - Accent5 14" xfId="2829" xr:uid="{00000000-0005-0000-0000-0000350A0000}"/>
    <cellStyle name="40% - Accent5 14 2" xfId="2830" xr:uid="{00000000-0005-0000-0000-0000360A0000}"/>
    <cellStyle name="40% - Accent5 15" xfId="2831" xr:uid="{00000000-0005-0000-0000-0000370A0000}"/>
    <cellStyle name="40% - Accent5 15 2" xfId="2832" xr:uid="{00000000-0005-0000-0000-0000380A0000}"/>
    <cellStyle name="40% - Accent5 16" xfId="2833" xr:uid="{00000000-0005-0000-0000-0000390A0000}"/>
    <cellStyle name="40% - Accent5 16 2" xfId="2834" xr:uid="{00000000-0005-0000-0000-00003A0A0000}"/>
    <cellStyle name="40% - Accent5 17" xfId="2835" xr:uid="{00000000-0005-0000-0000-00003B0A0000}"/>
    <cellStyle name="40% - Accent5 18" xfId="2836" xr:uid="{00000000-0005-0000-0000-00003C0A0000}"/>
    <cellStyle name="40% - Accent5 2" xfId="2837" xr:uid="{00000000-0005-0000-0000-00003D0A0000}"/>
    <cellStyle name="40% - Accent5 2 10" xfId="2838" xr:uid="{00000000-0005-0000-0000-00003E0A0000}"/>
    <cellStyle name="40% - Accent5 2 2" xfId="2839" xr:uid="{00000000-0005-0000-0000-00003F0A0000}"/>
    <cellStyle name="40% - Accent5 2 2 2" xfId="2840" xr:uid="{00000000-0005-0000-0000-0000400A0000}"/>
    <cellStyle name="40% - Accent5 2 2 2 2" xfId="2841" xr:uid="{00000000-0005-0000-0000-0000410A0000}"/>
    <cellStyle name="40% - Accent5 2 2 3" xfId="2842" xr:uid="{00000000-0005-0000-0000-0000420A0000}"/>
    <cellStyle name="40% - Accent5 2 2 3 2" xfId="2843" xr:uid="{00000000-0005-0000-0000-0000430A0000}"/>
    <cellStyle name="40% - Accent5 2 2 4" xfId="2844" xr:uid="{00000000-0005-0000-0000-0000440A0000}"/>
    <cellStyle name="40% - Accent5 2 2 4 2" xfId="2845" xr:uid="{00000000-0005-0000-0000-0000450A0000}"/>
    <cellStyle name="40% - Accent5 2 2 5" xfId="2846" xr:uid="{00000000-0005-0000-0000-0000460A0000}"/>
    <cellStyle name="40% - Accent5 2 2 5 2" xfId="2847" xr:uid="{00000000-0005-0000-0000-0000470A0000}"/>
    <cellStyle name="40% - Accent5 2 2 6" xfId="2848" xr:uid="{00000000-0005-0000-0000-0000480A0000}"/>
    <cellStyle name="40% - Accent5 2 2 6 2" xfId="2849" xr:uid="{00000000-0005-0000-0000-0000490A0000}"/>
    <cellStyle name="40% - Accent5 2 2 7" xfId="2850" xr:uid="{00000000-0005-0000-0000-00004A0A0000}"/>
    <cellStyle name="40% - Accent5 2 2 7 2" xfId="2851" xr:uid="{00000000-0005-0000-0000-00004B0A0000}"/>
    <cellStyle name="40% - Accent5 2 2 8" xfId="2852" xr:uid="{00000000-0005-0000-0000-00004C0A0000}"/>
    <cellStyle name="40% - Accent5 2 3" xfId="2853" xr:uid="{00000000-0005-0000-0000-00004D0A0000}"/>
    <cellStyle name="40% - Accent5 2 3 2" xfId="2854" xr:uid="{00000000-0005-0000-0000-00004E0A0000}"/>
    <cellStyle name="40% - Accent5 2 3 2 2" xfId="2855" xr:uid="{00000000-0005-0000-0000-00004F0A0000}"/>
    <cellStyle name="40% - Accent5 2 3 3" xfId="2856" xr:uid="{00000000-0005-0000-0000-0000500A0000}"/>
    <cellStyle name="40% - Accent5 2 3 3 2" xfId="2857" xr:uid="{00000000-0005-0000-0000-0000510A0000}"/>
    <cellStyle name="40% - Accent5 2 3 4" xfId="2858" xr:uid="{00000000-0005-0000-0000-0000520A0000}"/>
    <cellStyle name="40% - Accent5 2 3 4 2" xfId="2859" xr:uid="{00000000-0005-0000-0000-0000530A0000}"/>
    <cellStyle name="40% - Accent5 2 3 5" xfId="2860" xr:uid="{00000000-0005-0000-0000-0000540A0000}"/>
    <cellStyle name="40% - Accent5 2 3 5 2" xfId="2861" xr:uid="{00000000-0005-0000-0000-0000550A0000}"/>
    <cellStyle name="40% - Accent5 2 3 6" xfId="2862" xr:uid="{00000000-0005-0000-0000-0000560A0000}"/>
    <cellStyle name="40% - Accent5 2 3 6 2" xfId="2863" xr:uid="{00000000-0005-0000-0000-0000570A0000}"/>
    <cellStyle name="40% - Accent5 2 3 7" xfId="2864" xr:uid="{00000000-0005-0000-0000-0000580A0000}"/>
    <cellStyle name="40% - Accent5 2 4" xfId="2865" xr:uid="{00000000-0005-0000-0000-0000590A0000}"/>
    <cellStyle name="40% - Accent5 2 4 2" xfId="2866" xr:uid="{00000000-0005-0000-0000-00005A0A0000}"/>
    <cellStyle name="40% - Accent5 2 5" xfId="2867" xr:uid="{00000000-0005-0000-0000-00005B0A0000}"/>
    <cellStyle name="40% - Accent5 2 5 2" xfId="2868" xr:uid="{00000000-0005-0000-0000-00005C0A0000}"/>
    <cellStyle name="40% - Accent5 2 6" xfId="2869" xr:uid="{00000000-0005-0000-0000-00005D0A0000}"/>
    <cellStyle name="40% - Accent5 2 6 2" xfId="2870" xr:uid="{00000000-0005-0000-0000-00005E0A0000}"/>
    <cellStyle name="40% - Accent5 2 7" xfId="2871" xr:uid="{00000000-0005-0000-0000-00005F0A0000}"/>
    <cellStyle name="40% - Accent5 2 7 2" xfId="2872" xr:uid="{00000000-0005-0000-0000-0000600A0000}"/>
    <cellStyle name="40% - Accent5 2 8" xfId="2873" xr:uid="{00000000-0005-0000-0000-0000610A0000}"/>
    <cellStyle name="40% - Accent5 2 8 2" xfId="2874" xr:uid="{00000000-0005-0000-0000-0000620A0000}"/>
    <cellStyle name="40% - Accent5 2 9" xfId="2875" xr:uid="{00000000-0005-0000-0000-0000630A0000}"/>
    <cellStyle name="40% - Accent5 2 9 2" xfId="2876" xr:uid="{00000000-0005-0000-0000-0000640A0000}"/>
    <cellStyle name="40% - Accent5 2_ACCOUNT" xfId="2877" xr:uid="{00000000-0005-0000-0000-0000650A0000}"/>
    <cellStyle name="40% - Accent5 3" xfId="2878" xr:uid="{00000000-0005-0000-0000-0000660A0000}"/>
    <cellStyle name="40% - Accent5 3 10" xfId="2879" xr:uid="{00000000-0005-0000-0000-0000670A0000}"/>
    <cellStyle name="40% - Accent5 3 2" xfId="2880" xr:uid="{00000000-0005-0000-0000-0000680A0000}"/>
    <cellStyle name="40% - Accent5 3 2 2" xfId="2881" xr:uid="{00000000-0005-0000-0000-0000690A0000}"/>
    <cellStyle name="40% - Accent5 3 2 2 2" xfId="2882" xr:uid="{00000000-0005-0000-0000-00006A0A0000}"/>
    <cellStyle name="40% - Accent5 3 2 3" xfId="2883" xr:uid="{00000000-0005-0000-0000-00006B0A0000}"/>
    <cellStyle name="40% - Accent5 3 2 3 2" xfId="2884" xr:uid="{00000000-0005-0000-0000-00006C0A0000}"/>
    <cellStyle name="40% - Accent5 3 2 4" xfId="2885" xr:uid="{00000000-0005-0000-0000-00006D0A0000}"/>
    <cellStyle name="40% - Accent5 3 2 4 2" xfId="2886" xr:uid="{00000000-0005-0000-0000-00006E0A0000}"/>
    <cellStyle name="40% - Accent5 3 2 5" xfId="2887" xr:uid="{00000000-0005-0000-0000-00006F0A0000}"/>
    <cellStyle name="40% - Accent5 3 2 5 2" xfId="2888" xr:uid="{00000000-0005-0000-0000-0000700A0000}"/>
    <cellStyle name="40% - Accent5 3 2 6" xfId="2889" xr:uid="{00000000-0005-0000-0000-0000710A0000}"/>
    <cellStyle name="40% - Accent5 3 2 6 2" xfId="2890" xr:uid="{00000000-0005-0000-0000-0000720A0000}"/>
    <cellStyle name="40% - Accent5 3 2 7" xfId="2891" xr:uid="{00000000-0005-0000-0000-0000730A0000}"/>
    <cellStyle name="40% - Accent5 3 2 7 2" xfId="2892" xr:uid="{00000000-0005-0000-0000-0000740A0000}"/>
    <cellStyle name="40% - Accent5 3 2 8" xfId="2893" xr:uid="{00000000-0005-0000-0000-0000750A0000}"/>
    <cellStyle name="40% - Accent5 3 3" xfId="2894" xr:uid="{00000000-0005-0000-0000-0000760A0000}"/>
    <cellStyle name="40% - Accent5 3 3 2" xfId="2895" xr:uid="{00000000-0005-0000-0000-0000770A0000}"/>
    <cellStyle name="40% - Accent5 3 3 2 2" xfId="2896" xr:uid="{00000000-0005-0000-0000-0000780A0000}"/>
    <cellStyle name="40% - Accent5 3 3 3" xfId="2897" xr:uid="{00000000-0005-0000-0000-0000790A0000}"/>
    <cellStyle name="40% - Accent5 3 3 3 2" xfId="2898" xr:uid="{00000000-0005-0000-0000-00007A0A0000}"/>
    <cellStyle name="40% - Accent5 3 3 4" xfId="2899" xr:uid="{00000000-0005-0000-0000-00007B0A0000}"/>
    <cellStyle name="40% - Accent5 3 3 4 2" xfId="2900" xr:uid="{00000000-0005-0000-0000-00007C0A0000}"/>
    <cellStyle name="40% - Accent5 3 3 5" xfId="2901" xr:uid="{00000000-0005-0000-0000-00007D0A0000}"/>
    <cellStyle name="40% - Accent5 3 3 5 2" xfId="2902" xr:uid="{00000000-0005-0000-0000-00007E0A0000}"/>
    <cellStyle name="40% - Accent5 3 3 6" xfId="2903" xr:uid="{00000000-0005-0000-0000-00007F0A0000}"/>
    <cellStyle name="40% - Accent5 3 3 6 2" xfId="2904" xr:uid="{00000000-0005-0000-0000-0000800A0000}"/>
    <cellStyle name="40% - Accent5 3 3 7" xfId="2905" xr:uid="{00000000-0005-0000-0000-0000810A0000}"/>
    <cellStyle name="40% - Accent5 3 4" xfId="2906" xr:uid="{00000000-0005-0000-0000-0000820A0000}"/>
    <cellStyle name="40% - Accent5 3 4 2" xfId="2907" xr:uid="{00000000-0005-0000-0000-0000830A0000}"/>
    <cellStyle name="40% - Accent5 3 5" xfId="2908" xr:uid="{00000000-0005-0000-0000-0000840A0000}"/>
    <cellStyle name="40% - Accent5 3 5 2" xfId="2909" xr:uid="{00000000-0005-0000-0000-0000850A0000}"/>
    <cellStyle name="40% - Accent5 3 6" xfId="2910" xr:uid="{00000000-0005-0000-0000-0000860A0000}"/>
    <cellStyle name="40% - Accent5 3 6 2" xfId="2911" xr:uid="{00000000-0005-0000-0000-0000870A0000}"/>
    <cellStyle name="40% - Accent5 3 7" xfId="2912" xr:uid="{00000000-0005-0000-0000-0000880A0000}"/>
    <cellStyle name="40% - Accent5 3 7 2" xfId="2913" xr:uid="{00000000-0005-0000-0000-0000890A0000}"/>
    <cellStyle name="40% - Accent5 3 8" xfId="2914" xr:uid="{00000000-0005-0000-0000-00008A0A0000}"/>
    <cellStyle name="40% - Accent5 3 8 2" xfId="2915" xr:uid="{00000000-0005-0000-0000-00008B0A0000}"/>
    <cellStyle name="40% - Accent5 3 9" xfId="2916" xr:uid="{00000000-0005-0000-0000-00008C0A0000}"/>
    <cellStyle name="40% - Accent5 3 9 2" xfId="2917" xr:uid="{00000000-0005-0000-0000-00008D0A0000}"/>
    <cellStyle name="40% - Accent5 3_ACCOUNT" xfId="2918" xr:uid="{00000000-0005-0000-0000-00008E0A0000}"/>
    <cellStyle name="40% - Accent5 4" xfId="2919" xr:uid="{00000000-0005-0000-0000-00008F0A0000}"/>
    <cellStyle name="40% - Accent5 4 2" xfId="2920" xr:uid="{00000000-0005-0000-0000-0000900A0000}"/>
    <cellStyle name="40% - Accent5 4 2 2" xfId="2921" xr:uid="{00000000-0005-0000-0000-0000910A0000}"/>
    <cellStyle name="40% - Accent5 4 3" xfId="2922" xr:uid="{00000000-0005-0000-0000-0000920A0000}"/>
    <cellStyle name="40% - Accent5 4 3 2" xfId="2923" xr:uid="{00000000-0005-0000-0000-0000930A0000}"/>
    <cellStyle name="40% - Accent5 4 4" xfId="2924" xr:uid="{00000000-0005-0000-0000-0000940A0000}"/>
    <cellStyle name="40% - Accent5 5" xfId="2925" xr:uid="{00000000-0005-0000-0000-0000950A0000}"/>
    <cellStyle name="40% - Accent5 5 10" xfId="2926" xr:uid="{00000000-0005-0000-0000-0000960A0000}"/>
    <cellStyle name="40% - Accent5 5 2" xfId="2927" xr:uid="{00000000-0005-0000-0000-0000970A0000}"/>
    <cellStyle name="40% - Accent5 5 2 2" xfId="2928" xr:uid="{00000000-0005-0000-0000-0000980A0000}"/>
    <cellStyle name="40% - Accent5 5 2 2 2" xfId="2929" xr:uid="{00000000-0005-0000-0000-0000990A0000}"/>
    <cellStyle name="40% - Accent5 5 2 3" xfId="2930" xr:uid="{00000000-0005-0000-0000-00009A0A0000}"/>
    <cellStyle name="40% - Accent5 5 2 3 2" xfId="2931" xr:uid="{00000000-0005-0000-0000-00009B0A0000}"/>
    <cellStyle name="40% - Accent5 5 2 4" xfId="2932" xr:uid="{00000000-0005-0000-0000-00009C0A0000}"/>
    <cellStyle name="40% - Accent5 5 2 4 2" xfId="2933" xr:uid="{00000000-0005-0000-0000-00009D0A0000}"/>
    <cellStyle name="40% - Accent5 5 2 5" xfId="2934" xr:uid="{00000000-0005-0000-0000-00009E0A0000}"/>
    <cellStyle name="40% - Accent5 5 2 5 2" xfId="2935" xr:uid="{00000000-0005-0000-0000-00009F0A0000}"/>
    <cellStyle name="40% - Accent5 5 2 6" xfId="2936" xr:uid="{00000000-0005-0000-0000-0000A00A0000}"/>
    <cellStyle name="40% - Accent5 5 2 6 2" xfId="2937" xr:uid="{00000000-0005-0000-0000-0000A10A0000}"/>
    <cellStyle name="40% - Accent5 5 2 7" xfId="2938" xr:uid="{00000000-0005-0000-0000-0000A20A0000}"/>
    <cellStyle name="40% - Accent5 5 3" xfId="2939" xr:uid="{00000000-0005-0000-0000-0000A30A0000}"/>
    <cellStyle name="40% - Accent5 5 3 2" xfId="2940" xr:uid="{00000000-0005-0000-0000-0000A40A0000}"/>
    <cellStyle name="40% - Accent5 5 3 2 2" xfId="2941" xr:uid="{00000000-0005-0000-0000-0000A50A0000}"/>
    <cellStyle name="40% - Accent5 5 3 3" xfId="2942" xr:uid="{00000000-0005-0000-0000-0000A60A0000}"/>
    <cellStyle name="40% - Accent5 5 3 3 2" xfId="2943" xr:uid="{00000000-0005-0000-0000-0000A70A0000}"/>
    <cellStyle name="40% - Accent5 5 3 4" xfId="2944" xr:uid="{00000000-0005-0000-0000-0000A80A0000}"/>
    <cellStyle name="40% - Accent5 5 3 4 2" xfId="2945" xr:uid="{00000000-0005-0000-0000-0000A90A0000}"/>
    <cellStyle name="40% - Accent5 5 3 5" xfId="2946" xr:uid="{00000000-0005-0000-0000-0000AA0A0000}"/>
    <cellStyle name="40% - Accent5 5 3 5 2" xfId="2947" xr:uid="{00000000-0005-0000-0000-0000AB0A0000}"/>
    <cellStyle name="40% - Accent5 5 3 6" xfId="2948" xr:uid="{00000000-0005-0000-0000-0000AC0A0000}"/>
    <cellStyle name="40% - Accent5 5 3 6 2" xfId="2949" xr:uid="{00000000-0005-0000-0000-0000AD0A0000}"/>
    <cellStyle name="40% - Accent5 5 3 7" xfId="2950" xr:uid="{00000000-0005-0000-0000-0000AE0A0000}"/>
    <cellStyle name="40% - Accent5 5 4" xfId="2951" xr:uid="{00000000-0005-0000-0000-0000AF0A0000}"/>
    <cellStyle name="40% - Accent5 5 4 2" xfId="2952" xr:uid="{00000000-0005-0000-0000-0000B00A0000}"/>
    <cellStyle name="40% - Accent5 5 5" xfId="2953" xr:uid="{00000000-0005-0000-0000-0000B10A0000}"/>
    <cellStyle name="40% - Accent5 5 5 2" xfId="2954" xr:uid="{00000000-0005-0000-0000-0000B20A0000}"/>
    <cellStyle name="40% - Accent5 5 6" xfId="2955" xr:uid="{00000000-0005-0000-0000-0000B30A0000}"/>
    <cellStyle name="40% - Accent5 5 6 2" xfId="2956" xr:uid="{00000000-0005-0000-0000-0000B40A0000}"/>
    <cellStyle name="40% - Accent5 5 7" xfId="2957" xr:uid="{00000000-0005-0000-0000-0000B50A0000}"/>
    <cellStyle name="40% - Accent5 5 7 2" xfId="2958" xr:uid="{00000000-0005-0000-0000-0000B60A0000}"/>
    <cellStyle name="40% - Accent5 5 8" xfId="2959" xr:uid="{00000000-0005-0000-0000-0000B70A0000}"/>
    <cellStyle name="40% - Accent5 5 8 2" xfId="2960" xr:uid="{00000000-0005-0000-0000-0000B80A0000}"/>
    <cellStyle name="40% - Accent5 5 9" xfId="2961" xr:uid="{00000000-0005-0000-0000-0000B90A0000}"/>
    <cellStyle name="40% - Accent5 5 9 2" xfId="2962" xr:uid="{00000000-0005-0000-0000-0000BA0A0000}"/>
    <cellStyle name="40% - Accent5 6" xfId="2963" xr:uid="{00000000-0005-0000-0000-0000BB0A0000}"/>
    <cellStyle name="40% - Accent5 6 2" xfId="2964" xr:uid="{00000000-0005-0000-0000-0000BC0A0000}"/>
    <cellStyle name="40% - Accent5 6 2 2" xfId="2965" xr:uid="{00000000-0005-0000-0000-0000BD0A0000}"/>
    <cellStyle name="40% - Accent5 6 2 2 2" xfId="2966" xr:uid="{00000000-0005-0000-0000-0000BE0A0000}"/>
    <cellStyle name="40% - Accent5 6 2 3" xfId="2967" xr:uid="{00000000-0005-0000-0000-0000BF0A0000}"/>
    <cellStyle name="40% - Accent5 6 2 3 2" xfId="2968" xr:uid="{00000000-0005-0000-0000-0000C00A0000}"/>
    <cellStyle name="40% - Accent5 6 2 4" xfId="2969" xr:uid="{00000000-0005-0000-0000-0000C10A0000}"/>
    <cellStyle name="40% - Accent5 6 2 4 2" xfId="2970" xr:uid="{00000000-0005-0000-0000-0000C20A0000}"/>
    <cellStyle name="40% - Accent5 6 2 5" xfId="2971" xr:uid="{00000000-0005-0000-0000-0000C30A0000}"/>
    <cellStyle name="40% - Accent5 6 2 5 2" xfId="2972" xr:uid="{00000000-0005-0000-0000-0000C40A0000}"/>
    <cellStyle name="40% - Accent5 6 2 6" xfId="2973" xr:uid="{00000000-0005-0000-0000-0000C50A0000}"/>
    <cellStyle name="40% - Accent5 6 2 6 2" xfId="2974" xr:uid="{00000000-0005-0000-0000-0000C60A0000}"/>
    <cellStyle name="40% - Accent5 6 2 7" xfId="2975" xr:uid="{00000000-0005-0000-0000-0000C70A0000}"/>
    <cellStyle name="40% - Accent5 6 3" xfId="2976" xr:uid="{00000000-0005-0000-0000-0000C80A0000}"/>
    <cellStyle name="40% - Accent5 6 3 2" xfId="2977" xr:uid="{00000000-0005-0000-0000-0000C90A0000}"/>
    <cellStyle name="40% - Accent5 6 3 2 2" xfId="2978" xr:uid="{00000000-0005-0000-0000-0000CA0A0000}"/>
    <cellStyle name="40% - Accent5 6 3 3" xfId="2979" xr:uid="{00000000-0005-0000-0000-0000CB0A0000}"/>
    <cellStyle name="40% - Accent5 6 3 3 2" xfId="2980" xr:uid="{00000000-0005-0000-0000-0000CC0A0000}"/>
    <cellStyle name="40% - Accent5 6 3 4" xfId="2981" xr:uid="{00000000-0005-0000-0000-0000CD0A0000}"/>
    <cellStyle name="40% - Accent5 6 3 4 2" xfId="2982" xr:uid="{00000000-0005-0000-0000-0000CE0A0000}"/>
    <cellStyle name="40% - Accent5 6 3 5" xfId="2983" xr:uid="{00000000-0005-0000-0000-0000CF0A0000}"/>
    <cellStyle name="40% - Accent5 6 3 5 2" xfId="2984" xr:uid="{00000000-0005-0000-0000-0000D00A0000}"/>
    <cellStyle name="40% - Accent5 6 3 6" xfId="2985" xr:uid="{00000000-0005-0000-0000-0000D10A0000}"/>
    <cellStyle name="40% - Accent5 6 3 6 2" xfId="2986" xr:uid="{00000000-0005-0000-0000-0000D20A0000}"/>
    <cellStyle name="40% - Accent5 6 3 7" xfId="2987" xr:uid="{00000000-0005-0000-0000-0000D30A0000}"/>
    <cellStyle name="40% - Accent5 6 4" xfId="2988" xr:uid="{00000000-0005-0000-0000-0000D40A0000}"/>
    <cellStyle name="40% - Accent5 6 4 2" xfId="2989" xr:uid="{00000000-0005-0000-0000-0000D50A0000}"/>
    <cellStyle name="40% - Accent5 6 5" xfId="2990" xr:uid="{00000000-0005-0000-0000-0000D60A0000}"/>
    <cellStyle name="40% - Accent5 6 5 2" xfId="2991" xr:uid="{00000000-0005-0000-0000-0000D70A0000}"/>
    <cellStyle name="40% - Accent5 6 6" xfId="2992" xr:uid="{00000000-0005-0000-0000-0000D80A0000}"/>
    <cellStyle name="40% - Accent5 6 6 2" xfId="2993" xr:uid="{00000000-0005-0000-0000-0000D90A0000}"/>
    <cellStyle name="40% - Accent5 6 7" xfId="2994" xr:uid="{00000000-0005-0000-0000-0000DA0A0000}"/>
    <cellStyle name="40% - Accent5 6 7 2" xfId="2995" xr:uid="{00000000-0005-0000-0000-0000DB0A0000}"/>
    <cellStyle name="40% - Accent5 6 8" xfId="2996" xr:uid="{00000000-0005-0000-0000-0000DC0A0000}"/>
    <cellStyle name="40% - Accent5 6 8 2" xfId="2997" xr:uid="{00000000-0005-0000-0000-0000DD0A0000}"/>
    <cellStyle name="40% - Accent5 6 9" xfId="2998" xr:uid="{00000000-0005-0000-0000-0000DE0A0000}"/>
    <cellStyle name="40% - Accent5 7" xfId="2999" xr:uid="{00000000-0005-0000-0000-0000DF0A0000}"/>
    <cellStyle name="40% - Accent5 7 2" xfId="3000" xr:uid="{00000000-0005-0000-0000-0000E00A0000}"/>
    <cellStyle name="40% - Accent5 7 2 2" xfId="3001" xr:uid="{00000000-0005-0000-0000-0000E10A0000}"/>
    <cellStyle name="40% - Accent5 7 2 2 2" xfId="3002" xr:uid="{00000000-0005-0000-0000-0000E20A0000}"/>
    <cellStyle name="40% - Accent5 7 2 3" xfId="3003" xr:uid="{00000000-0005-0000-0000-0000E30A0000}"/>
    <cellStyle name="40% - Accent5 7 2 3 2" xfId="3004" xr:uid="{00000000-0005-0000-0000-0000E40A0000}"/>
    <cellStyle name="40% - Accent5 7 2 4" xfId="3005" xr:uid="{00000000-0005-0000-0000-0000E50A0000}"/>
    <cellStyle name="40% - Accent5 7 2 4 2" xfId="3006" xr:uid="{00000000-0005-0000-0000-0000E60A0000}"/>
    <cellStyle name="40% - Accent5 7 2 5" xfId="3007" xr:uid="{00000000-0005-0000-0000-0000E70A0000}"/>
    <cellStyle name="40% - Accent5 7 2 5 2" xfId="3008" xr:uid="{00000000-0005-0000-0000-0000E80A0000}"/>
    <cellStyle name="40% - Accent5 7 2 6" xfId="3009" xr:uid="{00000000-0005-0000-0000-0000E90A0000}"/>
    <cellStyle name="40% - Accent5 7 2 6 2" xfId="3010" xr:uid="{00000000-0005-0000-0000-0000EA0A0000}"/>
    <cellStyle name="40% - Accent5 7 2 7" xfId="3011" xr:uid="{00000000-0005-0000-0000-0000EB0A0000}"/>
    <cellStyle name="40% - Accent5 7 3" xfId="3012" xr:uid="{00000000-0005-0000-0000-0000EC0A0000}"/>
    <cellStyle name="40% - Accent5 7 3 2" xfId="3013" xr:uid="{00000000-0005-0000-0000-0000ED0A0000}"/>
    <cellStyle name="40% - Accent5 7 4" xfId="3014" xr:uid="{00000000-0005-0000-0000-0000EE0A0000}"/>
    <cellStyle name="40% - Accent5 7 4 2" xfId="3015" xr:uid="{00000000-0005-0000-0000-0000EF0A0000}"/>
    <cellStyle name="40% - Accent5 7 5" xfId="3016" xr:uid="{00000000-0005-0000-0000-0000F00A0000}"/>
    <cellStyle name="40% - Accent5 7 5 2" xfId="3017" xr:uid="{00000000-0005-0000-0000-0000F10A0000}"/>
    <cellStyle name="40% - Accent5 7 6" xfId="3018" xr:uid="{00000000-0005-0000-0000-0000F20A0000}"/>
    <cellStyle name="40% - Accent5 7 6 2" xfId="3019" xr:uid="{00000000-0005-0000-0000-0000F30A0000}"/>
    <cellStyle name="40% - Accent5 7 7" xfId="3020" xr:uid="{00000000-0005-0000-0000-0000F40A0000}"/>
    <cellStyle name="40% - Accent5 7 7 2" xfId="3021" xr:uid="{00000000-0005-0000-0000-0000F50A0000}"/>
    <cellStyle name="40% - Accent5 7 8" xfId="3022" xr:uid="{00000000-0005-0000-0000-0000F60A0000}"/>
    <cellStyle name="40% - Accent5 8" xfId="3023" xr:uid="{00000000-0005-0000-0000-0000F70A0000}"/>
    <cellStyle name="40% - Accent5 8 2" xfId="3024" xr:uid="{00000000-0005-0000-0000-0000F80A0000}"/>
    <cellStyle name="40% - Accent5 8 2 2" xfId="3025" xr:uid="{00000000-0005-0000-0000-0000F90A0000}"/>
    <cellStyle name="40% - Accent5 8 3" xfId="3026" xr:uid="{00000000-0005-0000-0000-0000FA0A0000}"/>
    <cellStyle name="40% - Accent5 8 3 2" xfId="3027" xr:uid="{00000000-0005-0000-0000-0000FB0A0000}"/>
    <cellStyle name="40% - Accent5 8 4" xfId="3028" xr:uid="{00000000-0005-0000-0000-0000FC0A0000}"/>
    <cellStyle name="40% - Accent5 8 4 2" xfId="3029" xr:uid="{00000000-0005-0000-0000-0000FD0A0000}"/>
    <cellStyle name="40% - Accent5 8 5" xfId="3030" xr:uid="{00000000-0005-0000-0000-0000FE0A0000}"/>
    <cellStyle name="40% - Accent5 8 5 2" xfId="3031" xr:uid="{00000000-0005-0000-0000-0000FF0A0000}"/>
    <cellStyle name="40% - Accent5 8 6" xfId="3032" xr:uid="{00000000-0005-0000-0000-0000000B0000}"/>
    <cellStyle name="40% - Accent5 8 6 2" xfId="3033" xr:uid="{00000000-0005-0000-0000-0000010B0000}"/>
    <cellStyle name="40% - Accent5 8 7" xfId="3034" xr:uid="{00000000-0005-0000-0000-0000020B0000}"/>
    <cellStyle name="40% - Accent5 9" xfId="3035" xr:uid="{00000000-0005-0000-0000-0000030B0000}"/>
    <cellStyle name="40% - Accent5 9 2" xfId="3036" xr:uid="{00000000-0005-0000-0000-0000040B0000}"/>
    <cellStyle name="40% - Accent5 9 2 2" xfId="3037" xr:uid="{00000000-0005-0000-0000-0000050B0000}"/>
    <cellStyle name="40% - Accent5 9 3" xfId="3038" xr:uid="{00000000-0005-0000-0000-0000060B0000}"/>
    <cellStyle name="40% - Accent5 9 3 2" xfId="3039" xr:uid="{00000000-0005-0000-0000-0000070B0000}"/>
    <cellStyle name="40% - Accent5 9 4" xfId="3040" xr:uid="{00000000-0005-0000-0000-0000080B0000}"/>
    <cellStyle name="40% - Accent5 9 4 2" xfId="3041" xr:uid="{00000000-0005-0000-0000-0000090B0000}"/>
    <cellStyle name="40% - Accent5 9 5" xfId="3042" xr:uid="{00000000-0005-0000-0000-00000A0B0000}"/>
    <cellStyle name="40% - Accent5 9 5 2" xfId="3043" xr:uid="{00000000-0005-0000-0000-00000B0B0000}"/>
    <cellStyle name="40% - Accent5 9 6" xfId="3044" xr:uid="{00000000-0005-0000-0000-00000C0B0000}"/>
    <cellStyle name="40% - Accent5 9 6 2" xfId="3045" xr:uid="{00000000-0005-0000-0000-00000D0B0000}"/>
    <cellStyle name="40% - Accent5 9 7" xfId="3046" xr:uid="{00000000-0005-0000-0000-00000E0B0000}"/>
    <cellStyle name="40% - Accent6 10" xfId="3047" xr:uid="{00000000-0005-0000-0000-00000F0B0000}"/>
    <cellStyle name="40% - Accent6 10 2" xfId="3048" xr:uid="{00000000-0005-0000-0000-0000100B0000}"/>
    <cellStyle name="40% - Accent6 10 2 2" xfId="3049" xr:uid="{00000000-0005-0000-0000-0000110B0000}"/>
    <cellStyle name="40% - Accent6 10 3" xfId="3050" xr:uid="{00000000-0005-0000-0000-0000120B0000}"/>
    <cellStyle name="40% - Accent6 10 3 2" xfId="3051" xr:uid="{00000000-0005-0000-0000-0000130B0000}"/>
    <cellStyle name="40% - Accent6 10 4" xfId="3052" xr:uid="{00000000-0005-0000-0000-0000140B0000}"/>
    <cellStyle name="40% - Accent6 10 4 2" xfId="3053" xr:uid="{00000000-0005-0000-0000-0000150B0000}"/>
    <cellStyle name="40% - Accent6 10 5" xfId="3054" xr:uid="{00000000-0005-0000-0000-0000160B0000}"/>
    <cellStyle name="40% - Accent6 10 5 2" xfId="3055" xr:uid="{00000000-0005-0000-0000-0000170B0000}"/>
    <cellStyle name="40% - Accent6 10 6" xfId="3056" xr:uid="{00000000-0005-0000-0000-0000180B0000}"/>
    <cellStyle name="40% - Accent6 10 6 2" xfId="3057" xr:uid="{00000000-0005-0000-0000-0000190B0000}"/>
    <cellStyle name="40% - Accent6 10 7" xfId="3058" xr:uid="{00000000-0005-0000-0000-00001A0B0000}"/>
    <cellStyle name="40% - Accent6 11" xfId="3059" xr:uid="{00000000-0005-0000-0000-00001B0B0000}"/>
    <cellStyle name="40% - Accent6 11 2" xfId="3060" xr:uid="{00000000-0005-0000-0000-00001C0B0000}"/>
    <cellStyle name="40% - Accent6 11 2 2" xfId="3061" xr:uid="{00000000-0005-0000-0000-00001D0B0000}"/>
    <cellStyle name="40% - Accent6 11 3" xfId="3062" xr:uid="{00000000-0005-0000-0000-00001E0B0000}"/>
    <cellStyle name="40% - Accent6 11 3 2" xfId="3063" xr:uid="{00000000-0005-0000-0000-00001F0B0000}"/>
    <cellStyle name="40% - Accent6 11 4" xfId="3064" xr:uid="{00000000-0005-0000-0000-0000200B0000}"/>
    <cellStyle name="40% - Accent6 11 4 2" xfId="3065" xr:uid="{00000000-0005-0000-0000-0000210B0000}"/>
    <cellStyle name="40% - Accent6 11 5" xfId="3066" xr:uid="{00000000-0005-0000-0000-0000220B0000}"/>
    <cellStyle name="40% - Accent6 11 5 2" xfId="3067" xr:uid="{00000000-0005-0000-0000-0000230B0000}"/>
    <cellStyle name="40% - Accent6 11 6" xfId="3068" xr:uid="{00000000-0005-0000-0000-0000240B0000}"/>
    <cellStyle name="40% - Accent6 12" xfId="3069" xr:uid="{00000000-0005-0000-0000-0000250B0000}"/>
    <cellStyle name="40% - Accent6 12 2" xfId="3070" xr:uid="{00000000-0005-0000-0000-0000260B0000}"/>
    <cellStyle name="40% - Accent6 13" xfId="3071" xr:uid="{00000000-0005-0000-0000-0000270B0000}"/>
    <cellStyle name="40% - Accent6 13 2" xfId="3072" xr:uid="{00000000-0005-0000-0000-0000280B0000}"/>
    <cellStyle name="40% - Accent6 14" xfId="3073" xr:uid="{00000000-0005-0000-0000-0000290B0000}"/>
    <cellStyle name="40% - Accent6 14 2" xfId="3074" xr:uid="{00000000-0005-0000-0000-00002A0B0000}"/>
    <cellStyle name="40% - Accent6 15" xfId="3075" xr:uid="{00000000-0005-0000-0000-00002B0B0000}"/>
    <cellStyle name="40% - Accent6 15 2" xfId="3076" xr:uid="{00000000-0005-0000-0000-00002C0B0000}"/>
    <cellStyle name="40% - Accent6 16" xfId="3077" xr:uid="{00000000-0005-0000-0000-00002D0B0000}"/>
    <cellStyle name="40% - Accent6 16 2" xfId="3078" xr:uid="{00000000-0005-0000-0000-00002E0B0000}"/>
    <cellStyle name="40% - Accent6 17" xfId="3079" xr:uid="{00000000-0005-0000-0000-00002F0B0000}"/>
    <cellStyle name="40% - Accent6 18" xfId="3080" xr:uid="{00000000-0005-0000-0000-0000300B0000}"/>
    <cellStyle name="40% - Accent6 2" xfId="3081" xr:uid="{00000000-0005-0000-0000-0000310B0000}"/>
    <cellStyle name="40% - Accent6 2 10" xfId="3082" xr:uid="{00000000-0005-0000-0000-0000320B0000}"/>
    <cellStyle name="40% - Accent6 2 2" xfId="3083" xr:uid="{00000000-0005-0000-0000-0000330B0000}"/>
    <cellStyle name="40% - Accent6 2 2 2" xfId="3084" xr:uid="{00000000-0005-0000-0000-0000340B0000}"/>
    <cellStyle name="40% - Accent6 2 2 2 2" xfId="3085" xr:uid="{00000000-0005-0000-0000-0000350B0000}"/>
    <cellStyle name="40% - Accent6 2 2 3" xfId="3086" xr:uid="{00000000-0005-0000-0000-0000360B0000}"/>
    <cellStyle name="40% - Accent6 2 2 3 2" xfId="3087" xr:uid="{00000000-0005-0000-0000-0000370B0000}"/>
    <cellStyle name="40% - Accent6 2 2 4" xfId="3088" xr:uid="{00000000-0005-0000-0000-0000380B0000}"/>
    <cellStyle name="40% - Accent6 2 2 4 2" xfId="3089" xr:uid="{00000000-0005-0000-0000-0000390B0000}"/>
    <cellStyle name="40% - Accent6 2 2 5" xfId="3090" xr:uid="{00000000-0005-0000-0000-00003A0B0000}"/>
    <cellStyle name="40% - Accent6 2 2 5 2" xfId="3091" xr:uid="{00000000-0005-0000-0000-00003B0B0000}"/>
    <cellStyle name="40% - Accent6 2 2 6" xfId="3092" xr:uid="{00000000-0005-0000-0000-00003C0B0000}"/>
    <cellStyle name="40% - Accent6 2 2 6 2" xfId="3093" xr:uid="{00000000-0005-0000-0000-00003D0B0000}"/>
    <cellStyle name="40% - Accent6 2 2 7" xfId="3094" xr:uid="{00000000-0005-0000-0000-00003E0B0000}"/>
    <cellStyle name="40% - Accent6 2 2 7 2" xfId="3095" xr:uid="{00000000-0005-0000-0000-00003F0B0000}"/>
    <cellStyle name="40% - Accent6 2 2 8" xfId="3096" xr:uid="{00000000-0005-0000-0000-0000400B0000}"/>
    <cellStyle name="40% - Accent6 2 3" xfId="3097" xr:uid="{00000000-0005-0000-0000-0000410B0000}"/>
    <cellStyle name="40% - Accent6 2 3 2" xfId="3098" xr:uid="{00000000-0005-0000-0000-0000420B0000}"/>
    <cellStyle name="40% - Accent6 2 3 2 2" xfId="3099" xr:uid="{00000000-0005-0000-0000-0000430B0000}"/>
    <cellStyle name="40% - Accent6 2 3 3" xfId="3100" xr:uid="{00000000-0005-0000-0000-0000440B0000}"/>
    <cellStyle name="40% - Accent6 2 3 3 2" xfId="3101" xr:uid="{00000000-0005-0000-0000-0000450B0000}"/>
    <cellStyle name="40% - Accent6 2 3 4" xfId="3102" xr:uid="{00000000-0005-0000-0000-0000460B0000}"/>
    <cellStyle name="40% - Accent6 2 3 4 2" xfId="3103" xr:uid="{00000000-0005-0000-0000-0000470B0000}"/>
    <cellStyle name="40% - Accent6 2 3 5" xfId="3104" xr:uid="{00000000-0005-0000-0000-0000480B0000}"/>
    <cellStyle name="40% - Accent6 2 3 5 2" xfId="3105" xr:uid="{00000000-0005-0000-0000-0000490B0000}"/>
    <cellStyle name="40% - Accent6 2 3 6" xfId="3106" xr:uid="{00000000-0005-0000-0000-00004A0B0000}"/>
    <cellStyle name="40% - Accent6 2 3 6 2" xfId="3107" xr:uid="{00000000-0005-0000-0000-00004B0B0000}"/>
    <cellStyle name="40% - Accent6 2 3 7" xfId="3108" xr:uid="{00000000-0005-0000-0000-00004C0B0000}"/>
    <cellStyle name="40% - Accent6 2 4" xfId="3109" xr:uid="{00000000-0005-0000-0000-00004D0B0000}"/>
    <cellStyle name="40% - Accent6 2 4 2" xfId="3110" xr:uid="{00000000-0005-0000-0000-00004E0B0000}"/>
    <cellStyle name="40% - Accent6 2 5" xfId="3111" xr:uid="{00000000-0005-0000-0000-00004F0B0000}"/>
    <cellStyle name="40% - Accent6 2 5 2" xfId="3112" xr:uid="{00000000-0005-0000-0000-0000500B0000}"/>
    <cellStyle name="40% - Accent6 2 6" xfId="3113" xr:uid="{00000000-0005-0000-0000-0000510B0000}"/>
    <cellStyle name="40% - Accent6 2 6 2" xfId="3114" xr:uid="{00000000-0005-0000-0000-0000520B0000}"/>
    <cellStyle name="40% - Accent6 2 7" xfId="3115" xr:uid="{00000000-0005-0000-0000-0000530B0000}"/>
    <cellStyle name="40% - Accent6 2 7 2" xfId="3116" xr:uid="{00000000-0005-0000-0000-0000540B0000}"/>
    <cellStyle name="40% - Accent6 2 8" xfId="3117" xr:uid="{00000000-0005-0000-0000-0000550B0000}"/>
    <cellStyle name="40% - Accent6 2 8 2" xfId="3118" xr:uid="{00000000-0005-0000-0000-0000560B0000}"/>
    <cellStyle name="40% - Accent6 2 9" xfId="3119" xr:uid="{00000000-0005-0000-0000-0000570B0000}"/>
    <cellStyle name="40% - Accent6 2 9 2" xfId="3120" xr:uid="{00000000-0005-0000-0000-0000580B0000}"/>
    <cellStyle name="40% - Accent6 2_ACCOUNT" xfId="3121" xr:uid="{00000000-0005-0000-0000-0000590B0000}"/>
    <cellStyle name="40% - Accent6 3" xfId="3122" xr:uid="{00000000-0005-0000-0000-00005A0B0000}"/>
    <cellStyle name="40% - Accent6 3 10" xfId="3123" xr:uid="{00000000-0005-0000-0000-00005B0B0000}"/>
    <cellStyle name="40% - Accent6 3 2" xfId="3124" xr:uid="{00000000-0005-0000-0000-00005C0B0000}"/>
    <cellStyle name="40% - Accent6 3 2 2" xfId="3125" xr:uid="{00000000-0005-0000-0000-00005D0B0000}"/>
    <cellStyle name="40% - Accent6 3 2 2 2" xfId="3126" xr:uid="{00000000-0005-0000-0000-00005E0B0000}"/>
    <cellStyle name="40% - Accent6 3 2 3" xfId="3127" xr:uid="{00000000-0005-0000-0000-00005F0B0000}"/>
    <cellStyle name="40% - Accent6 3 2 3 2" xfId="3128" xr:uid="{00000000-0005-0000-0000-0000600B0000}"/>
    <cellStyle name="40% - Accent6 3 2 4" xfId="3129" xr:uid="{00000000-0005-0000-0000-0000610B0000}"/>
    <cellStyle name="40% - Accent6 3 2 4 2" xfId="3130" xr:uid="{00000000-0005-0000-0000-0000620B0000}"/>
    <cellStyle name="40% - Accent6 3 2 5" xfId="3131" xr:uid="{00000000-0005-0000-0000-0000630B0000}"/>
    <cellStyle name="40% - Accent6 3 2 5 2" xfId="3132" xr:uid="{00000000-0005-0000-0000-0000640B0000}"/>
    <cellStyle name="40% - Accent6 3 2 6" xfId="3133" xr:uid="{00000000-0005-0000-0000-0000650B0000}"/>
    <cellStyle name="40% - Accent6 3 2 6 2" xfId="3134" xr:uid="{00000000-0005-0000-0000-0000660B0000}"/>
    <cellStyle name="40% - Accent6 3 2 7" xfId="3135" xr:uid="{00000000-0005-0000-0000-0000670B0000}"/>
    <cellStyle name="40% - Accent6 3 2 7 2" xfId="3136" xr:uid="{00000000-0005-0000-0000-0000680B0000}"/>
    <cellStyle name="40% - Accent6 3 2 8" xfId="3137" xr:uid="{00000000-0005-0000-0000-0000690B0000}"/>
    <cellStyle name="40% - Accent6 3 3" xfId="3138" xr:uid="{00000000-0005-0000-0000-00006A0B0000}"/>
    <cellStyle name="40% - Accent6 3 3 2" xfId="3139" xr:uid="{00000000-0005-0000-0000-00006B0B0000}"/>
    <cellStyle name="40% - Accent6 3 3 2 2" xfId="3140" xr:uid="{00000000-0005-0000-0000-00006C0B0000}"/>
    <cellStyle name="40% - Accent6 3 3 3" xfId="3141" xr:uid="{00000000-0005-0000-0000-00006D0B0000}"/>
    <cellStyle name="40% - Accent6 3 3 3 2" xfId="3142" xr:uid="{00000000-0005-0000-0000-00006E0B0000}"/>
    <cellStyle name="40% - Accent6 3 3 4" xfId="3143" xr:uid="{00000000-0005-0000-0000-00006F0B0000}"/>
    <cellStyle name="40% - Accent6 3 3 4 2" xfId="3144" xr:uid="{00000000-0005-0000-0000-0000700B0000}"/>
    <cellStyle name="40% - Accent6 3 3 5" xfId="3145" xr:uid="{00000000-0005-0000-0000-0000710B0000}"/>
    <cellStyle name="40% - Accent6 3 3 5 2" xfId="3146" xr:uid="{00000000-0005-0000-0000-0000720B0000}"/>
    <cellStyle name="40% - Accent6 3 3 6" xfId="3147" xr:uid="{00000000-0005-0000-0000-0000730B0000}"/>
    <cellStyle name="40% - Accent6 3 3 6 2" xfId="3148" xr:uid="{00000000-0005-0000-0000-0000740B0000}"/>
    <cellStyle name="40% - Accent6 3 3 7" xfId="3149" xr:uid="{00000000-0005-0000-0000-0000750B0000}"/>
    <cellStyle name="40% - Accent6 3 4" xfId="3150" xr:uid="{00000000-0005-0000-0000-0000760B0000}"/>
    <cellStyle name="40% - Accent6 3 4 2" xfId="3151" xr:uid="{00000000-0005-0000-0000-0000770B0000}"/>
    <cellStyle name="40% - Accent6 3 5" xfId="3152" xr:uid="{00000000-0005-0000-0000-0000780B0000}"/>
    <cellStyle name="40% - Accent6 3 5 2" xfId="3153" xr:uid="{00000000-0005-0000-0000-0000790B0000}"/>
    <cellStyle name="40% - Accent6 3 6" xfId="3154" xr:uid="{00000000-0005-0000-0000-00007A0B0000}"/>
    <cellStyle name="40% - Accent6 3 6 2" xfId="3155" xr:uid="{00000000-0005-0000-0000-00007B0B0000}"/>
    <cellStyle name="40% - Accent6 3 7" xfId="3156" xr:uid="{00000000-0005-0000-0000-00007C0B0000}"/>
    <cellStyle name="40% - Accent6 3 7 2" xfId="3157" xr:uid="{00000000-0005-0000-0000-00007D0B0000}"/>
    <cellStyle name="40% - Accent6 3 8" xfId="3158" xr:uid="{00000000-0005-0000-0000-00007E0B0000}"/>
    <cellStyle name="40% - Accent6 3 8 2" xfId="3159" xr:uid="{00000000-0005-0000-0000-00007F0B0000}"/>
    <cellStyle name="40% - Accent6 3 9" xfId="3160" xr:uid="{00000000-0005-0000-0000-0000800B0000}"/>
    <cellStyle name="40% - Accent6 3 9 2" xfId="3161" xr:uid="{00000000-0005-0000-0000-0000810B0000}"/>
    <cellStyle name="40% - Accent6 3_ACCOUNT" xfId="3162" xr:uid="{00000000-0005-0000-0000-0000820B0000}"/>
    <cellStyle name="40% - Accent6 4" xfId="3163" xr:uid="{00000000-0005-0000-0000-0000830B0000}"/>
    <cellStyle name="40% - Accent6 4 2" xfId="3164" xr:uid="{00000000-0005-0000-0000-0000840B0000}"/>
    <cellStyle name="40% - Accent6 4 2 2" xfId="3165" xr:uid="{00000000-0005-0000-0000-0000850B0000}"/>
    <cellStyle name="40% - Accent6 4 3" xfId="3166" xr:uid="{00000000-0005-0000-0000-0000860B0000}"/>
    <cellStyle name="40% - Accent6 4 3 2" xfId="3167" xr:uid="{00000000-0005-0000-0000-0000870B0000}"/>
    <cellStyle name="40% - Accent6 4 4" xfId="3168" xr:uid="{00000000-0005-0000-0000-0000880B0000}"/>
    <cellStyle name="40% - Accent6 5" xfId="3169" xr:uid="{00000000-0005-0000-0000-0000890B0000}"/>
    <cellStyle name="40% - Accent6 5 10" xfId="3170" xr:uid="{00000000-0005-0000-0000-00008A0B0000}"/>
    <cellStyle name="40% - Accent6 5 2" xfId="3171" xr:uid="{00000000-0005-0000-0000-00008B0B0000}"/>
    <cellStyle name="40% - Accent6 5 2 2" xfId="3172" xr:uid="{00000000-0005-0000-0000-00008C0B0000}"/>
    <cellStyle name="40% - Accent6 5 2 2 2" xfId="3173" xr:uid="{00000000-0005-0000-0000-00008D0B0000}"/>
    <cellStyle name="40% - Accent6 5 2 3" xfId="3174" xr:uid="{00000000-0005-0000-0000-00008E0B0000}"/>
    <cellStyle name="40% - Accent6 5 2 3 2" xfId="3175" xr:uid="{00000000-0005-0000-0000-00008F0B0000}"/>
    <cellStyle name="40% - Accent6 5 2 4" xfId="3176" xr:uid="{00000000-0005-0000-0000-0000900B0000}"/>
    <cellStyle name="40% - Accent6 5 2 4 2" xfId="3177" xr:uid="{00000000-0005-0000-0000-0000910B0000}"/>
    <cellStyle name="40% - Accent6 5 2 5" xfId="3178" xr:uid="{00000000-0005-0000-0000-0000920B0000}"/>
    <cellStyle name="40% - Accent6 5 2 5 2" xfId="3179" xr:uid="{00000000-0005-0000-0000-0000930B0000}"/>
    <cellStyle name="40% - Accent6 5 2 6" xfId="3180" xr:uid="{00000000-0005-0000-0000-0000940B0000}"/>
    <cellStyle name="40% - Accent6 5 2 6 2" xfId="3181" xr:uid="{00000000-0005-0000-0000-0000950B0000}"/>
    <cellStyle name="40% - Accent6 5 2 7" xfId="3182" xr:uid="{00000000-0005-0000-0000-0000960B0000}"/>
    <cellStyle name="40% - Accent6 5 3" xfId="3183" xr:uid="{00000000-0005-0000-0000-0000970B0000}"/>
    <cellStyle name="40% - Accent6 5 3 2" xfId="3184" xr:uid="{00000000-0005-0000-0000-0000980B0000}"/>
    <cellStyle name="40% - Accent6 5 3 2 2" xfId="3185" xr:uid="{00000000-0005-0000-0000-0000990B0000}"/>
    <cellStyle name="40% - Accent6 5 3 3" xfId="3186" xr:uid="{00000000-0005-0000-0000-00009A0B0000}"/>
    <cellStyle name="40% - Accent6 5 3 3 2" xfId="3187" xr:uid="{00000000-0005-0000-0000-00009B0B0000}"/>
    <cellStyle name="40% - Accent6 5 3 4" xfId="3188" xr:uid="{00000000-0005-0000-0000-00009C0B0000}"/>
    <cellStyle name="40% - Accent6 5 3 4 2" xfId="3189" xr:uid="{00000000-0005-0000-0000-00009D0B0000}"/>
    <cellStyle name="40% - Accent6 5 3 5" xfId="3190" xr:uid="{00000000-0005-0000-0000-00009E0B0000}"/>
    <cellStyle name="40% - Accent6 5 3 5 2" xfId="3191" xr:uid="{00000000-0005-0000-0000-00009F0B0000}"/>
    <cellStyle name="40% - Accent6 5 3 6" xfId="3192" xr:uid="{00000000-0005-0000-0000-0000A00B0000}"/>
    <cellStyle name="40% - Accent6 5 3 6 2" xfId="3193" xr:uid="{00000000-0005-0000-0000-0000A10B0000}"/>
    <cellStyle name="40% - Accent6 5 3 7" xfId="3194" xr:uid="{00000000-0005-0000-0000-0000A20B0000}"/>
    <cellStyle name="40% - Accent6 5 4" xfId="3195" xr:uid="{00000000-0005-0000-0000-0000A30B0000}"/>
    <cellStyle name="40% - Accent6 5 4 2" xfId="3196" xr:uid="{00000000-0005-0000-0000-0000A40B0000}"/>
    <cellStyle name="40% - Accent6 5 5" xfId="3197" xr:uid="{00000000-0005-0000-0000-0000A50B0000}"/>
    <cellStyle name="40% - Accent6 5 5 2" xfId="3198" xr:uid="{00000000-0005-0000-0000-0000A60B0000}"/>
    <cellStyle name="40% - Accent6 5 6" xfId="3199" xr:uid="{00000000-0005-0000-0000-0000A70B0000}"/>
    <cellStyle name="40% - Accent6 5 6 2" xfId="3200" xr:uid="{00000000-0005-0000-0000-0000A80B0000}"/>
    <cellStyle name="40% - Accent6 5 7" xfId="3201" xr:uid="{00000000-0005-0000-0000-0000A90B0000}"/>
    <cellStyle name="40% - Accent6 5 7 2" xfId="3202" xr:uid="{00000000-0005-0000-0000-0000AA0B0000}"/>
    <cellStyle name="40% - Accent6 5 8" xfId="3203" xr:uid="{00000000-0005-0000-0000-0000AB0B0000}"/>
    <cellStyle name="40% - Accent6 5 8 2" xfId="3204" xr:uid="{00000000-0005-0000-0000-0000AC0B0000}"/>
    <cellStyle name="40% - Accent6 5 9" xfId="3205" xr:uid="{00000000-0005-0000-0000-0000AD0B0000}"/>
    <cellStyle name="40% - Accent6 5 9 2" xfId="3206" xr:uid="{00000000-0005-0000-0000-0000AE0B0000}"/>
    <cellStyle name="40% - Accent6 6" xfId="3207" xr:uid="{00000000-0005-0000-0000-0000AF0B0000}"/>
    <cellStyle name="40% - Accent6 6 2" xfId="3208" xr:uid="{00000000-0005-0000-0000-0000B00B0000}"/>
    <cellStyle name="40% - Accent6 6 2 2" xfId="3209" xr:uid="{00000000-0005-0000-0000-0000B10B0000}"/>
    <cellStyle name="40% - Accent6 6 2 2 2" xfId="3210" xr:uid="{00000000-0005-0000-0000-0000B20B0000}"/>
    <cellStyle name="40% - Accent6 6 2 3" xfId="3211" xr:uid="{00000000-0005-0000-0000-0000B30B0000}"/>
    <cellStyle name="40% - Accent6 6 2 3 2" xfId="3212" xr:uid="{00000000-0005-0000-0000-0000B40B0000}"/>
    <cellStyle name="40% - Accent6 6 2 4" xfId="3213" xr:uid="{00000000-0005-0000-0000-0000B50B0000}"/>
    <cellStyle name="40% - Accent6 6 2 4 2" xfId="3214" xr:uid="{00000000-0005-0000-0000-0000B60B0000}"/>
    <cellStyle name="40% - Accent6 6 2 5" xfId="3215" xr:uid="{00000000-0005-0000-0000-0000B70B0000}"/>
    <cellStyle name="40% - Accent6 6 2 5 2" xfId="3216" xr:uid="{00000000-0005-0000-0000-0000B80B0000}"/>
    <cellStyle name="40% - Accent6 6 2 6" xfId="3217" xr:uid="{00000000-0005-0000-0000-0000B90B0000}"/>
    <cellStyle name="40% - Accent6 6 2 6 2" xfId="3218" xr:uid="{00000000-0005-0000-0000-0000BA0B0000}"/>
    <cellStyle name="40% - Accent6 6 2 7" xfId="3219" xr:uid="{00000000-0005-0000-0000-0000BB0B0000}"/>
    <cellStyle name="40% - Accent6 6 3" xfId="3220" xr:uid="{00000000-0005-0000-0000-0000BC0B0000}"/>
    <cellStyle name="40% - Accent6 6 3 2" xfId="3221" xr:uid="{00000000-0005-0000-0000-0000BD0B0000}"/>
    <cellStyle name="40% - Accent6 6 3 2 2" xfId="3222" xr:uid="{00000000-0005-0000-0000-0000BE0B0000}"/>
    <cellStyle name="40% - Accent6 6 3 3" xfId="3223" xr:uid="{00000000-0005-0000-0000-0000BF0B0000}"/>
    <cellStyle name="40% - Accent6 6 3 3 2" xfId="3224" xr:uid="{00000000-0005-0000-0000-0000C00B0000}"/>
    <cellStyle name="40% - Accent6 6 3 4" xfId="3225" xr:uid="{00000000-0005-0000-0000-0000C10B0000}"/>
    <cellStyle name="40% - Accent6 6 3 4 2" xfId="3226" xr:uid="{00000000-0005-0000-0000-0000C20B0000}"/>
    <cellStyle name="40% - Accent6 6 3 5" xfId="3227" xr:uid="{00000000-0005-0000-0000-0000C30B0000}"/>
    <cellStyle name="40% - Accent6 6 3 5 2" xfId="3228" xr:uid="{00000000-0005-0000-0000-0000C40B0000}"/>
    <cellStyle name="40% - Accent6 6 3 6" xfId="3229" xr:uid="{00000000-0005-0000-0000-0000C50B0000}"/>
    <cellStyle name="40% - Accent6 6 3 6 2" xfId="3230" xr:uid="{00000000-0005-0000-0000-0000C60B0000}"/>
    <cellStyle name="40% - Accent6 6 3 7" xfId="3231" xr:uid="{00000000-0005-0000-0000-0000C70B0000}"/>
    <cellStyle name="40% - Accent6 6 4" xfId="3232" xr:uid="{00000000-0005-0000-0000-0000C80B0000}"/>
    <cellStyle name="40% - Accent6 6 4 2" xfId="3233" xr:uid="{00000000-0005-0000-0000-0000C90B0000}"/>
    <cellStyle name="40% - Accent6 6 5" xfId="3234" xr:uid="{00000000-0005-0000-0000-0000CA0B0000}"/>
    <cellStyle name="40% - Accent6 6 5 2" xfId="3235" xr:uid="{00000000-0005-0000-0000-0000CB0B0000}"/>
    <cellStyle name="40% - Accent6 6 6" xfId="3236" xr:uid="{00000000-0005-0000-0000-0000CC0B0000}"/>
    <cellStyle name="40% - Accent6 6 6 2" xfId="3237" xr:uid="{00000000-0005-0000-0000-0000CD0B0000}"/>
    <cellStyle name="40% - Accent6 6 7" xfId="3238" xr:uid="{00000000-0005-0000-0000-0000CE0B0000}"/>
    <cellStyle name="40% - Accent6 6 7 2" xfId="3239" xr:uid="{00000000-0005-0000-0000-0000CF0B0000}"/>
    <cellStyle name="40% - Accent6 6 8" xfId="3240" xr:uid="{00000000-0005-0000-0000-0000D00B0000}"/>
    <cellStyle name="40% - Accent6 6 8 2" xfId="3241" xr:uid="{00000000-0005-0000-0000-0000D10B0000}"/>
    <cellStyle name="40% - Accent6 6 9" xfId="3242" xr:uid="{00000000-0005-0000-0000-0000D20B0000}"/>
    <cellStyle name="40% - Accent6 7" xfId="3243" xr:uid="{00000000-0005-0000-0000-0000D30B0000}"/>
    <cellStyle name="40% - Accent6 7 2" xfId="3244" xr:uid="{00000000-0005-0000-0000-0000D40B0000}"/>
    <cellStyle name="40% - Accent6 7 2 2" xfId="3245" xr:uid="{00000000-0005-0000-0000-0000D50B0000}"/>
    <cellStyle name="40% - Accent6 7 2 2 2" xfId="3246" xr:uid="{00000000-0005-0000-0000-0000D60B0000}"/>
    <cellStyle name="40% - Accent6 7 2 3" xfId="3247" xr:uid="{00000000-0005-0000-0000-0000D70B0000}"/>
    <cellStyle name="40% - Accent6 7 2 3 2" xfId="3248" xr:uid="{00000000-0005-0000-0000-0000D80B0000}"/>
    <cellStyle name="40% - Accent6 7 2 4" xfId="3249" xr:uid="{00000000-0005-0000-0000-0000D90B0000}"/>
    <cellStyle name="40% - Accent6 7 2 4 2" xfId="3250" xr:uid="{00000000-0005-0000-0000-0000DA0B0000}"/>
    <cellStyle name="40% - Accent6 7 2 5" xfId="3251" xr:uid="{00000000-0005-0000-0000-0000DB0B0000}"/>
    <cellStyle name="40% - Accent6 7 2 5 2" xfId="3252" xr:uid="{00000000-0005-0000-0000-0000DC0B0000}"/>
    <cellStyle name="40% - Accent6 7 2 6" xfId="3253" xr:uid="{00000000-0005-0000-0000-0000DD0B0000}"/>
    <cellStyle name="40% - Accent6 7 2 6 2" xfId="3254" xr:uid="{00000000-0005-0000-0000-0000DE0B0000}"/>
    <cellStyle name="40% - Accent6 7 2 7" xfId="3255" xr:uid="{00000000-0005-0000-0000-0000DF0B0000}"/>
    <cellStyle name="40% - Accent6 7 3" xfId="3256" xr:uid="{00000000-0005-0000-0000-0000E00B0000}"/>
    <cellStyle name="40% - Accent6 7 3 2" xfId="3257" xr:uid="{00000000-0005-0000-0000-0000E10B0000}"/>
    <cellStyle name="40% - Accent6 7 4" xfId="3258" xr:uid="{00000000-0005-0000-0000-0000E20B0000}"/>
    <cellStyle name="40% - Accent6 7 4 2" xfId="3259" xr:uid="{00000000-0005-0000-0000-0000E30B0000}"/>
    <cellStyle name="40% - Accent6 7 5" xfId="3260" xr:uid="{00000000-0005-0000-0000-0000E40B0000}"/>
    <cellStyle name="40% - Accent6 7 5 2" xfId="3261" xr:uid="{00000000-0005-0000-0000-0000E50B0000}"/>
    <cellStyle name="40% - Accent6 7 6" xfId="3262" xr:uid="{00000000-0005-0000-0000-0000E60B0000}"/>
    <cellStyle name="40% - Accent6 7 6 2" xfId="3263" xr:uid="{00000000-0005-0000-0000-0000E70B0000}"/>
    <cellStyle name="40% - Accent6 7 7" xfId="3264" xr:uid="{00000000-0005-0000-0000-0000E80B0000}"/>
    <cellStyle name="40% - Accent6 7 7 2" xfId="3265" xr:uid="{00000000-0005-0000-0000-0000E90B0000}"/>
    <cellStyle name="40% - Accent6 7 8" xfId="3266" xr:uid="{00000000-0005-0000-0000-0000EA0B0000}"/>
    <cellStyle name="40% - Accent6 8" xfId="3267" xr:uid="{00000000-0005-0000-0000-0000EB0B0000}"/>
    <cellStyle name="40% - Accent6 8 2" xfId="3268" xr:uid="{00000000-0005-0000-0000-0000EC0B0000}"/>
    <cellStyle name="40% - Accent6 8 2 2" xfId="3269" xr:uid="{00000000-0005-0000-0000-0000ED0B0000}"/>
    <cellStyle name="40% - Accent6 8 3" xfId="3270" xr:uid="{00000000-0005-0000-0000-0000EE0B0000}"/>
    <cellStyle name="40% - Accent6 8 3 2" xfId="3271" xr:uid="{00000000-0005-0000-0000-0000EF0B0000}"/>
    <cellStyle name="40% - Accent6 8 4" xfId="3272" xr:uid="{00000000-0005-0000-0000-0000F00B0000}"/>
    <cellStyle name="40% - Accent6 8 4 2" xfId="3273" xr:uid="{00000000-0005-0000-0000-0000F10B0000}"/>
    <cellStyle name="40% - Accent6 8 5" xfId="3274" xr:uid="{00000000-0005-0000-0000-0000F20B0000}"/>
    <cellStyle name="40% - Accent6 8 5 2" xfId="3275" xr:uid="{00000000-0005-0000-0000-0000F30B0000}"/>
    <cellStyle name="40% - Accent6 8 6" xfId="3276" xr:uid="{00000000-0005-0000-0000-0000F40B0000}"/>
    <cellStyle name="40% - Accent6 8 6 2" xfId="3277" xr:uid="{00000000-0005-0000-0000-0000F50B0000}"/>
    <cellStyle name="40% - Accent6 8 7" xfId="3278" xr:uid="{00000000-0005-0000-0000-0000F60B0000}"/>
    <cellStyle name="40% - Accent6 9" xfId="3279" xr:uid="{00000000-0005-0000-0000-0000F70B0000}"/>
    <cellStyle name="40% - Accent6 9 2" xfId="3280" xr:uid="{00000000-0005-0000-0000-0000F80B0000}"/>
    <cellStyle name="40% - Accent6 9 2 2" xfId="3281" xr:uid="{00000000-0005-0000-0000-0000F90B0000}"/>
    <cellStyle name="40% - Accent6 9 3" xfId="3282" xr:uid="{00000000-0005-0000-0000-0000FA0B0000}"/>
    <cellStyle name="40% - Accent6 9 3 2" xfId="3283" xr:uid="{00000000-0005-0000-0000-0000FB0B0000}"/>
    <cellStyle name="40% - Accent6 9 4" xfId="3284" xr:uid="{00000000-0005-0000-0000-0000FC0B0000}"/>
    <cellStyle name="40% - Accent6 9 4 2" xfId="3285" xr:uid="{00000000-0005-0000-0000-0000FD0B0000}"/>
    <cellStyle name="40% - Accent6 9 5" xfId="3286" xr:uid="{00000000-0005-0000-0000-0000FE0B0000}"/>
    <cellStyle name="40% - Accent6 9 5 2" xfId="3287" xr:uid="{00000000-0005-0000-0000-0000FF0B0000}"/>
    <cellStyle name="40% - Accent6 9 6" xfId="3288" xr:uid="{00000000-0005-0000-0000-0000000C0000}"/>
    <cellStyle name="40% - Accent6 9 6 2" xfId="3289" xr:uid="{00000000-0005-0000-0000-0000010C0000}"/>
    <cellStyle name="40% - Accent6 9 7" xfId="3290"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1" xr:uid="{00000000-0005-0000-0000-0000090C0000}"/>
    <cellStyle name="40% - Dekorfärg1 2" xfId="3292" xr:uid="{00000000-0005-0000-0000-00000A0C0000}"/>
    <cellStyle name="40% - Dekorfärg1 2 2" xfId="3293" xr:uid="{00000000-0005-0000-0000-00000B0C0000}"/>
    <cellStyle name="40% - Dekorfärg1 3" xfId="3294" xr:uid="{00000000-0005-0000-0000-00000C0C0000}"/>
    <cellStyle name="40% - Dekorfärg2" xfId="3295" xr:uid="{00000000-0005-0000-0000-00000D0C0000}"/>
    <cellStyle name="40% - Dekorfärg2 2" xfId="3296" xr:uid="{00000000-0005-0000-0000-00000E0C0000}"/>
    <cellStyle name="40% - Dekorfärg2 2 2" xfId="3297" xr:uid="{00000000-0005-0000-0000-00000F0C0000}"/>
    <cellStyle name="40% - Dekorfärg2 3" xfId="3298" xr:uid="{00000000-0005-0000-0000-0000100C0000}"/>
    <cellStyle name="40% - Dekorfärg3" xfId="3299" xr:uid="{00000000-0005-0000-0000-0000110C0000}"/>
    <cellStyle name="40% - Dekorfärg3 2" xfId="3300" xr:uid="{00000000-0005-0000-0000-0000120C0000}"/>
    <cellStyle name="40% - Dekorfärg3 2 2" xfId="3301" xr:uid="{00000000-0005-0000-0000-0000130C0000}"/>
    <cellStyle name="40% - Dekorfärg3 3" xfId="3302" xr:uid="{00000000-0005-0000-0000-0000140C0000}"/>
    <cellStyle name="40% - Dekorfärg4" xfId="3303" xr:uid="{00000000-0005-0000-0000-0000150C0000}"/>
    <cellStyle name="40% - Dekorfärg4 2" xfId="3304" xr:uid="{00000000-0005-0000-0000-0000160C0000}"/>
    <cellStyle name="40% - Dekorfärg4 2 2" xfId="3305" xr:uid="{00000000-0005-0000-0000-0000170C0000}"/>
    <cellStyle name="40% - Dekorfärg4 3" xfId="3306" xr:uid="{00000000-0005-0000-0000-0000180C0000}"/>
    <cellStyle name="40% - Dekorfärg5" xfId="3307" xr:uid="{00000000-0005-0000-0000-0000190C0000}"/>
    <cellStyle name="40% - Dekorfärg5 2" xfId="3308" xr:uid="{00000000-0005-0000-0000-00001A0C0000}"/>
    <cellStyle name="40% - Dekorfärg5 2 2" xfId="3309" xr:uid="{00000000-0005-0000-0000-00001B0C0000}"/>
    <cellStyle name="40% - Dekorfärg5 3" xfId="3310" xr:uid="{00000000-0005-0000-0000-00001C0C0000}"/>
    <cellStyle name="40% - Dekorfärg6" xfId="3311" xr:uid="{00000000-0005-0000-0000-00001D0C0000}"/>
    <cellStyle name="40% - Dekorfärg6 2" xfId="3312" xr:uid="{00000000-0005-0000-0000-00001E0C0000}"/>
    <cellStyle name="40% - Dekorfärg6 2 2" xfId="3313" xr:uid="{00000000-0005-0000-0000-00001F0C0000}"/>
    <cellStyle name="40% - Dekorfärg6 3" xfId="3314" xr:uid="{00000000-0005-0000-0000-0000200C0000}"/>
    <cellStyle name="60% - Accent1 2" xfId="3315" xr:uid="{00000000-0005-0000-0000-0000210C0000}"/>
    <cellStyle name="60% - Accent1 3" xfId="3316" xr:uid="{00000000-0005-0000-0000-0000220C0000}"/>
    <cellStyle name="60% - Accent2 2" xfId="3317" xr:uid="{00000000-0005-0000-0000-0000230C0000}"/>
    <cellStyle name="60% - Accent2 3" xfId="3318" xr:uid="{00000000-0005-0000-0000-0000240C0000}"/>
    <cellStyle name="60% - Accent3 2" xfId="3319" xr:uid="{00000000-0005-0000-0000-0000250C0000}"/>
    <cellStyle name="60% - Accent3 2 2" xfId="3320" xr:uid="{00000000-0005-0000-0000-0000260C0000}"/>
    <cellStyle name="60% - Accent3 2 3" xfId="3321" xr:uid="{00000000-0005-0000-0000-0000270C0000}"/>
    <cellStyle name="60% - Accent3 3" xfId="3322" xr:uid="{00000000-0005-0000-0000-0000280C0000}"/>
    <cellStyle name="60% - Accent3 4" xfId="3323" xr:uid="{00000000-0005-0000-0000-0000290C0000}"/>
    <cellStyle name="60% - Accent4 2" xfId="3324" xr:uid="{00000000-0005-0000-0000-00002A0C0000}"/>
    <cellStyle name="60% - Accent4 2 2" xfId="3325" xr:uid="{00000000-0005-0000-0000-00002B0C0000}"/>
    <cellStyle name="60% - Accent4 2 3" xfId="3326" xr:uid="{00000000-0005-0000-0000-00002C0C0000}"/>
    <cellStyle name="60% - Accent4 3" xfId="3327" xr:uid="{00000000-0005-0000-0000-00002D0C0000}"/>
    <cellStyle name="60% - Accent4 4" xfId="3328" xr:uid="{00000000-0005-0000-0000-00002E0C0000}"/>
    <cellStyle name="60% - Accent5 2" xfId="3329" xr:uid="{00000000-0005-0000-0000-00002F0C0000}"/>
    <cellStyle name="60% - Accent5 3" xfId="3330" xr:uid="{00000000-0005-0000-0000-0000300C0000}"/>
    <cellStyle name="60% - Accent6 2" xfId="3331" xr:uid="{00000000-0005-0000-0000-0000310C0000}"/>
    <cellStyle name="60% - Accent6 2 2" xfId="3332" xr:uid="{00000000-0005-0000-0000-0000320C0000}"/>
    <cellStyle name="60% - Accent6 2 3" xfId="3333" xr:uid="{00000000-0005-0000-0000-0000330C0000}"/>
    <cellStyle name="60% - Accent6 3" xfId="3334" xr:uid="{00000000-0005-0000-0000-0000340C0000}"/>
    <cellStyle name="60% - Accent6 4" xfId="3335"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6" xr:uid="{00000000-0005-0000-0000-00003C0C0000}"/>
    <cellStyle name="60% - Dekorfärg2" xfId="3337" xr:uid="{00000000-0005-0000-0000-00003D0C0000}"/>
    <cellStyle name="60% - Dekorfärg3" xfId="3338" xr:uid="{00000000-0005-0000-0000-00003E0C0000}"/>
    <cellStyle name="60% - Dekorfärg4" xfId="3339" xr:uid="{00000000-0005-0000-0000-00003F0C0000}"/>
    <cellStyle name="60% - Dekorfärg5" xfId="3340" xr:uid="{00000000-0005-0000-0000-0000400C0000}"/>
    <cellStyle name="60% - Dekorfärg6" xfId="3341"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2" xr:uid="{00000000-0005-0000-0000-0000450C0000}"/>
    <cellStyle name="Accent1 3" xfId="3343"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4" xr:uid="{00000000-0005-0000-0000-00004A0C0000}"/>
    <cellStyle name="Accent2 3" xfId="3345"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6" xr:uid="{00000000-0005-0000-0000-00004F0C0000}"/>
    <cellStyle name="Accent3 3" xfId="3347"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48" xr:uid="{00000000-0005-0000-0000-0000540C0000}"/>
    <cellStyle name="Accent4 3" xfId="3349"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0" xr:uid="{00000000-0005-0000-0000-0000590C0000}"/>
    <cellStyle name="Accent5 3" xfId="3351"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2" xr:uid="{00000000-0005-0000-0000-00005E0C0000}"/>
    <cellStyle name="Accent6 3" xfId="3353"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4" xr:uid="{00000000-0005-0000-0000-0000670C0000}"/>
    <cellStyle name="Anteckning 2" xfId="4032" xr:uid="{00000000-0005-0000-0000-0000680C0000}"/>
    <cellStyle name="Anteckning 2 2" xfId="4994" xr:uid="{00000000-0005-0000-0000-0000690C0000}"/>
    <cellStyle name="Anteckning 2 3" xfId="5633" xr:uid="{00000000-0005-0000-0000-00006A0C0000}"/>
    <cellStyle name="Anteckning 3" xfId="4031" xr:uid="{00000000-0005-0000-0000-00006B0C0000}"/>
    <cellStyle name="Anteckning 3 2" xfId="4993" xr:uid="{00000000-0005-0000-0000-00006C0C0000}"/>
    <cellStyle name="Anteckning 3 3" xfId="5632" xr:uid="{00000000-0005-0000-0000-00006D0C0000}"/>
    <cellStyle name="Anteckning 4" xfId="4355" xr:uid="{00000000-0005-0000-0000-00006E0C0000}"/>
    <cellStyle name="Anteckning 4 2" xfId="5313" xr:uid="{00000000-0005-0000-0000-00006F0C0000}"/>
    <cellStyle name="Anteckning 4 3" xfId="5932" xr:uid="{00000000-0005-0000-0000-0000700C0000}"/>
    <cellStyle name="Anteckning 5" xfId="4801" xr:uid="{00000000-0005-0000-0000-0000710C0000}"/>
    <cellStyle name="Anteckning 6" xfId="4800" xr:uid="{00000000-0005-0000-0000-0000720C0000}"/>
    <cellStyle name="ar-h1" xfId="22" xr:uid="{00000000-0005-0000-0000-0000730C0000}"/>
    <cellStyle name="ar-h3" xfId="23" xr:uid="{00000000-0005-0000-0000-0000740C0000}"/>
    <cellStyle name="ar-h4" xfId="4005" xr:uid="{00000000-0005-0000-0000-0000750C0000}"/>
    <cellStyle name="ar-hilite" xfId="26" xr:uid="{00000000-0005-0000-0000-0000760C0000}"/>
    <cellStyle name="ar-hilite 2" xfId="32" xr:uid="{00000000-0005-0000-0000-0000770C0000}"/>
    <cellStyle name="ar-hilite 3" xfId="6085" xr:uid="{0A3647D5-A395-4590-A2A6-65068F4029D9}"/>
    <cellStyle name="ar-hilite-total" xfId="28" xr:uid="{00000000-0005-0000-0000-0000780C0000}"/>
    <cellStyle name="ar-small-thead-1_font15" xfId="24" xr:uid="{00000000-0005-0000-0000-0000790C0000}"/>
    <cellStyle name="ar-small-thead-1_font15 2" xfId="6084" xr:uid="{DCE4833B-FD50-4420-9FDF-B3ED9FFD61AE}"/>
    <cellStyle name="ar-small-thead-1-noblod" xfId="25" xr:uid="{00000000-0005-0000-0000-00007A0C0000}"/>
    <cellStyle name="ar-text-in-table" xfId="4006" xr:uid="{00000000-0005-0000-0000-00007B0C0000}"/>
    <cellStyle name="ar-text-in-table 2" xfId="4199" xr:uid="{00000000-0005-0000-0000-00007C0C0000}"/>
    <cellStyle name="ar-text-in-table 2 2" xfId="5161" xr:uid="{00000000-0005-0000-0000-00007D0C0000}"/>
    <cellStyle name="ar-text-in-table 2 3" xfId="5782" xr:uid="{00000000-0005-0000-0000-00007E0C0000}"/>
    <cellStyle name="ar-text-in-table 3" xfId="4340" xr:uid="{00000000-0005-0000-0000-00007F0C0000}"/>
    <cellStyle name="ar-text-in-table 3 2" xfId="5298" xr:uid="{00000000-0005-0000-0000-0000800C0000}"/>
    <cellStyle name="ar-text-in-table 3 3" xfId="5923" xr:uid="{00000000-0005-0000-0000-0000810C0000}"/>
    <cellStyle name="ar-text-in-table 4" xfId="4520" xr:uid="{00000000-0005-0000-0000-0000820C0000}"/>
    <cellStyle name="ar-text-in-table 4 2" xfId="5474" xr:uid="{00000000-0005-0000-0000-0000830C0000}"/>
    <cellStyle name="ar-text-in-table 4 3" xfId="6079" xr:uid="{00000000-0005-0000-0000-0000840C0000}"/>
    <cellStyle name="ar-text-in-table 5" xfId="4968" xr:uid="{00000000-0005-0000-0000-0000850C0000}"/>
    <cellStyle name="ar-text-in-table 6" xfId="5615" xr:uid="{00000000-0005-0000-0000-0000860C0000}"/>
    <cellStyle name="ar-total" xfId="27" xr:uid="{00000000-0005-0000-0000-0000870C0000}"/>
    <cellStyle name="ar-total 2" xfId="31" xr:uid="{00000000-0005-0000-0000-0000880C0000}"/>
    <cellStyle name="ar-total-no-bold" xfId="29" xr:uid="{00000000-0005-0000-0000-0000890C0000}"/>
    <cellStyle name="Bad 2" xfId="3355" xr:uid="{00000000-0005-0000-0000-00008A0C0000}"/>
    <cellStyle name="Bad 3" xfId="3356" xr:uid="{00000000-0005-0000-0000-00008B0C0000}"/>
    <cellStyle name="Beräkning" xfId="3357" xr:uid="{00000000-0005-0000-0000-00008C0C0000}"/>
    <cellStyle name="Beräkning 2" xfId="4033" xr:uid="{00000000-0005-0000-0000-00008D0C0000}"/>
    <cellStyle name="Beräkning 2 2" xfId="4995" xr:uid="{00000000-0005-0000-0000-00008E0C0000}"/>
    <cellStyle name="Beräkning 2 3" xfId="5634" xr:uid="{00000000-0005-0000-0000-00008F0C0000}"/>
    <cellStyle name="Beräkning 3" xfId="4030" xr:uid="{00000000-0005-0000-0000-0000900C0000}"/>
    <cellStyle name="Beräkning 3 2" xfId="4992" xr:uid="{00000000-0005-0000-0000-0000910C0000}"/>
    <cellStyle name="Beräkning 3 3" xfId="5631" xr:uid="{00000000-0005-0000-0000-0000920C0000}"/>
    <cellStyle name="Beräkning 4" xfId="4356" xr:uid="{00000000-0005-0000-0000-0000930C0000}"/>
    <cellStyle name="Beräkning 4 2" xfId="5314" xr:uid="{00000000-0005-0000-0000-0000940C0000}"/>
    <cellStyle name="Beräkning 4 3" xfId="5933" xr:uid="{00000000-0005-0000-0000-0000950C0000}"/>
    <cellStyle name="Beräkning 5" xfId="4802" xr:uid="{00000000-0005-0000-0000-0000960C0000}"/>
    <cellStyle name="Beräkning 6" xfId="4799" xr:uid="{00000000-0005-0000-0000-0000970C0000}"/>
    <cellStyle name="Bold/Border" xfId="231" xr:uid="{00000000-0005-0000-0000-0000980C0000}"/>
    <cellStyle name="Bra" xfId="3358" xr:uid="{00000000-0005-0000-0000-0000990C0000}"/>
    <cellStyle name="Bullet" xfId="232" xr:uid="{00000000-0005-0000-0000-00009A0C0000}"/>
    <cellStyle name="Calculation 2" xfId="3359" xr:uid="{00000000-0005-0000-0000-00009B0C0000}"/>
    <cellStyle name="Calculation 2 2" xfId="4034" xr:uid="{00000000-0005-0000-0000-00009C0C0000}"/>
    <cellStyle name="Calculation 2 2 2" xfId="4996" xr:uid="{00000000-0005-0000-0000-00009D0C0000}"/>
    <cellStyle name="Calculation 2 2 3" xfId="5635" xr:uid="{00000000-0005-0000-0000-00009E0C0000}"/>
    <cellStyle name="Calculation 2 3" xfId="4029" xr:uid="{00000000-0005-0000-0000-00009F0C0000}"/>
    <cellStyle name="Calculation 2 3 2" xfId="4991" xr:uid="{00000000-0005-0000-0000-0000A00C0000}"/>
    <cellStyle name="Calculation 2 3 3" xfId="5630" xr:uid="{00000000-0005-0000-0000-0000A10C0000}"/>
    <cellStyle name="Calculation 2 4" xfId="4357" xr:uid="{00000000-0005-0000-0000-0000A20C0000}"/>
    <cellStyle name="Calculation 2 4 2" xfId="5315" xr:uid="{00000000-0005-0000-0000-0000A30C0000}"/>
    <cellStyle name="Calculation 2 4 3" xfId="5934" xr:uid="{00000000-0005-0000-0000-0000A40C0000}"/>
    <cellStyle name="Calculation 2 5" xfId="4803" xr:uid="{00000000-0005-0000-0000-0000A50C0000}"/>
    <cellStyle name="Calculation 2 6" xfId="4798" xr:uid="{00000000-0005-0000-0000-0000A60C0000}"/>
    <cellStyle name="Calculation 3" xfId="3360" xr:uid="{00000000-0005-0000-0000-0000A70C0000}"/>
    <cellStyle name="Calculation 3 2" xfId="4035" xr:uid="{00000000-0005-0000-0000-0000A80C0000}"/>
    <cellStyle name="Calculation 3 2 2" xfId="4997" xr:uid="{00000000-0005-0000-0000-0000A90C0000}"/>
    <cellStyle name="Calculation 3 2 3" xfId="5636" xr:uid="{00000000-0005-0000-0000-0000AA0C0000}"/>
    <cellStyle name="Calculation 3 3" xfId="4028" xr:uid="{00000000-0005-0000-0000-0000AB0C0000}"/>
    <cellStyle name="Calculation 3 3 2" xfId="4990" xr:uid="{00000000-0005-0000-0000-0000AC0C0000}"/>
    <cellStyle name="Calculation 3 3 3" xfId="5629" xr:uid="{00000000-0005-0000-0000-0000AD0C0000}"/>
    <cellStyle name="Calculation 3 4" xfId="4358" xr:uid="{00000000-0005-0000-0000-0000AE0C0000}"/>
    <cellStyle name="Calculation 3 4 2" xfId="5316" xr:uid="{00000000-0005-0000-0000-0000AF0C0000}"/>
    <cellStyle name="Calculation 3 4 3" xfId="5935" xr:uid="{00000000-0005-0000-0000-0000B00C0000}"/>
    <cellStyle name="Calculation 3 5" xfId="4804" xr:uid="{00000000-0005-0000-0000-0000B10C0000}"/>
    <cellStyle name="Calculation 3 6" xfId="4797" xr:uid="{00000000-0005-0000-0000-0000B20C0000}"/>
    <cellStyle name="Check Cell 2" xfId="3361" xr:uid="{00000000-0005-0000-0000-0000B30C0000}"/>
    <cellStyle name="Check Cell 3" xfId="3362"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ålig" xfId="3363" xr:uid="{00000000-0005-0000-0000-0000DF0C0000}"/>
    <cellStyle name="Dane wejściowe" xfId="240" xr:uid="{00000000-0005-0000-0000-0000BF0C0000}"/>
    <cellStyle name="Dane wejściowe 2" xfId="4017" xr:uid="{00000000-0005-0000-0000-0000C00C0000}"/>
    <cellStyle name="Dane wejściowe 2 2" xfId="4979" xr:uid="{00000000-0005-0000-0000-0000C10C0000}"/>
    <cellStyle name="Dane wejściowe 2 3" xfId="5618" xr:uid="{00000000-0005-0000-0000-0000C20C0000}"/>
    <cellStyle name="Dane wejściowe 3" xfId="4044" xr:uid="{00000000-0005-0000-0000-0000C30C0000}"/>
    <cellStyle name="Dane wejściowe 3 2" xfId="5006" xr:uid="{00000000-0005-0000-0000-0000C40C0000}"/>
    <cellStyle name="Dane wejściowe 3 3" xfId="5645" xr:uid="{00000000-0005-0000-0000-0000C50C0000}"/>
    <cellStyle name="Dane wejściowe 4" xfId="4349" xr:uid="{00000000-0005-0000-0000-0000C60C0000}"/>
    <cellStyle name="Dane wejściowe 4 2" xfId="5307" xr:uid="{00000000-0005-0000-0000-0000C70C0000}"/>
    <cellStyle name="Dane wejściowe 4 3" xfId="5926" xr:uid="{00000000-0005-0000-0000-0000C80C0000}"/>
    <cellStyle name="Dane wejściowe 5" xfId="4784" xr:uid="{00000000-0005-0000-0000-0000C90C0000}"/>
    <cellStyle name="Dane wejściowe 6" xfId="4813" xr:uid="{00000000-0005-0000-0000-0000CA0C0000}"/>
    <cellStyle name="Dane wyjściowe" xfId="241" xr:uid="{00000000-0005-0000-0000-0000CB0C0000}"/>
    <cellStyle name="Dane wyjściowe 2" xfId="4018" xr:uid="{00000000-0005-0000-0000-0000CC0C0000}"/>
    <cellStyle name="Dane wyjściowe 2 2" xfId="4980" xr:uid="{00000000-0005-0000-0000-0000CD0C0000}"/>
    <cellStyle name="Dane wyjściowe 2 3" xfId="5619" xr:uid="{00000000-0005-0000-0000-0000CE0C0000}"/>
    <cellStyle name="Dane wyjściowe 3" xfId="4043" xr:uid="{00000000-0005-0000-0000-0000CF0C0000}"/>
    <cellStyle name="Dane wyjściowe 3 2" xfId="5005" xr:uid="{00000000-0005-0000-0000-0000D00C0000}"/>
    <cellStyle name="Dane wyjściowe 3 3" xfId="5644" xr:uid="{00000000-0005-0000-0000-0000D10C0000}"/>
    <cellStyle name="Dane wyjściowe 4" xfId="4350" xr:uid="{00000000-0005-0000-0000-0000D20C0000}"/>
    <cellStyle name="Dane wyjściowe 4 2" xfId="5308" xr:uid="{00000000-0005-0000-0000-0000D30C0000}"/>
    <cellStyle name="Dane wyjściowe 4 3" xfId="5927" xr:uid="{00000000-0005-0000-0000-0000D40C0000}"/>
    <cellStyle name="Dane wyjściowe 5" xfId="4785" xr:uid="{00000000-0005-0000-0000-0000D50C0000}"/>
    <cellStyle name="Dane wyjściowe 6" xfId="4812"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4" xr:uid="{00000000-0005-0000-0000-0000E40C0000}"/>
    <cellStyle name="Explanatory Text 3" xfId="3365"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ärg1" xfId="3366" xr:uid="{00000000-0005-0000-0000-0000EF0C0000}"/>
    <cellStyle name="Färg2" xfId="3367" xr:uid="{00000000-0005-0000-0000-0000F00C0000}"/>
    <cellStyle name="Färg3" xfId="3368" xr:uid="{00000000-0005-0000-0000-0000F10C0000}"/>
    <cellStyle name="Färg4" xfId="3369" xr:uid="{00000000-0005-0000-0000-0000F20C0000}"/>
    <cellStyle name="Färg5" xfId="3370" xr:uid="{00000000-0005-0000-0000-0000F30C0000}"/>
    <cellStyle name="Färg6" xfId="3371" xr:uid="{00000000-0005-0000-0000-0000F40C0000}"/>
    <cellStyle name="Fijo" xfId="261" xr:uid="{00000000-0005-0000-0000-0000ED0C0000}"/>
    <cellStyle name="Financiero" xfId="262" xr:uid="{00000000-0005-0000-0000-0000EE0C0000}"/>
    <cellStyle name="Förklarande text" xfId="3372" xr:uid="{00000000-0005-0000-0000-0000F50C0000}"/>
    <cellStyle name="Good 2" xfId="3373" xr:uid="{00000000-0005-0000-0000-0000F60C0000}"/>
    <cellStyle name="Good 3" xfId="3374" xr:uid="{00000000-0005-0000-0000-0000F70C0000}"/>
    <cellStyle name="Grey" xfId="263" xr:uid="{00000000-0005-0000-0000-0000F80C0000}"/>
    <cellStyle name="Header1" xfId="264" xr:uid="{00000000-0005-0000-0000-0000F90C0000}"/>
    <cellStyle name="Header2" xfId="265" xr:uid="{00000000-0005-0000-0000-0000FA0C0000}"/>
    <cellStyle name="Heading 1 2" xfId="3375" xr:uid="{00000000-0005-0000-0000-0000FB0C0000}"/>
    <cellStyle name="Heading 1 3" xfId="3376" xr:uid="{00000000-0005-0000-0000-0000FC0C0000}"/>
    <cellStyle name="Heading 2 2" xfId="3377" xr:uid="{00000000-0005-0000-0000-0000FD0C0000}"/>
    <cellStyle name="Heading 2 3" xfId="3378" xr:uid="{00000000-0005-0000-0000-0000FE0C0000}"/>
    <cellStyle name="Heading 3 2" xfId="3379" xr:uid="{00000000-0005-0000-0000-0000FF0C0000}"/>
    <cellStyle name="Heading 3 2 2" xfId="3985" xr:uid="{00000000-0005-0000-0000-0000000D0000}"/>
    <cellStyle name="Heading 3 2 2 2" xfId="4336" xr:uid="{00000000-0005-0000-0000-0000010D0000}"/>
    <cellStyle name="Heading 3 2 2 2 2" xfId="5919" xr:uid="{00000000-0005-0000-0000-0000020D0000}"/>
    <cellStyle name="Heading 3 2 2 3" xfId="4500" xr:uid="{00000000-0005-0000-0000-0000030D0000}"/>
    <cellStyle name="Heading 3 2 2 3 2" xfId="6075" xr:uid="{00000000-0005-0000-0000-0000040D0000}"/>
    <cellStyle name="Heading 3 2 2 4" xfId="5611" xr:uid="{00000000-0005-0000-0000-0000050D0000}"/>
    <cellStyle name="Heading 3 3" xfId="3380" xr:uid="{00000000-0005-0000-0000-0000060D0000}"/>
    <cellStyle name="Heading 3 3 2" xfId="3986" xr:uid="{00000000-0005-0000-0000-0000070D0000}"/>
    <cellStyle name="Heading 3 3 2 2" xfId="4337" xr:uid="{00000000-0005-0000-0000-0000080D0000}"/>
    <cellStyle name="Heading 3 3 2 2 2" xfId="5920" xr:uid="{00000000-0005-0000-0000-0000090D0000}"/>
    <cellStyle name="Heading 3 3 2 3" xfId="4501" xr:uid="{00000000-0005-0000-0000-00000A0D0000}"/>
    <cellStyle name="Heading 3 3 2 3 2" xfId="6076" xr:uid="{00000000-0005-0000-0000-00000B0D0000}"/>
    <cellStyle name="Heading 3 3 2 4" xfId="5612" xr:uid="{00000000-0005-0000-0000-00000C0D0000}"/>
    <cellStyle name="Heading 4 2" xfId="3381" xr:uid="{00000000-0005-0000-0000-00000D0D0000}"/>
    <cellStyle name="Heading 4 3" xfId="3382" xr:uid="{00000000-0005-0000-0000-00000E0D0000}"/>
    <cellStyle name="Hyperlink" xfId="6088" xr:uid="{52431FAB-920E-445B-AF43-F5CD7D194B1B}"/>
    <cellStyle name="Hyperlinkki" xfId="266" xr:uid="{00000000-0005-0000-0000-00000F0D0000}"/>
    <cellStyle name="Indata" xfId="3383" xr:uid="{00000000-0005-0000-0000-0000100D0000}"/>
    <cellStyle name="Indata 2" xfId="4036" xr:uid="{00000000-0005-0000-0000-0000110D0000}"/>
    <cellStyle name="Indata 2 2" xfId="4998" xr:uid="{00000000-0005-0000-0000-0000120D0000}"/>
    <cellStyle name="Indata 2 3" xfId="5637" xr:uid="{00000000-0005-0000-0000-0000130D0000}"/>
    <cellStyle name="Indata 3" xfId="4027" xr:uid="{00000000-0005-0000-0000-0000140D0000}"/>
    <cellStyle name="Indata 3 2" xfId="4989" xr:uid="{00000000-0005-0000-0000-0000150D0000}"/>
    <cellStyle name="Indata 3 3" xfId="5628" xr:uid="{00000000-0005-0000-0000-0000160D0000}"/>
    <cellStyle name="Indata 4" xfId="4359" xr:uid="{00000000-0005-0000-0000-0000170D0000}"/>
    <cellStyle name="Indata 4 2" xfId="5317" xr:uid="{00000000-0005-0000-0000-0000180D0000}"/>
    <cellStyle name="Indata 4 3" xfId="5936" xr:uid="{00000000-0005-0000-0000-0000190D0000}"/>
    <cellStyle name="Indata 5" xfId="4805" xr:uid="{00000000-0005-0000-0000-00001A0D0000}"/>
    <cellStyle name="Indata 6" xfId="4796" xr:uid="{00000000-0005-0000-0000-00001B0D0000}"/>
    <cellStyle name="Input [yellow]" xfId="267" xr:uid="{00000000-0005-0000-0000-00001C0D0000}"/>
    <cellStyle name="Input 2" xfId="3384" xr:uid="{00000000-0005-0000-0000-00001D0D0000}"/>
    <cellStyle name="Input 2 2" xfId="4037" xr:uid="{00000000-0005-0000-0000-00001E0D0000}"/>
    <cellStyle name="Input 2 2 2" xfId="4999" xr:uid="{00000000-0005-0000-0000-00001F0D0000}"/>
    <cellStyle name="Input 2 2 3" xfId="5638" xr:uid="{00000000-0005-0000-0000-0000200D0000}"/>
    <cellStyle name="Input 2 3" xfId="4026" xr:uid="{00000000-0005-0000-0000-0000210D0000}"/>
    <cellStyle name="Input 2 3 2" xfId="4988" xr:uid="{00000000-0005-0000-0000-0000220D0000}"/>
    <cellStyle name="Input 2 3 3" xfId="5627" xr:uid="{00000000-0005-0000-0000-0000230D0000}"/>
    <cellStyle name="Input 2 4" xfId="4360" xr:uid="{00000000-0005-0000-0000-0000240D0000}"/>
    <cellStyle name="Input 2 4 2" xfId="5318" xr:uid="{00000000-0005-0000-0000-0000250D0000}"/>
    <cellStyle name="Input 2 4 3" xfId="5937" xr:uid="{00000000-0005-0000-0000-0000260D0000}"/>
    <cellStyle name="Input 2 5" xfId="4806" xr:uid="{00000000-0005-0000-0000-0000270D0000}"/>
    <cellStyle name="Input 2 6" xfId="4795" xr:uid="{00000000-0005-0000-0000-0000280D0000}"/>
    <cellStyle name="Input 3" xfId="3385" xr:uid="{00000000-0005-0000-0000-0000290D0000}"/>
    <cellStyle name="Input 3 2" xfId="4038" xr:uid="{00000000-0005-0000-0000-00002A0D0000}"/>
    <cellStyle name="Input 3 2 2" xfId="5000" xr:uid="{00000000-0005-0000-0000-00002B0D0000}"/>
    <cellStyle name="Input 3 2 3" xfId="5639" xr:uid="{00000000-0005-0000-0000-00002C0D0000}"/>
    <cellStyle name="Input 3 3" xfId="4025" xr:uid="{00000000-0005-0000-0000-00002D0D0000}"/>
    <cellStyle name="Input 3 3 2" xfId="4987" xr:uid="{00000000-0005-0000-0000-00002E0D0000}"/>
    <cellStyle name="Input 3 3 3" xfId="5626" xr:uid="{00000000-0005-0000-0000-00002F0D0000}"/>
    <cellStyle name="Input 3 4" xfId="4361" xr:uid="{00000000-0005-0000-0000-0000300D0000}"/>
    <cellStyle name="Input 3 4 2" xfId="5319" xr:uid="{00000000-0005-0000-0000-0000310D0000}"/>
    <cellStyle name="Input 3 4 3" xfId="5938" xr:uid="{00000000-0005-0000-0000-0000320D0000}"/>
    <cellStyle name="Input 3 5" xfId="4807" xr:uid="{00000000-0005-0000-0000-0000330D0000}"/>
    <cellStyle name="Input 3 6" xfId="4794"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6" xr:uid="{00000000-0005-0000-0000-0000390D0000}"/>
    <cellStyle name="Länkad cell" xfId="3389" xr:uid="{00000000-0005-0000-0000-00003C0D0000}"/>
    <cellStyle name="Linked Cell 2" xfId="3387" xr:uid="{00000000-0005-0000-0000-00003A0D0000}"/>
    <cellStyle name="Linked Cell 3" xfId="3388" xr:uid="{00000000-0005-0000-0000-00003B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87" xr:uid="{00000000-0005-0000-0000-0000450D0000}"/>
    <cellStyle name="Nagłówek 3 2 2" xfId="4338" xr:uid="{00000000-0005-0000-0000-0000460D0000}"/>
    <cellStyle name="Nagłówek 3 2 2 2" xfId="5921" xr:uid="{00000000-0005-0000-0000-0000470D0000}"/>
    <cellStyle name="Nagłówek 3 2 3" xfId="4502" xr:uid="{00000000-0005-0000-0000-0000480D0000}"/>
    <cellStyle name="Nagłówek 3 2 3 2" xfId="6077" xr:uid="{00000000-0005-0000-0000-0000490D0000}"/>
    <cellStyle name="Nagłówek 3 2 4" xfId="5613" xr:uid="{00000000-0005-0000-0000-00004A0D0000}"/>
    <cellStyle name="Nagłówek 4" xfId="280" xr:uid="{00000000-0005-0000-0000-00004B0D0000}"/>
    <cellStyle name="Navn" xfId="281" xr:uid="{00000000-0005-0000-0000-00004C0D0000}"/>
    <cellStyle name="Neutral 2" xfId="3390" xr:uid="{00000000-0005-0000-0000-00004D0D0000}"/>
    <cellStyle name="Neutral 3" xfId="3391" xr:uid="{00000000-0005-0000-0000-00004E0D0000}"/>
    <cellStyle name="Neutralne" xfId="282" xr:uid="{00000000-0005-0000-0000-00004F0D0000}"/>
    <cellStyle name="Niezdef." xfId="283" xr:uid="{00000000-0005-0000-0000-0000500D0000}"/>
    <cellStyle name="Normal" xfId="0" builtinId="0"/>
    <cellStyle name="Normal - Style1" xfId="284" xr:uid="{00000000-0005-0000-0000-0000530D0000}"/>
    <cellStyle name="Normal 10" xfId="3392" xr:uid="{00000000-0005-0000-0000-0000540D0000}"/>
    <cellStyle name="Normal 100" xfId="3393" xr:uid="{00000000-0005-0000-0000-0000550D0000}"/>
    <cellStyle name="Normal 101" xfId="3394" xr:uid="{00000000-0005-0000-0000-0000560D0000}"/>
    <cellStyle name="Normal 102" xfId="3395" xr:uid="{00000000-0005-0000-0000-0000570D0000}"/>
    <cellStyle name="Normal 103" xfId="3396" xr:uid="{00000000-0005-0000-0000-0000580D0000}"/>
    <cellStyle name="Normal 104" xfId="3397" xr:uid="{00000000-0005-0000-0000-0000590D0000}"/>
    <cellStyle name="Normal 105" xfId="3398" xr:uid="{00000000-0005-0000-0000-00005A0D0000}"/>
    <cellStyle name="Normal 106" xfId="3399" xr:uid="{00000000-0005-0000-0000-00005B0D0000}"/>
    <cellStyle name="Normal 107" xfId="3400" xr:uid="{00000000-0005-0000-0000-00005C0D0000}"/>
    <cellStyle name="Normal 108" xfId="3401" xr:uid="{00000000-0005-0000-0000-00005D0D0000}"/>
    <cellStyle name="Normal 109" xfId="3402" xr:uid="{00000000-0005-0000-0000-00005E0D0000}"/>
    <cellStyle name="Normal 11" xfId="3403" xr:uid="{00000000-0005-0000-0000-00005F0D0000}"/>
    <cellStyle name="Normal 110" xfId="3404" xr:uid="{00000000-0005-0000-0000-0000600D0000}"/>
    <cellStyle name="Normal 111" xfId="3405" xr:uid="{00000000-0005-0000-0000-0000610D0000}"/>
    <cellStyle name="Normal 112" xfId="3406" xr:uid="{00000000-0005-0000-0000-0000620D0000}"/>
    <cellStyle name="Normal 113" xfId="3407" xr:uid="{00000000-0005-0000-0000-0000630D0000}"/>
    <cellStyle name="Normal 114" xfId="3408" xr:uid="{00000000-0005-0000-0000-0000640D0000}"/>
    <cellStyle name="Normal 115" xfId="3409" xr:uid="{00000000-0005-0000-0000-0000650D0000}"/>
    <cellStyle name="Normal 116" xfId="3410" xr:uid="{00000000-0005-0000-0000-0000660D0000}"/>
    <cellStyle name="Normal 117" xfId="3411" xr:uid="{00000000-0005-0000-0000-0000670D0000}"/>
    <cellStyle name="Normal 118" xfId="3412" xr:uid="{00000000-0005-0000-0000-0000680D0000}"/>
    <cellStyle name="Normal 119" xfId="3413" xr:uid="{00000000-0005-0000-0000-0000690D0000}"/>
    <cellStyle name="Normal 12" xfId="3414" xr:uid="{00000000-0005-0000-0000-00006A0D0000}"/>
    <cellStyle name="Normal 120" xfId="3415" xr:uid="{00000000-0005-0000-0000-00006B0D0000}"/>
    <cellStyle name="Normal 121" xfId="3416" xr:uid="{00000000-0005-0000-0000-00006C0D0000}"/>
    <cellStyle name="Normal 122" xfId="3417" xr:uid="{00000000-0005-0000-0000-00006D0D0000}"/>
    <cellStyle name="Normal 123" xfId="3418" xr:uid="{00000000-0005-0000-0000-00006E0D0000}"/>
    <cellStyle name="Normal 124" xfId="3419" xr:uid="{00000000-0005-0000-0000-00006F0D0000}"/>
    <cellStyle name="Normal 125" xfId="3420" xr:uid="{00000000-0005-0000-0000-0000700D0000}"/>
    <cellStyle name="Normal 126" xfId="3421" xr:uid="{00000000-0005-0000-0000-0000710D0000}"/>
    <cellStyle name="Normal 127" xfId="3422" xr:uid="{00000000-0005-0000-0000-0000720D0000}"/>
    <cellStyle name="Normal 128" xfId="3423" xr:uid="{00000000-0005-0000-0000-0000730D0000}"/>
    <cellStyle name="Normal 129" xfId="3424" xr:uid="{00000000-0005-0000-0000-0000740D0000}"/>
    <cellStyle name="Normal 13" xfId="3425" xr:uid="{00000000-0005-0000-0000-0000750D0000}"/>
    <cellStyle name="Normal 130" xfId="3426" xr:uid="{00000000-0005-0000-0000-0000760D0000}"/>
    <cellStyle name="Normal 131" xfId="3427" xr:uid="{00000000-0005-0000-0000-0000770D0000}"/>
    <cellStyle name="Normal 132" xfId="3428" xr:uid="{00000000-0005-0000-0000-0000780D0000}"/>
    <cellStyle name="Normal 133" xfId="3429" xr:uid="{00000000-0005-0000-0000-0000790D0000}"/>
    <cellStyle name="Normal 134" xfId="3430" xr:uid="{00000000-0005-0000-0000-00007A0D0000}"/>
    <cellStyle name="Normal 135" xfId="3431" xr:uid="{00000000-0005-0000-0000-00007B0D0000}"/>
    <cellStyle name="Normal 136" xfId="3432" xr:uid="{00000000-0005-0000-0000-00007C0D0000}"/>
    <cellStyle name="Normal 137" xfId="3433" xr:uid="{00000000-0005-0000-0000-00007D0D0000}"/>
    <cellStyle name="Normal 138" xfId="3434" xr:uid="{00000000-0005-0000-0000-00007E0D0000}"/>
    <cellStyle name="Normal 139" xfId="3435" xr:uid="{00000000-0005-0000-0000-00007F0D0000}"/>
    <cellStyle name="Normal 14" xfId="3436" xr:uid="{00000000-0005-0000-0000-0000800D0000}"/>
    <cellStyle name="Normal 140" xfId="3437" xr:uid="{00000000-0005-0000-0000-0000810D0000}"/>
    <cellStyle name="Normal 141" xfId="3438" xr:uid="{00000000-0005-0000-0000-0000820D0000}"/>
    <cellStyle name="Normal 142" xfId="3439" xr:uid="{00000000-0005-0000-0000-0000830D0000}"/>
    <cellStyle name="Normal 143" xfId="3440" xr:uid="{00000000-0005-0000-0000-0000840D0000}"/>
    <cellStyle name="Normal 144" xfId="3441" xr:uid="{00000000-0005-0000-0000-0000850D0000}"/>
    <cellStyle name="Normal 145" xfId="3442" xr:uid="{00000000-0005-0000-0000-0000860D0000}"/>
    <cellStyle name="Normal 146" xfId="3443" xr:uid="{00000000-0005-0000-0000-0000870D0000}"/>
    <cellStyle name="Normal 147" xfId="3444" xr:uid="{00000000-0005-0000-0000-0000880D0000}"/>
    <cellStyle name="Normal 148" xfId="3445" xr:uid="{00000000-0005-0000-0000-0000890D0000}"/>
    <cellStyle name="Normal 149" xfId="3446" xr:uid="{00000000-0005-0000-0000-00008A0D0000}"/>
    <cellStyle name="Normal 15" xfId="3447" xr:uid="{00000000-0005-0000-0000-00008B0D0000}"/>
    <cellStyle name="Normal 150" xfId="3448" xr:uid="{00000000-0005-0000-0000-00008C0D0000}"/>
    <cellStyle name="Normal 151" xfId="3449" xr:uid="{00000000-0005-0000-0000-00008D0D0000}"/>
    <cellStyle name="Normal 152" xfId="3450" xr:uid="{00000000-0005-0000-0000-00008E0D0000}"/>
    <cellStyle name="Normal 153" xfId="3451" xr:uid="{00000000-0005-0000-0000-00008F0D0000}"/>
    <cellStyle name="Normal 154" xfId="3452" xr:uid="{00000000-0005-0000-0000-0000900D0000}"/>
    <cellStyle name="Normal 155" xfId="3453" xr:uid="{00000000-0005-0000-0000-0000910D0000}"/>
    <cellStyle name="Normal 156" xfId="3454" xr:uid="{00000000-0005-0000-0000-0000920D0000}"/>
    <cellStyle name="Normal 157" xfId="3455" xr:uid="{00000000-0005-0000-0000-0000930D0000}"/>
    <cellStyle name="Normal 157 10" xfId="3456" xr:uid="{00000000-0005-0000-0000-0000940D0000}"/>
    <cellStyle name="Normal 157 2" xfId="3457" xr:uid="{00000000-0005-0000-0000-0000950D0000}"/>
    <cellStyle name="Normal 157 2 2" xfId="3458" xr:uid="{00000000-0005-0000-0000-0000960D0000}"/>
    <cellStyle name="Normal 157 2 2 2" xfId="3459" xr:uid="{00000000-0005-0000-0000-0000970D0000}"/>
    <cellStyle name="Normal 157 2 3" xfId="3460" xr:uid="{00000000-0005-0000-0000-0000980D0000}"/>
    <cellStyle name="Normal 157 2 3 2" xfId="3461" xr:uid="{00000000-0005-0000-0000-0000990D0000}"/>
    <cellStyle name="Normal 157 2 4" xfId="3462" xr:uid="{00000000-0005-0000-0000-00009A0D0000}"/>
    <cellStyle name="Normal 157 2 4 2" xfId="3463" xr:uid="{00000000-0005-0000-0000-00009B0D0000}"/>
    <cellStyle name="Normal 157 2 5" xfId="3464" xr:uid="{00000000-0005-0000-0000-00009C0D0000}"/>
    <cellStyle name="Normal 157 2 5 2" xfId="3465" xr:uid="{00000000-0005-0000-0000-00009D0D0000}"/>
    <cellStyle name="Normal 157 2 6" xfId="3466" xr:uid="{00000000-0005-0000-0000-00009E0D0000}"/>
    <cellStyle name="Normal 157 2 6 2" xfId="3467" xr:uid="{00000000-0005-0000-0000-00009F0D0000}"/>
    <cellStyle name="Normal 157 2 7" xfId="3468" xr:uid="{00000000-0005-0000-0000-0000A00D0000}"/>
    <cellStyle name="Normal 157 2 7 2" xfId="3469" xr:uid="{00000000-0005-0000-0000-0000A10D0000}"/>
    <cellStyle name="Normal 157 2 8" xfId="3470" xr:uid="{00000000-0005-0000-0000-0000A20D0000}"/>
    <cellStyle name="Normal 157 3" xfId="3471" xr:uid="{00000000-0005-0000-0000-0000A30D0000}"/>
    <cellStyle name="Normal 157 3 2" xfId="3472" xr:uid="{00000000-0005-0000-0000-0000A40D0000}"/>
    <cellStyle name="Normal 157 3 2 2" xfId="3473" xr:uid="{00000000-0005-0000-0000-0000A50D0000}"/>
    <cellStyle name="Normal 157 3 3" xfId="3474" xr:uid="{00000000-0005-0000-0000-0000A60D0000}"/>
    <cellStyle name="Normal 157 3 3 2" xfId="3475" xr:uid="{00000000-0005-0000-0000-0000A70D0000}"/>
    <cellStyle name="Normal 157 3 4" xfId="3476" xr:uid="{00000000-0005-0000-0000-0000A80D0000}"/>
    <cellStyle name="Normal 157 3 4 2" xfId="3477" xr:uid="{00000000-0005-0000-0000-0000A90D0000}"/>
    <cellStyle name="Normal 157 3 5" xfId="3478" xr:uid="{00000000-0005-0000-0000-0000AA0D0000}"/>
    <cellStyle name="Normal 157 3 5 2" xfId="3479" xr:uid="{00000000-0005-0000-0000-0000AB0D0000}"/>
    <cellStyle name="Normal 157 3 6" xfId="3480" xr:uid="{00000000-0005-0000-0000-0000AC0D0000}"/>
    <cellStyle name="Normal 157 3 6 2" xfId="3481" xr:uid="{00000000-0005-0000-0000-0000AD0D0000}"/>
    <cellStyle name="Normal 157 3 7" xfId="3482" xr:uid="{00000000-0005-0000-0000-0000AE0D0000}"/>
    <cellStyle name="Normal 157 4" xfId="3483" xr:uid="{00000000-0005-0000-0000-0000AF0D0000}"/>
    <cellStyle name="Normal 157 4 2" xfId="3484" xr:uid="{00000000-0005-0000-0000-0000B00D0000}"/>
    <cellStyle name="Normal 157 5" xfId="3485" xr:uid="{00000000-0005-0000-0000-0000B10D0000}"/>
    <cellStyle name="Normal 157 5 2" xfId="3486" xr:uid="{00000000-0005-0000-0000-0000B20D0000}"/>
    <cellStyle name="Normal 157 6" xfId="3487" xr:uid="{00000000-0005-0000-0000-0000B30D0000}"/>
    <cellStyle name="Normal 157 6 2" xfId="3488" xr:uid="{00000000-0005-0000-0000-0000B40D0000}"/>
    <cellStyle name="Normal 157 7" xfId="3489" xr:uid="{00000000-0005-0000-0000-0000B50D0000}"/>
    <cellStyle name="Normal 157 7 2" xfId="3490" xr:uid="{00000000-0005-0000-0000-0000B60D0000}"/>
    <cellStyle name="Normal 157 8" xfId="3491" xr:uid="{00000000-0005-0000-0000-0000B70D0000}"/>
    <cellStyle name="Normal 157 8 2" xfId="3492" xr:uid="{00000000-0005-0000-0000-0000B80D0000}"/>
    <cellStyle name="Normal 157 9" xfId="3493" xr:uid="{00000000-0005-0000-0000-0000B90D0000}"/>
    <cellStyle name="Normal 157 9 2" xfId="3494" xr:uid="{00000000-0005-0000-0000-0000BA0D0000}"/>
    <cellStyle name="Normal 157_ACCOUNT" xfId="3495" xr:uid="{00000000-0005-0000-0000-0000BB0D0000}"/>
    <cellStyle name="Normal 158" xfId="3496" xr:uid="{00000000-0005-0000-0000-0000BC0D0000}"/>
    <cellStyle name="Normal 159" xfId="3497" xr:uid="{00000000-0005-0000-0000-0000BD0D0000}"/>
    <cellStyle name="Normal 159 10" xfId="3498" xr:uid="{00000000-0005-0000-0000-0000BE0D0000}"/>
    <cellStyle name="Normal 159 2" xfId="3499" xr:uid="{00000000-0005-0000-0000-0000BF0D0000}"/>
    <cellStyle name="Normal 159 2 2" xfId="3500" xr:uid="{00000000-0005-0000-0000-0000C00D0000}"/>
    <cellStyle name="Normal 159 2 2 2" xfId="3501" xr:uid="{00000000-0005-0000-0000-0000C10D0000}"/>
    <cellStyle name="Normal 159 2 3" xfId="3502" xr:uid="{00000000-0005-0000-0000-0000C20D0000}"/>
    <cellStyle name="Normal 159 2 3 2" xfId="3503" xr:uid="{00000000-0005-0000-0000-0000C30D0000}"/>
    <cellStyle name="Normal 159 2 4" xfId="3504" xr:uid="{00000000-0005-0000-0000-0000C40D0000}"/>
    <cellStyle name="Normal 159 2 4 2" xfId="3505" xr:uid="{00000000-0005-0000-0000-0000C50D0000}"/>
    <cellStyle name="Normal 159 2 5" xfId="3506" xr:uid="{00000000-0005-0000-0000-0000C60D0000}"/>
    <cellStyle name="Normal 159 2 5 2" xfId="3507" xr:uid="{00000000-0005-0000-0000-0000C70D0000}"/>
    <cellStyle name="Normal 159 2 6" xfId="3508" xr:uid="{00000000-0005-0000-0000-0000C80D0000}"/>
    <cellStyle name="Normal 159 2 6 2" xfId="3509" xr:uid="{00000000-0005-0000-0000-0000C90D0000}"/>
    <cellStyle name="Normal 159 2 7" xfId="3510" xr:uid="{00000000-0005-0000-0000-0000CA0D0000}"/>
    <cellStyle name="Normal 159 2 7 2" xfId="3511" xr:uid="{00000000-0005-0000-0000-0000CB0D0000}"/>
    <cellStyle name="Normal 159 2 8" xfId="3512" xr:uid="{00000000-0005-0000-0000-0000CC0D0000}"/>
    <cellStyle name="Normal 159 3" xfId="3513" xr:uid="{00000000-0005-0000-0000-0000CD0D0000}"/>
    <cellStyle name="Normal 159 3 2" xfId="3514" xr:uid="{00000000-0005-0000-0000-0000CE0D0000}"/>
    <cellStyle name="Normal 159 3 2 2" xfId="3515" xr:uid="{00000000-0005-0000-0000-0000CF0D0000}"/>
    <cellStyle name="Normal 159 3 3" xfId="3516" xr:uid="{00000000-0005-0000-0000-0000D00D0000}"/>
    <cellStyle name="Normal 159 3 3 2" xfId="3517" xr:uid="{00000000-0005-0000-0000-0000D10D0000}"/>
    <cellStyle name="Normal 159 3 4" xfId="3518" xr:uid="{00000000-0005-0000-0000-0000D20D0000}"/>
    <cellStyle name="Normal 159 3 4 2" xfId="3519" xr:uid="{00000000-0005-0000-0000-0000D30D0000}"/>
    <cellStyle name="Normal 159 3 5" xfId="3520" xr:uid="{00000000-0005-0000-0000-0000D40D0000}"/>
    <cellStyle name="Normal 159 3 5 2" xfId="3521" xr:uid="{00000000-0005-0000-0000-0000D50D0000}"/>
    <cellStyle name="Normal 159 3 6" xfId="3522" xr:uid="{00000000-0005-0000-0000-0000D60D0000}"/>
    <cellStyle name="Normal 159 3 6 2" xfId="3523" xr:uid="{00000000-0005-0000-0000-0000D70D0000}"/>
    <cellStyle name="Normal 159 3 7" xfId="3524" xr:uid="{00000000-0005-0000-0000-0000D80D0000}"/>
    <cellStyle name="Normal 159 4" xfId="3525" xr:uid="{00000000-0005-0000-0000-0000D90D0000}"/>
    <cellStyle name="Normal 159 4 2" xfId="3526" xr:uid="{00000000-0005-0000-0000-0000DA0D0000}"/>
    <cellStyle name="Normal 159 5" xfId="3527" xr:uid="{00000000-0005-0000-0000-0000DB0D0000}"/>
    <cellStyle name="Normal 159 5 2" xfId="3528" xr:uid="{00000000-0005-0000-0000-0000DC0D0000}"/>
    <cellStyle name="Normal 159 6" xfId="3529" xr:uid="{00000000-0005-0000-0000-0000DD0D0000}"/>
    <cellStyle name="Normal 159 6 2" xfId="3530" xr:uid="{00000000-0005-0000-0000-0000DE0D0000}"/>
    <cellStyle name="Normal 159 7" xfId="3531" xr:uid="{00000000-0005-0000-0000-0000DF0D0000}"/>
    <cellStyle name="Normal 159 7 2" xfId="3532" xr:uid="{00000000-0005-0000-0000-0000E00D0000}"/>
    <cellStyle name="Normal 159 8" xfId="3533" xr:uid="{00000000-0005-0000-0000-0000E10D0000}"/>
    <cellStyle name="Normal 159 8 2" xfId="3534" xr:uid="{00000000-0005-0000-0000-0000E20D0000}"/>
    <cellStyle name="Normal 159 9" xfId="3535" xr:uid="{00000000-0005-0000-0000-0000E30D0000}"/>
    <cellStyle name="Normal 159 9 2" xfId="3536" xr:uid="{00000000-0005-0000-0000-0000E40D0000}"/>
    <cellStyle name="Normal 159_ACCOUNT" xfId="3537" xr:uid="{00000000-0005-0000-0000-0000E50D0000}"/>
    <cellStyle name="Normal 16" xfId="3538" xr:uid="{00000000-0005-0000-0000-0000E60D0000}"/>
    <cellStyle name="Normal 160" xfId="3539" xr:uid="{00000000-0005-0000-0000-0000E70D0000}"/>
    <cellStyle name="Normal 161" xfId="3540" xr:uid="{00000000-0005-0000-0000-0000E80D0000}"/>
    <cellStyle name="Normal 161 10" xfId="3541" xr:uid="{00000000-0005-0000-0000-0000E90D0000}"/>
    <cellStyle name="Normal 161 2" xfId="3542" xr:uid="{00000000-0005-0000-0000-0000EA0D0000}"/>
    <cellStyle name="Normal 161 2 2" xfId="3543" xr:uid="{00000000-0005-0000-0000-0000EB0D0000}"/>
    <cellStyle name="Normal 161 2 2 2" xfId="3544" xr:uid="{00000000-0005-0000-0000-0000EC0D0000}"/>
    <cellStyle name="Normal 161 2 3" xfId="3545" xr:uid="{00000000-0005-0000-0000-0000ED0D0000}"/>
    <cellStyle name="Normal 161 2 3 2" xfId="3546" xr:uid="{00000000-0005-0000-0000-0000EE0D0000}"/>
    <cellStyle name="Normal 161 2 4" xfId="3547" xr:uid="{00000000-0005-0000-0000-0000EF0D0000}"/>
    <cellStyle name="Normal 161 2 4 2" xfId="3548" xr:uid="{00000000-0005-0000-0000-0000F00D0000}"/>
    <cellStyle name="Normal 161 2 5" xfId="3549" xr:uid="{00000000-0005-0000-0000-0000F10D0000}"/>
    <cellStyle name="Normal 161 2 5 2" xfId="3550" xr:uid="{00000000-0005-0000-0000-0000F20D0000}"/>
    <cellStyle name="Normal 161 2 6" xfId="3551" xr:uid="{00000000-0005-0000-0000-0000F30D0000}"/>
    <cellStyle name="Normal 161 2 6 2" xfId="3552" xr:uid="{00000000-0005-0000-0000-0000F40D0000}"/>
    <cellStyle name="Normal 161 2 7" xfId="3553" xr:uid="{00000000-0005-0000-0000-0000F50D0000}"/>
    <cellStyle name="Normal 161 2 7 2" xfId="3554" xr:uid="{00000000-0005-0000-0000-0000F60D0000}"/>
    <cellStyle name="Normal 161 2 8" xfId="3555" xr:uid="{00000000-0005-0000-0000-0000F70D0000}"/>
    <cellStyle name="Normal 161 3" xfId="3556" xr:uid="{00000000-0005-0000-0000-0000F80D0000}"/>
    <cellStyle name="Normal 161 3 2" xfId="3557" xr:uid="{00000000-0005-0000-0000-0000F90D0000}"/>
    <cellStyle name="Normal 161 3 2 2" xfId="3558" xr:uid="{00000000-0005-0000-0000-0000FA0D0000}"/>
    <cellStyle name="Normal 161 3 3" xfId="3559" xr:uid="{00000000-0005-0000-0000-0000FB0D0000}"/>
    <cellStyle name="Normal 161 3 3 2" xfId="3560" xr:uid="{00000000-0005-0000-0000-0000FC0D0000}"/>
    <cellStyle name="Normal 161 3 4" xfId="3561" xr:uid="{00000000-0005-0000-0000-0000FD0D0000}"/>
    <cellStyle name="Normal 161 3 4 2" xfId="3562" xr:uid="{00000000-0005-0000-0000-0000FE0D0000}"/>
    <cellStyle name="Normal 161 3 5" xfId="3563" xr:uid="{00000000-0005-0000-0000-0000FF0D0000}"/>
    <cellStyle name="Normal 161 3 5 2" xfId="3564" xr:uid="{00000000-0005-0000-0000-0000000E0000}"/>
    <cellStyle name="Normal 161 3 6" xfId="3565" xr:uid="{00000000-0005-0000-0000-0000010E0000}"/>
    <cellStyle name="Normal 161 3 6 2" xfId="3566" xr:uid="{00000000-0005-0000-0000-0000020E0000}"/>
    <cellStyle name="Normal 161 3 7" xfId="3567" xr:uid="{00000000-0005-0000-0000-0000030E0000}"/>
    <cellStyle name="Normal 161 4" xfId="3568" xr:uid="{00000000-0005-0000-0000-0000040E0000}"/>
    <cellStyle name="Normal 161 4 2" xfId="3569" xr:uid="{00000000-0005-0000-0000-0000050E0000}"/>
    <cellStyle name="Normal 161 5" xfId="3570" xr:uid="{00000000-0005-0000-0000-0000060E0000}"/>
    <cellStyle name="Normal 161 5 2" xfId="3571" xr:uid="{00000000-0005-0000-0000-0000070E0000}"/>
    <cellStyle name="Normal 161 6" xfId="3572" xr:uid="{00000000-0005-0000-0000-0000080E0000}"/>
    <cellStyle name="Normal 161 6 2" xfId="3573" xr:uid="{00000000-0005-0000-0000-0000090E0000}"/>
    <cellStyle name="Normal 161 7" xfId="3574" xr:uid="{00000000-0005-0000-0000-00000A0E0000}"/>
    <cellStyle name="Normal 161 7 2" xfId="3575" xr:uid="{00000000-0005-0000-0000-00000B0E0000}"/>
    <cellStyle name="Normal 161 8" xfId="3576" xr:uid="{00000000-0005-0000-0000-00000C0E0000}"/>
    <cellStyle name="Normal 161 8 2" xfId="3577" xr:uid="{00000000-0005-0000-0000-00000D0E0000}"/>
    <cellStyle name="Normal 161 9" xfId="3578" xr:uid="{00000000-0005-0000-0000-00000E0E0000}"/>
    <cellStyle name="Normal 161 9 2" xfId="3579" xr:uid="{00000000-0005-0000-0000-00000F0E0000}"/>
    <cellStyle name="Normal 161_ACCOUNT" xfId="3580" xr:uid="{00000000-0005-0000-0000-0000100E0000}"/>
    <cellStyle name="Normal 162" xfId="3581" xr:uid="{00000000-0005-0000-0000-0000110E0000}"/>
    <cellStyle name="Normal 163" xfId="3582" xr:uid="{00000000-0005-0000-0000-0000120E0000}"/>
    <cellStyle name="Normal 164" xfId="3583" xr:uid="{00000000-0005-0000-0000-0000130E0000}"/>
    <cellStyle name="Normal 165" xfId="3584" xr:uid="{00000000-0005-0000-0000-0000140E0000}"/>
    <cellStyle name="Normal 166" xfId="3585" xr:uid="{00000000-0005-0000-0000-0000150E0000}"/>
    <cellStyle name="Normal 167" xfId="3586" xr:uid="{00000000-0005-0000-0000-0000160E0000}"/>
    <cellStyle name="Normal 168" xfId="3587" xr:uid="{00000000-0005-0000-0000-0000170E0000}"/>
    <cellStyle name="Normal 169" xfId="3588" xr:uid="{00000000-0005-0000-0000-0000180E0000}"/>
    <cellStyle name="Normal 17" xfId="3589" xr:uid="{00000000-0005-0000-0000-0000190E0000}"/>
    <cellStyle name="Normal 170" xfId="3590" xr:uid="{00000000-0005-0000-0000-00001A0E0000}"/>
    <cellStyle name="Normal 171" xfId="3591" xr:uid="{00000000-0005-0000-0000-00001B0E0000}"/>
    <cellStyle name="Normal 172" xfId="3592" xr:uid="{00000000-0005-0000-0000-00001C0E0000}"/>
    <cellStyle name="Normal 173" xfId="3593" xr:uid="{00000000-0005-0000-0000-00001D0E0000}"/>
    <cellStyle name="Normal 174" xfId="3594" xr:uid="{00000000-0005-0000-0000-00001E0E0000}"/>
    <cellStyle name="Normal 175" xfId="3595" xr:uid="{00000000-0005-0000-0000-00001F0E0000}"/>
    <cellStyle name="Normal 176" xfId="3596" xr:uid="{00000000-0005-0000-0000-0000200E0000}"/>
    <cellStyle name="Normal 177" xfId="3597" xr:uid="{00000000-0005-0000-0000-0000210E0000}"/>
    <cellStyle name="Normal 178" xfId="3598" xr:uid="{00000000-0005-0000-0000-0000220E0000}"/>
    <cellStyle name="Normal 179" xfId="3599" xr:uid="{00000000-0005-0000-0000-0000230E0000}"/>
    <cellStyle name="Normal 18" xfId="3600" xr:uid="{00000000-0005-0000-0000-0000240E0000}"/>
    <cellStyle name="Normal 180" xfId="3601" xr:uid="{00000000-0005-0000-0000-0000250E0000}"/>
    <cellStyle name="Normal 181" xfId="3602" xr:uid="{00000000-0005-0000-0000-0000260E0000}"/>
    <cellStyle name="Normal 182" xfId="3603" xr:uid="{00000000-0005-0000-0000-0000270E0000}"/>
    <cellStyle name="Normal 183" xfId="3604" xr:uid="{00000000-0005-0000-0000-0000280E0000}"/>
    <cellStyle name="Normal 183 10" xfId="3605" xr:uid="{00000000-0005-0000-0000-0000290E0000}"/>
    <cellStyle name="Normal 183 2" xfId="3606" xr:uid="{00000000-0005-0000-0000-00002A0E0000}"/>
    <cellStyle name="Normal 183 2 2" xfId="3607" xr:uid="{00000000-0005-0000-0000-00002B0E0000}"/>
    <cellStyle name="Normal 183 2 2 2" xfId="3608" xr:uid="{00000000-0005-0000-0000-00002C0E0000}"/>
    <cellStyle name="Normal 183 2 3" xfId="3609" xr:uid="{00000000-0005-0000-0000-00002D0E0000}"/>
    <cellStyle name="Normal 183 2 3 2" xfId="3610" xr:uid="{00000000-0005-0000-0000-00002E0E0000}"/>
    <cellStyle name="Normal 183 2 4" xfId="3611" xr:uid="{00000000-0005-0000-0000-00002F0E0000}"/>
    <cellStyle name="Normal 183 2 4 2" xfId="3612" xr:uid="{00000000-0005-0000-0000-0000300E0000}"/>
    <cellStyle name="Normal 183 2 5" xfId="3613" xr:uid="{00000000-0005-0000-0000-0000310E0000}"/>
    <cellStyle name="Normal 183 2 5 2" xfId="3614" xr:uid="{00000000-0005-0000-0000-0000320E0000}"/>
    <cellStyle name="Normal 183 2 6" xfId="3615" xr:uid="{00000000-0005-0000-0000-0000330E0000}"/>
    <cellStyle name="Normal 183 2 6 2" xfId="3616" xr:uid="{00000000-0005-0000-0000-0000340E0000}"/>
    <cellStyle name="Normal 183 2 7" xfId="3617" xr:uid="{00000000-0005-0000-0000-0000350E0000}"/>
    <cellStyle name="Normal 183 3" xfId="3618" xr:uid="{00000000-0005-0000-0000-0000360E0000}"/>
    <cellStyle name="Normal 183 3 2" xfId="3619" xr:uid="{00000000-0005-0000-0000-0000370E0000}"/>
    <cellStyle name="Normal 183 3 2 2" xfId="3620" xr:uid="{00000000-0005-0000-0000-0000380E0000}"/>
    <cellStyle name="Normal 183 3 3" xfId="3621" xr:uid="{00000000-0005-0000-0000-0000390E0000}"/>
    <cellStyle name="Normal 183 3 3 2" xfId="3622" xr:uid="{00000000-0005-0000-0000-00003A0E0000}"/>
    <cellStyle name="Normal 183 3 4" xfId="3623" xr:uid="{00000000-0005-0000-0000-00003B0E0000}"/>
    <cellStyle name="Normal 183 3 4 2" xfId="3624" xr:uid="{00000000-0005-0000-0000-00003C0E0000}"/>
    <cellStyle name="Normal 183 3 5" xfId="3625" xr:uid="{00000000-0005-0000-0000-00003D0E0000}"/>
    <cellStyle name="Normal 183 3 5 2" xfId="3626" xr:uid="{00000000-0005-0000-0000-00003E0E0000}"/>
    <cellStyle name="Normal 183 3 6" xfId="3627" xr:uid="{00000000-0005-0000-0000-00003F0E0000}"/>
    <cellStyle name="Normal 183 3 6 2" xfId="3628" xr:uid="{00000000-0005-0000-0000-0000400E0000}"/>
    <cellStyle name="Normal 183 3 7" xfId="3629" xr:uid="{00000000-0005-0000-0000-0000410E0000}"/>
    <cellStyle name="Normal 183 4" xfId="3630" xr:uid="{00000000-0005-0000-0000-0000420E0000}"/>
    <cellStyle name="Normal 183 4 2" xfId="3631" xr:uid="{00000000-0005-0000-0000-0000430E0000}"/>
    <cellStyle name="Normal 183 5" xfId="3632" xr:uid="{00000000-0005-0000-0000-0000440E0000}"/>
    <cellStyle name="Normal 183 5 2" xfId="3633" xr:uid="{00000000-0005-0000-0000-0000450E0000}"/>
    <cellStyle name="Normal 183 6" xfId="3634" xr:uid="{00000000-0005-0000-0000-0000460E0000}"/>
    <cellStyle name="Normal 183 6 2" xfId="3635" xr:uid="{00000000-0005-0000-0000-0000470E0000}"/>
    <cellStyle name="Normal 183 7" xfId="3636" xr:uid="{00000000-0005-0000-0000-0000480E0000}"/>
    <cellStyle name="Normal 183 7 2" xfId="3637" xr:uid="{00000000-0005-0000-0000-0000490E0000}"/>
    <cellStyle name="Normal 183 8" xfId="3638" xr:uid="{00000000-0005-0000-0000-00004A0E0000}"/>
    <cellStyle name="Normal 183 8 2" xfId="3639" xr:uid="{00000000-0005-0000-0000-00004B0E0000}"/>
    <cellStyle name="Normal 183 9" xfId="3640" xr:uid="{00000000-0005-0000-0000-00004C0E0000}"/>
    <cellStyle name="Normal 183 9 2" xfId="3641" xr:uid="{00000000-0005-0000-0000-00004D0E0000}"/>
    <cellStyle name="Normal 184" xfId="3642" xr:uid="{00000000-0005-0000-0000-00004E0E0000}"/>
    <cellStyle name="Normal 184 2" xfId="3643" xr:uid="{00000000-0005-0000-0000-00004F0E0000}"/>
    <cellStyle name="Normal 184 2 2" xfId="3644" xr:uid="{00000000-0005-0000-0000-0000500E0000}"/>
    <cellStyle name="Normal 184 2 2 2" xfId="3645" xr:uid="{00000000-0005-0000-0000-0000510E0000}"/>
    <cellStyle name="Normal 184 2 3" xfId="3646" xr:uid="{00000000-0005-0000-0000-0000520E0000}"/>
    <cellStyle name="Normal 184 2 3 2" xfId="3647" xr:uid="{00000000-0005-0000-0000-0000530E0000}"/>
    <cellStyle name="Normal 184 2 4" xfId="3648" xr:uid="{00000000-0005-0000-0000-0000540E0000}"/>
    <cellStyle name="Normal 184 2 4 2" xfId="3649" xr:uid="{00000000-0005-0000-0000-0000550E0000}"/>
    <cellStyle name="Normal 184 2 5" xfId="3650" xr:uid="{00000000-0005-0000-0000-0000560E0000}"/>
    <cellStyle name="Normal 184 2 5 2" xfId="3651" xr:uid="{00000000-0005-0000-0000-0000570E0000}"/>
    <cellStyle name="Normal 184 2 6" xfId="3652" xr:uid="{00000000-0005-0000-0000-0000580E0000}"/>
    <cellStyle name="Normal 184 2 6 2" xfId="3653" xr:uid="{00000000-0005-0000-0000-0000590E0000}"/>
    <cellStyle name="Normal 184 2 7" xfId="3654" xr:uid="{00000000-0005-0000-0000-00005A0E0000}"/>
    <cellStyle name="Normal 184 3" xfId="3655" xr:uid="{00000000-0005-0000-0000-00005B0E0000}"/>
    <cellStyle name="Normal 184 3 2" xfId="3656" xr:uid="{00000000-0005-0000-0000-00005C0E0000}"/>
    <cellStyle name="Normal 184 3 2 2" xfId="3657" xr:uid="{00000000-0005-0000-0000-00005D0E0000}"/>
    <cellStyle name="Normal 184 3 3" xfId="3658" xr:uid="{00000000-0005-0000-0000-00005E0E0000}"/>
    <cellStyle name="Normal 184 3 3 2" xfId="3659" xr:uid="{00000000-0005-0000-0000-00005F0E0000}"/>
    <cellStyle name="Normal 184 3 4" xfId="3660" xr:uid="{00000000-0005-0000-0000-0000600E0000}"/>
    <cellStyle name="Normal 184 3 4 2" xfId="3661" xr:uid="{00000000-0005-0000-0000-0000610E0000}"/>
    <cellStyle name="Normal 184 3 5" xfId="3662" xr:uid="{00000000-0005-0000-0000-0000620E0000}"/>
    <cellStyle name="Normal 184 3 5 2" xfId="3663" xr:uid="{00000000-0005-0000-0000-0000630E0000}"/>
    <cellStyle name="Normal 184 3 6" xfId="3664" xr:uid="{00000000-0005-0000-0000-0000640E0000}"/>
    <cellStyle name="Normal 184 3 6 2" xfId="3665" xr:uid="{00000000-0005-0000-0000-0000650E0000}"/>
    <cellStyle name="Normal 184 3 7" xfId="3666" xr:uid="{00000000-0005-0000-0000-0000660E0000}"/>
    <cellStyle name="Normal 184 4" xfId="3667" xr:uid="{00000000-0005-0000-0000-0000670E0000}"/>
    <cellStyle name="Normal 184 4 2" xfId="3668" xr:uid="{00000000-0005-0000-0000-0000680E0000}"/>
    <cellStyle name="Normal 184 5" xfId="3669" xr:uid="{00000000-0005-0000-0000-0000690E0000}"/>
    <cellStyle name="Normal 184 5 2" xfId="3670" xr:uid="{00000000-0005-0000-0000-00006A0E0000}"/>
    <cellStyle name="Normal 184 6" xfId="3671" xr:uid="{00000000-0005-0000-0000-00006B0E0000}"/>
    <cellStyle name="Normal 184 6 2" xfId="3672" xr:uid="{00000000-0005-0000-0000-00006C0E0000}"/>
    <cellStyle name="Normal 184 7" xfId="3673" xr:uid="{00000000-0005-0000-0000-00006D0E0000}"/>
    <cellStyle name="Normal 184 7 2" xfId="3674" xr:uid="{00000000-0005-0000-0000-00006E0E0000}"/>
    <cellStyle name="Normal 184 8" xfId="3675" xr:uid="{00000000-0005-0000-0000-00006F0E0000}"/>
    <cellStyle name="Normal 184 8 2" xfId="3676" xr:uid="{00000000-0005-0000-0000-0000700E0000}"/>
    <cellStyle name="Normal 184 9" xfId="3677" xr:uid="{00000000-0005-0000-0000-0000710E0000}"/>
    <cellStyle name="Normal 185" xfId="3678" xr:uid="{00000000-0005-0000-0000-0000720E0000}"/>
    <cellStyle name="Normal 186" xfId="3679" xr:uid="{00000000-0005-0000-0000-0000730E0000}"/>
    <cellStyle name="Normal 186 2" xfId="3680" xr:uid="{00000000-0005-0000-0000-0000740E0000}"/>
    <cellStyle name="Normal 187" xfId="3681" xr:uid="{00000000-0005-0000-0000-0000750E0000}"/>
    <cellStyle name="Normal 187 2" xfId="3682" xr:uid="{00000000-0005-0000-0000-0000760E0000}"/>
    <cellStyle name="Normal 188" xfId="16" xr:uid="{00000000-0005-0000-0000-0000770E0000}"/>
    <cellStyle name="Normal 189" xfId="4521" xr:uid="{00000000-0005-0000-0000-0000780E0000}"/>
    <cellStyle name="Normal 19" xfId="3683" xr:uid="{00000000-0005-0000-0000-0000790E0000}"/>
    <cellStyle name="Normal 190" xfId="4596" xr:uid="{00000000-0005-0000-0000-00007A0E0000}"/>
    <cellStyle name="Normal 190 2" xfId="4762" xr:uid="{00000000-0005-0000-0000-00007B0E0000}"/>
    <cellStyle name="Normal 191" xfId="4597" xr:uid="{00000000-0005-0000-0000-00007C0E0000}"/>
    <cellStyle name="Normal 191 2" xfId="4763" xr:uid="{00000000-0005-0000-0000-00007D0E0000}"/>
    <cellStyle name="Normal 192" xfId="4598" xr:uid="{00000000-0005-0000-0000-00007E0E0000}"/>
    <cellStyle name="Normal 192 2" xfId="4764" xr:uid="{00000000-0005-0000-0000-00007F0E0000}"/>
    <cellStyle name="Normal 193" xfId="4599" xr:uid="{00000000-0005-0000-0000-0000800E0000}"/>
    <cellStyle name="Normal 193 2" xfId="4765" xr:uid="{00000000-0005-0000-0000-0000810E0000}"/>
    <cellStyle name="Normal 194" xfId="4600" xr:uid="{00000000-0005-0000-0000-0000820E0000}"/>
    <cellStyle name="Normal 194 2" xfId="4766" xr:uid="{00000000-0005-0000-0000-0000830E0000}"/>
    <cellStyle name="Normal 195" xfId="4601" xr:uid="{00000000-0005-0000-0000-0000840E0000}"/>
    <cellStyle name="Normal 195 2" xfId="4767" xr:uid="{00000000-0005-0000-0000-0000850E0000}"/>
    <cellStyle name="Normal 196" xfId="4602" xr:uid="{00000000-0005-0000-0000-0000860E0000}"/>
    <cellStyle name="Normal 196 2" xfId="4768" xr:uid="{00000000-0005-0000-0000-0000870E0000}"/>
    <cellStyle name="Normal 197" xfId="4603" xr:uid="{00000000-0005-0000-0000-0000880E0000}"/>
    <cellStyle name="Normal 197 2" xfId="4769" xr:uid="{00000000-0005-0000-0000-0000890E0000}"/>
    <cellStyle name="Normal 198" xfId="4604" xr:uid="{00000000-0005-0000-0000-00008A0E0000}"/>
    <cellStyle name="Normal 198 2" xfId="4770" xr:uid="{00000000-0005-0000-0000-00008B0E0000}"/>
    <cellStyle name="Normal 199" xfId="4605" xr:uid="{00000000-0005-0000-0000-00008C0E0000}"/>
    <cellStyle name="Normal 199 2" xfId="4771" xr:uid="{00000000-0005-0000-0000-00008D0E0000}"/>
    <cellStyle name="Normal 2" xfId="10" xr:uid="{00000000-0005-0000-0000-00008E0E0000}"/>
    <cellStyle name="Normal 2 10" xfId="30" xr:uid="{00000000-0005-0000-0000-00008F0E0000}"/>
    <cellStyle name="Normal 2 10 2" xfId="4614" xr:uid="{00000000-0005-0000-0000-0000900E0000}"/>
    <cellStyle name="Normal 2 11" xfId="4522" xr:uid="{00000000-0005-0000-0000-0000910E0000}"/>
    <cellStyle name="Normal 2 11 2" xfId="4688" xr:uid="{00000000-0005-0000-0000-0000920E0000}"/>
    <cellStyle name="Normal 2 12" xfId="4608" xr:uid="{00000000-0005-0000-0000-0000930E0000}"/>
    <cellStyle name="Normal 2 13" xfId="4776" xr:uid="{00000000-0005-0000-0000-0000940E0000}"/>
    <cellStyle name="Normal 2 19" xfId="6082" xr:uid="{E40089DA-A470-4792-B930-AA782F4CFDC5}"/>
    <cellStyle name="Normal 2 2" xfId="11" xr:uid="{00000000-0005-0000-0000-0000950E0000}"/>
    <cellStyle name="Normal 2 2 2" xfId="13" xr:uid="{00000000-0005-0000-0000-0000960E0000}"/>
    <cellStyle name="Normal 2 2 2 2" xfId="4001" xr:uid="{00000000-0005-0000-0000-0000970E0000}"/>
    <cellStyle name="Normal 2 2 2 2 2" xfId="4195" xr:uid="{00000000-0005-0000-0000-0000980E0000}"/>
    <cellStyle name="Normal 2 2 2 2 2 2" xfId="4568" xr:uid="{00000000-0005-0000-0000-0000990E0000}"/>
    <cellStyle name="Normal 2 2 2 2 2 2 2" xfId="4734" xr:uid="{00000000-0005-0000-0000-00009A0E0000}"/>
    <cellStyle name="Normal 2 2 2 2 2 3" xfId="4660" xr:uid="{00000000-0005-0000-0000-00009B0E0000}"/>
    <cellStyle name="Normal 2 2 2 2 2 4" xfId="5157" xr:uid="{00000000-0005-0000-0000-00009C0E0000}"/>
    <cellStyle name="Normal 2 2 2 2 3" xfId="4516" xr:uid="{00000000-0005-0000-0000-00009D0E0000}"/>
    <cellStyle name="Normal 2 2 2 2 3 2" xfId="4592" xr:uid="{00000000-0005-0000-0000-00009E0E0000}"/>
    <cellStyle name="Normal 2 2 2 2 3 2 2" xfId="4758" xr:uid="{00000000-0005-0000-0000-00009F0E0000}"/>
    <cellStyle name="Normal 2 2 2 2 3 3" xfId="4684" xr:uid="{00000000-0005-0000-0000-0000A00E0000}"/>
    <cellStyle name="Normal 2 2 2 2 3 4" xfId="5470" xr:uid="{00000000-0005-0000-0000-0000A10E0000}"/>
    <cellStyle name="Normal 2 2 2 2 4" xfId="4542" xr:uid="{00000000-0005-0000-0000-0000A20E0000}"/>
    <cellStyle name="Normal 2 2 2 2 4 2" xfId="4708" xr:uid="{00000000-0005-0000-0000-0000A30E0000}"/>
    <cellStyle name="Normal 2 2 2 2 5" xfId="4634" xr:uid="{00000000-0005-0000-0000-0000A40E0000}"/>
    <cellStyle name="Normal 2 2 2 2 6" xfId="4964" xr:uid="{00000000-0005-0000-0000-0000A50E0000}"/>
    <cellStyle name="Normal 2 2 2 3" xfId="4183" xr:uid="{00000000-0005-0000-0000-0000A60E0000}"/>
    <cellStyle name="Normal 2 2 2 3 2" xfId="4556" xr:uid="{00000000-0005-0000-0000-0000A70E0000}"/>
    <cellStyle name="Normal 2 2 2 3 2 2" xfId="4722" xr:uid="{00000000-0005-0000-0000-0000A80E0000}"/>
    <cellStyle name="Normal 2 2 2 3 3" xfId="4648" xr:uid="{00000000-0005-0000-0000-0000A90E0000}"/>
    <cellStyle name="Normal 2 2 2 3 4" xfId="5145" xr:uid="{00000000-0005-0000-0000-0000AA0E0000}"/>
    <cellStyle name="Normal 2 2 2 4" xfId="4503" xr:uid="{00000000-0005-0000-0000-0000AB0E0000}"/>
    <cellStyle name="Normal 2 2 2 4 2" xfId="4580" xr:uid="{00000000-0005-0000-0000-0000AC0E0000}"/>
    <cellStyle name="Normal 2 2 2 4 2 2" xfId="4746" xr:uid="{00000000-0005-0000-0000-0000AD0E0000}"/>
    <cellStyle name="Normal 2 2 2 4 3" xfId="4672" xr:uid="{00000000-0005-0000-0000-0000AE0E0000}"/>
    <cellStyle name="Normal 2 2 2 4 4" xfId="5458" xr:uid="{00000000-0005-0000-0000-0000AF0E0000}"/>
    <cellStyle name="Normal 2 2 2 5" xfId="3988" xr:uid="{00000000-0005-0000-0000-0000B00E0000}"/>
    <cellStyle name="Normal 2 2 2 5 2" xfId="4622" xr:uid="{00000000-0005-0000-0000-0000B10E0000}"/>
    <cellStyle name="Normal 2 2 2 6" xfId="4530" xr:uid="{00000000-0005-0000-0000-0000B20E0000}"/>
    <cellStyle name="Normal 2 2 2 6 2" xfId="4696" xr:uid="{00000000-0005-0000-0000-0000B30E0000}"/>
    <cellStyle name="Normal 2 2 2 7" xfId="4611" xr:uid="{00000000-0005-0000-0000-0000B40E0000}"/>
    <cellStyle name="Normal 2 2 2 8" xfId="4952" xr:uid="{00000000-0005-0000-0000-0000B50E0000}"/>
    <cellStyle name="Normal 2 2 3" xfId="3995" xr:uid="{00000000-0005-0000-0000-0000B60E0000}"/>
    <cellStyle name="Normal 2 2 3 2" xfId="4189" xr:uid="{00000000-0005-0000-0000-0000B70E0000}"/>
    <cellStyle name="Normal 2 2 3 2 2" xfId="4562" xr:uid="{00000000-0005-0000-0000-0000B80E0000}"/>
    <cellStyle name="Normal 2 2 3 2 2 2" xfId="4728" xr:uid="{00000000-0005-0000-0000-0000B90E0000}"/>
    <cellStyle name="Normal 2 2 3 2 3" xfId="4654" xr:uid="{00000000-0005-0000-0000-0000BA0E0000}"/>
    <cellStyle name="Normal 2 2 3 2 4" xfId="5151" xr:uid="{00000000-0005-0000-0000-0000BB0E0000}"/>
    <cellStyle name="Normal 2 2 3 3" xfId="4510" xr:uid="{00000000-0005-0000-0000-0000BC0E0000}"/>
    <cellStyle name="Normal 2 2 3 3 2" xfId="4586" xr:uid="{00000000-0005-0000-0000-0000BD0E0000}"/>
    <cellStyle name="Normal 2 2 3 3 2 2" xfId="4752" xr:uid="{00000000-0005-0000-0000-0000BE0E0000}"/>
    <cellStyle name="Normal 2 2 3 3 3" xfId="4678" xr:uid="{00000000-0005-0000-0000-0000BF0E0000}"/>
    <cellStyle name="Normal 2 2 3 3 4" xfId="5464" xr:uid="{00000000-0005-0000-0000-0000C00E0000}"/>
    <cellStyle name="Normal 2 2 3 4" xfId="4536" xr:uid="{00000000-0005-0000-0000-0000C10E0000}"/>
    <cellStyle name="Normal 2 2 3 4 2" xfId="4702" xr:uid="{00000000-0005-0000-0000-0000C20E0000}"/>
    <cellStyle name="Normal 2 2 3 5" xfId="4628" xr:uid="{00000000-0005-0000-0000-0000C30E0000}"/>
    <cellStyle name="Normal 2 2 3 6" xfId="4958" xr:uid="{00000000-0005-0000-0000-0000C40E0000}"/>
    <cellStyle name="Normal 2 2 4" xfId="4011" xr:uid="{00000000-0005-0000-0000-0000C50E0000}"/>
    <cellStyle name="Normal 2 2 4 2" xfId="4550" xr:uid="{00000000-0005-0000-0000-0000C60E0000}"/>
    <cellStyle name="Normal 2 2 4 2 2" xfId="4716" xr:uid="{00000000-0005-0000-0000-0000C70E0000}"/>
    <cellStyle name="Normal 2 2 4 3" xfId="4642" xr:uid="{00000000-0005-0000-0000-0000C80E0000}"/>
    <cellStyle name="Normal 2 2 4 4" xfId="4973" xr:uid="{00000000-0005-0000-0000-0000C90E0000}"/>
    <cellStyle name="Normal 2 2 5" xfId="4343" xr:uid="{00000000-0005-0000-0000-0000CA0E0000}"/>
    <cellStyle name="Normal 2 2 5 2" xfId="4574" xr:uid="{00000000-0005-0000-0000-0000CB0E0000}"/>
    <cellStyle name="Normal 2 2 5 2 2" xfId="4740" xr:uid="{00000000-0005-0000-0000-0000CC0E0000}"/>
    <cellStyle name="Normal 2 2 5 3" xfId="4666" xr:uid="{00000000-0005-0000-0000-0000CD0E0000}"/>
    <cellStyle name="Normal 2 2 5 4" xfId="5301" xr:uid="{00000000-0005-0000-0000-0000CE0E0000}"/>
    <cellStyle name="Normal 2 2 6" xfId="36" xr:uid="{00000000-0005-0000-0000-0000CF0E0000}"/>
    <cellStyle name="Normal 2 2 6 2" xfId="4616" xr:uid="{00000000-0005-0000-0000-0000D00E0000}"/>
    <cellStyle name="Normal 2 2 7" xfId="4524" xr:uid="{00000000-0005-0000-0000-0000D10E0000}"/>
    <cellStyle name="Normal 2 2 7 2" xfId="4690" xr:uid="{00000000-0005-0000-0000-0000D20E0000}"/>
    <cellStyle name="Normal 2 2 8" xfId="4609" xr:uid="{00000000-0005-0000-0000-0000D30E0000}"/>
    <cellStyle name="Normal 2 2 9" xfId="4778" xr:uid="{00000000-0005-0000-0000-0000D40E0000}"/>
    <cellStyle name="Normal 2 3" xfId="12" xr:uid="{00000000-0005-0000-0000-0000D50E0000}"/>
    <cellStyle name="Normal 2 3 2" xfId="38" xr:uid="{00000000-0005-0000-0000-0000D60E0000}"/>
    <cellStyle name="Normal 2 3 3" xfId="4610" xr:uid="{00000000-0005-0000-0000-0000D70E0000}"/>
    <cellStyle name="Normal 2 4" xfId="45" xr:uid="{00000000-0005-0000-0000-0000D80E0000}"/>
    <cellStyle name="Normal 2 4 2" xfId="3989" xr:uid="{00000000-0005-0000-0000-0000D90E0000}"/>
    <cellStyle name="Normal 2 4 2 2" xfId="4002" xr:uid="{00000000-0005-0000-0000-0000DA0E0000}"/>
    <cellStyle name="Normal 2 4 2 2 2" xfId="4196" xr:uid="{00000000-0005-0000-0000-0000DB0E0000}"/>
    <cellStyle name="Normal 2 4 2 2 2 2" xfId="4569" xr:uid="{00000000-0005-0000-0000-0000DC0E0000}"/>
    <cellStyle name="Normal 2 4 2 2 2 2 2" xfId="4735" xr:uid="{00000000-0005-0000-0000-0000DD0E0000}"/>
    <cellStyle name="Normal 2 4 2 2 2 3" xfId="4661" xr:uid="{00000000-0005-0000-0000-0000DE0E0000}"/>
    <cellStyle name="Normal 2 4 2 2 2 4" xfId="5158" xr:uid="{00000000-0005-0000-0000-0000DF0E0000}"/>
    <cellStyle name="Normal 2 4 2 2 3" xfId="4517" xr:uid="{00000000-0005-0000-0000-0000E00E0000}"/>
    <cellStyle name="Normal 2 4 2 2 3 2" xfId="4593" xr:uid="{00000000-0005-0000-0000-0000E10E0000}"/>
    <cellStyle name="Normal 2 4 2 2 3 2 2" xfId="4759" xr:uid="{00000000-0005-0000-0000-0000E20E0000}"/>
    <cellStyle name="Normal 2 4 2 2 3 3" xfId="4685" xr:uid="{00000000-0005-0000-0000-0000E30E0000}"/>
    <cellStyle name="Normal 2 4 2 2 3 4" xfId="5471" xr:uid="{00000000-0005-0000-0000-0000E40E0000}"/>
    <cellStyle name="Normal 2 4 2 2 4" xfId="4543" xr:uid="{00000000-0005-0000-0000-0000E50E0000}"/>
    <cellStyle name="Normal 2 4 2 2 4 2" xfId="4709" xr:uid="{00000000-0005-0000-0000-0000E60E0000}"/>
    <cellStyle name="Normal 2 4 2 2 5" xfId="4635" xr:uid="{00000000-0005-0000-0000-0000E70E0000}"/>
    <cellStyle name="Normal 2 4 2 2 6" xfId="4965" xr:uid="{00000000-0005-0000-0000-0000E80E0000}"/>
    <cellStyle name="Normal 2 4 2 3" xfId="4184" xr:uid="{00000000-0005-0000-0000-0000E90E0000}"/>
    <cellStyle name="Normal 2 4 2 3 2" xfId="4557" xr:uid="{00000000-0005-0000-0000-0000EA0E0000}"/>
    <cellStyle name="Normal 2 4 2 3 2 2" xfId="4723" xr:uid="{00000000-0005-0000-0000-0000EB0E0000}"/>
    <cellStyle name="Normal 2 4 2 3 3" xfId="4649" xr:uid="{00000000-0005-0000-0000-0000EC0E0000}"/>
    <cellStyle name="Normal 2 4 2 3 4" xfId="5146" xr:uid="{00000000-0005-0000-0000-0000ED0E0000}"/>
    <cellStyle name="Normal 2 4 2 4" xfId="4504" xr:uid="{00000000-0005-0000-0000-0000EE0E0000}"/>
    <cellStyle name="Normal 2 4 2 4 2" xfId="4581" xr:uid="{00000000-0005-0000-0000-0000EF0E0000}"/>
    <cellStyle name="Normal 2 4 2 4 2 2" xfId="4747" xr:uid="{00000000-0005-0000-0000-0000F00E0000}"/>
    <cellStyle name="Normal 2 4 2 4 3" xfId="4673" xr:uid="{00000000-0005-0000-0000-0000F10E0000}"/>
    <cellStyle name="Normal 2 4 2 4 4" xfId="5459" xr:uid="{00000000-0005-0000-0000-0000F20E0000}"/>
    <cellStyle name="Normal 2 4 2 5" xfId="4531" xr:uid="{00000000-0005-0000-0000-0000F30E0000}"/>
    <cellStyle name="Normal 2 4 2 5 2" xfId="4697" xr:uid="{00000000-0005-0000-0000-0000F40E0000}"/>
    <cellStyle name="Normal 2 4 2 6" xfId="4623" xr:uid="{00000000-0005-0000-0000-0000F50E0000}"/>
    <cellStyle name="Normal 2 4 2 7" xfId="4953" xr:uid="{00000000-0005-0000-0000-0000F60E0000}"/>
    <cellStyle name="Normal 2 4 3" xfId="3998" xr:uid="{00000000-0005-0000-0000-0000F70E0000}"/>
    <cellStyle name="Normal 2 4 3 2" xfId="4192" xr:uid="{00000000-0005-0000-0000-0000F80E0000}"/>
    <cellStyle name="Normal 2 4 3 2 2" xfId="4565" xr:uid="{00000000-0005-0000-0000-0000F90E0000}"/>
    <cellStyle name="Normal 2 4 3 2 2 2" xfId="4731" xr:uid="{00000000-0005-0000-0000-0000FA0E0000}"/>
    <cellStyle name="Normal 2 4 3 2 3" xfId="4657" xr:uid="{00000000-0005-0000-0000-0000FB0E0000}"/>
    <cellStyle name="Normal 2 4 3 2 4" xfId="5154" xr:uid="{00000000-0005-0000-0000-0000FC0E0000}"/>
    <cellStyle name="Normal 2 4 3 3" xfId="4513" xr:uid="{00000000-0005-0000-0000-0000FD0E0000}"/>
    <cellStyle name="Normal 2 4 3 3 2" xfId="4589" xr:uid="{00000000-0005-0000-0000-0000FE0E0000}"/>
    <cellStyle name="Normal 2 4 3 3 2 2" xfId="4755" xr:uid="{00000000-0005-0000-0000-0000FF0E0000}"/>
    <cellStyle name="Normal 2 4 3 3 3" xfId="4681" xr:uid="{00000000-0005-0000-0000-0000000F0000}"/>
    <cellStyle name="Normal 2 4 3 3 4" xfId="5467" xr:uid="{00000000-0005-0000-0000-0000010F0000}"/>
    <cellStyle name="Normal 2 4 3 4" xfId="4539" xr:uid="{00000000-0005-0000-0000-0000020F0000}"/>
    <cellStyle name="Normal 2 4 3 4 2" xfId="4705" xr:uid="{00000000-0005-0000-0000-0000030F0000}"/>
    <cellStyle name="Normal 2 4 3 5" xfId="4631" xr:uid="{00000000-0005-0000-0000-0000040F0000}"/>
    <cellStyle name="Normal 2 4 3 6" xfId="4961" xr:uid="{00000000-0005-0000-0000-0000050F0000}"/>
    <cellStyle name="Normal 2 4 4" xfId="4016" xr:uid="{00000000-0005-0000-0000-0000060F0000}"/>
    <cellStyle name="Normal 2 4 4 2" xfId="4553" xr:uid="{00000000-0005-0000-0000-0000070F0000}"/>
    <cellStyle name="Normal 2 4 4 2 2" xfId="4719" xr:uid="{00000000-0005-0000-0000-0000080F0000}"/>
    <cellStyle name="Normal 2 4 4 3" xfId="4645" xr:uid="{00000000-0005-0000-0000-0000090F0000}"/>
    <cellStyle name="Normal 2 4 4 4" xfId="4978" xr:uid="{00000000-0005-0000-0000-00000A0F0000}"/>
    <cellStyle name="Normal 2 4 5" xfId="4348" xr:uid="{00000000-0005-0000-0000-00000B0F0000}"/>
    <cellStyle name="Normal 2 4 5 2" xfId="4577" xr:uid="{00000000-0005-0000-0000-00000C0F0000}"/>
    <cellStyle name="Normal 2 4 5 2 2" xfId="4743" xr:uid="{00000000-0005-0000-0000-00000D0F0000}"/>
    <cellStyle name="Normal 2 4 5 3" xfId="4669" xr:uid="{00000000-0005-0000-0000-00000E0F0000}"/>
    <cellStyle name="Normal 2 4 5 4" xfId="5306" xr:uid="{00000000-0005-0000-0000-00000F0F0000}"/>
    <cellStyle name="Normal 2 4 6" xfId="4527" xr:uid="{00000000-0005-0000-0000-0000100F0000}"/>
    <cellStyle name="Normal 2 4 6 2" xfId="4693" xr:uid="{00000000-0005-0000-0000-0000110F0000}"/>
    <cellStyle name="Normal 2 4 7" xfId="4619" xr:uid="{00000000-0005-0000-0000-0000120F0000}"/>
    <cellStyle name="Normal 2 4 8" xfId="4783" xr:uid="{00000000-0005-0000-0000-0000130F0000}"/>
    <cellStyle name="Normal 2 5" xfId="3983" xr:uid="{00000000-0005-0000-0000-0000140F0000}"/>
    <cellStyle name="Normal 2 5 2" xfId="3999" xr:uid="{00000000-0005-0000-0000-0000150F0000}"/>
    <cellStyle name="Normal 2 5 2 2" xfId="4193" xr:uid="{00000000-0005-0000-0000-0000160F0000}"/>
    <cellStyle name="Normal 2 5 2 2 2" xfId="4566" xr:uid="{00000000-0005-0000-0000-0000170F0000}"/>
    <cellStyle name="Normal 2 5 2 2 2 2" xfId="4732" xr:uid="{00000000-0005-0000-0000-0000180F0000}"/>
    <cellStyle name="Normal 2 5 2 2 3" xfId="4658" xr:uid="{00000000-0005-0000-0000-0000190F0000}"/>
    <cellStyle name="Normal 2 5 2 2 4" xfId="5155" xr:uid="{00000000-0005-0000-0000-00001A0F0000}"/>
    <cellStyle name="Normal 2 5 2 3" xfId="4514" xr:uid="{00000000-0005-0000-0000-00001B0F0000}"/>
    <cellStyle name="Normal 2 5 2 3 2" xfId="4590" xr:uid="{00000000-0005-0000-0000-00001C0F0000}"/>
    <cellStyle name="Normal 2 5 2 3 2 2" xfId="4756" xr:uid="{00000000-0005-0000-0000-00001D0F0000}"/>
    <cellStyle name="Normal 2 5 2 3 3" xfId="4682" xr:uid="{00000000-0005-0000-0000-00001E0F0000}"/>
    <cellStyle name="Normal 2 5 2 3 4" xfId="5468" xr:uid="{00000000-0005-0000-0000-00001F0F0000}"/>
    <cellStyle name="Normal 2 5 2 4" xfId="4540" xr:uid="{00000000-0005-0000-0000-0000200F0000}"/>
    <cellStyle name="Normal 2 5 2 4 2" xfId="4706" xr:uid="{00000000-0005-0000-0000-0000210F0000}"/>
    <cellStyle name="Normal 2 5 2 5" xfId="4632" xr:uid="{00000000-0005-0000-0000-0000220F0000}"/>
    <cellStyle name="Normal 2 5 2 6" xfId="4962" xr:uid="{00000000-0005-0000-0000-0000230F0000}"/>
    <cellStyle name="Normal 2 5 3" xfId="4181" xr:uid="{00000000-0005-0000-0000-0000240F0000}"/>
    <cellStyle name="Normal 2 5 3 2" xfId="4554" xr:uid="{00000000-0005-0000-0000-0000250F0000}"/>
    <cellStyle name="Normal 2 5 3 2 2" xfId="4720" xr:uid="{00000000-0005-0000-0000-0000260F0000}"/>
    <cellStyle name="Normal 2 5 3 3" xfId="4646" xr:uid="{00000000-0005-0000-0000-0000270F0000}"/>
    <cellStyle name="Normal 2 5 3 4" xfId="5143" xr:uid="{00000000-0005-0000-0000-0000280F0000}"/>
    <cellStyle name="Normal 2 5 4" xfId="4498" xr:uid="{00000000-0005-0000-0000-0000290F0000}"/>
    <cellStyle name="Normal 2 5 4 2" xfId="4578" xr:uid="{00000000-0005-0000-0000-00002A0F0000}"/>
    <cellStyle name="Normal 2 5 4 2 2" xfId="4744" xr:uid="{00000000-0005-0000-0000-00002B0F0000}"/>
    <cellStyle name="Normal 2 5 4 3" xfId="4670" xr:uid="{00000000-0005-0000-0000-00002C0F0000}"/>
    <cellStyle name="Normal 2 5 4 4" xfId="5456" xr:uid="{00000000-0005-0000-0000-00002D0F0000}"/>
    <cellStyle name="Normal 2 5 5" xfId="4528" xr:uid="{00000000-0005-0000-0000-00002E0F0000}"/>
    <cellStyle name="Normal 2 5 5 2" xfId="4694" xr:uid="{00000000-0005-0000-0000-00002F0F0000}"/>
    <cellStyle name="Normal 2 5 6" xfId="4620" xr:uid="{00000000-0005-0000-0000-0000300F0000}"/>
    <cellStyle name="Normal 2 5 7" xfId="4950" xr:uid="{00000000-0005-0000-0000-0000310F0000}"/>
    <cellStyle name="Normal 2 6" xfId="3993" xr:uid="{00000000-0005-0000-0000-0000320F0000}"/>
    <cellStyle name="Normal 2 6 2" xfId="4187" xr:uid="{00000000-0005-0000-0000-0000330F0000}"/>
    <cellStyle name="Normal 2 6 2 2" xfId="4560" xr:uid="{00000000-0005-0000-0000-0000340F0000}"/>
    <cellStyle name="Normal 2 6 2 2 2" xfId="4726" xr:uid="{00000000-0005-0000-0000-0000350F0000}"/>
    <cellStyle name="Normal 2 6 2 3" xfId="4652" xr:uid="{00000000-0005-0000-0000-0000360F0000}"/>
    <cellStyle name="Normal 2 6 2 4" xfId="5149" xr:uid="{00000000-0005-0000-0000-0000370F0000}"/>
    <cellStyle name="Normal 2 6 3" xfId="4508" xr:uid="{00000000-0005-0000-0000-0000380F0000}"/>
    <cellStyle name="Normal 2 6 3 2" xfId="4584" xr:uid="{00000000-0005-0000-0000-0000390F0000}"/>
    <cellStyle name="Normal 2 6 3 2 2" xfId="4750" xr:uid="{00000000-0005-0000-0000-00003A0F0000}"/>
    <cellStyle name="Normal 2 6 3 3" xfId="4676" xr:uid="{00000000-0005-0000-0000-00003B0F0000}"/>
    <cellStyle name="Normal 2 6 3 4" xfId="5462" xr:uid="{00000000-0005-0000-0000-00003C0F0000}"/>
    <cellStyle name="Normal 2 6 4" xfId="4534" xr:uid="{00000000-0005-0000-0000-00003D0F0000}"/>
    <cellStyle name="Normal 2 6 4 2" xfId="4700" xr:uid="{00000000-0005-0000-0000-00003E0F0000}"/>
    <cellStyle name="Normal 2 6 5" xfId="4626" xr:uid="{00000000-0005-0000-0000-00003F0F0000}"/>
    <cellStyle name="Normal 2 6 6" xfId="4956" xr:uid="{00000000-0005-0000-0000-0000400F0000}"/>
    <cellStyle name="Normal 2 7" xfId="4007" xr:uid="{00000000-0005-0000-0000-0000410F0000}"/>
    <cellStyle name="Normal 2 7 2" xfId="4546" xr:uid="{00000000-0005-0000-0000-0000420F0000}"/>
    <cellStyle name="Normal 2 7 2 2" xfId="4712" xr:uid="{00000000-0005-0000-0000-0000430F0000}"/>
    <cellStyle name="Normal 2 7 3" xfId="4638" xr:uid="{00000000-0005-0000-0000-0000440F0000}"/>
    <cellStyle name="Normal 2 7 4" xfId="4969" xr:uid="{00000000-0005-0000-0000-0000450F0000}"/>
    <cellStyle name="Normal 2 8" xfId="4009" xr:uid="{00000000-0005-0000-0000-0000460F0000}"/>
    <cellStyle name="Normal 2 8 2" xfId="4548" xr:uid="{00000000-0005-0000-0000-0000470F0000}"/>
    <cellStyle name="Normal 2 8 2 2" xfId="4714" xr:uid="{00000000-0005-0000-0000-0000480F0000}"/>
    <cellStyle name="Normal 2 8 3" xfId="4640" xr:uid="{00000000-0005-0000-0000-0000490F0000}"/>
    <cellStyle name="Normal 2 8 4" xfId="4971" xr:uid="{00000000-0005-0000-0000-00004A0F0000}"/>
    <cellStyle name="Normal 2 9" xfId="4341" xr:uid="{00000000-0005-0000-0000-00004B0F0000}"/>
    <cellStyle name="Normal 2 9 2" xfId="4572" xr:uid="{00000000-0005-0000-0000-00004C0F0000}"/>
    <cellStyle name="Normal 2 9 2 2" xfId="4738" xr:uid="{00000000-0005-0000-0000-00004D0F0000}"/>
    <cellStyle name="Normal 2 9 3" xfId="4664" xr:uid="{00000000-0005-0000-0000-00004E0F0000}"/>
    <cellStyle name="Normal 2 9 4" xfId="5299" xr:uid="{00000000-0005-0000-0000-00004F0F0000}"/>
    <cellStyle name="Normal 2_Adj in cashflow Q2" xfId="285" xr:uid="{00000000-0005-0000-0000-0000500F0000}"/>
    <cellStyle name="Normal 20" xfId="3684" xr:uid="{00000000-0005-0000-0000-0000510F0000}"/>
    <cellStyle name="Normal 200" xfId="4606" xr:uid="{00000000-0005-0000-0000-0000520F0000}"/>
    <cellStyle name="Normal 200 2" xfId="4772" xr:uid="{00000000-0005-0000-0000-0000530F0000}"/>
    <cellStyle name="Normal 201" xfId="4607" xr:uid="{00000000-0005-0000-0000-0000540F0000}"/>
    <cellStyle name="Normal 201 2" xfId="4773" xr:uid="{00000000-0005-0000-0000-0000550F0000}"/>
    <cellStyle name="Normal 202" xfId="4774" xr:uid="{00000000-0005-0000-0000-0000560F0000}"/>
    <cellStyle name="Normal 203" xfId="4793" xr:uid="{00000000-0005-0000-0000-0000570F0000}"/>
    <cellStyle name="Normal 204" xfId="6081" xr:uid="{72A81830-CDC1-4D5B-BD35-B7D02D6565E2}"/>
    <cellStyle name="Normal 205" xfId="6083" xr:uid="{5D03635E-6ABC-4976-BBBE-E6336C12BD43}"/>
    <cellStyle name="Normal 21" xfId="3685" xr:uid="{00000000-0005-0000-0000-0000580F0000}"/>
    <cellStyle name="Normal 22" xfId="3686" xr:uid="{00000000-0005-0000-0000-0000590F0000}"/>
    <cellStyle name="Normal 23" xfId="3687" xr:uid="{00000000-0005-0000-0000-00005A0F0000}"/>
    <cellStyle name="Normal 24" xfId="3688" xr:uid="{00000000-0005-0000-0000-00005B0F0000}"/>
    <cellStyle name="Normal 25" xfId="3689" xr:uid="{00000000-0005-0000-0000-00005C0F0000}"/>
    <cellStyle name="Normal 26" xfId="3690" xr:uid="{00000000-0005-0000-0000-00005D0F0000}"/>
    <cellStyle name="Normal 27" xfId="3691" xr:uid="{00000000-0005-0000-0000-00005E0F0000}"/>
    <cellStyle name="Normal 28" xfId="3692" xr:uid="{00000000-0005-0000-0000-00005F0F0000}"/>
    <cellStyle name="Normal 29" xfId="3693" xr:uid="{00000000-0005-0000-0000-0000600F0000}"/>
    <cellStyle name="Normal 3" xfId="14" xr:uid="{00000000-0005-0000-0000-0000610F0000}"/>
    <cellStyle name="Normal 3 10" xfId="3695" xr:uid="{00000000-0005-0000-0000-0000620F0000}"/>
    <cellStyle name="Normal 3 10 2" xfId="3696" xr:uid="{00000000-0005-0000-0000-0000630F0000}"/>
    <cellStyle name="Normal 3 11" xfId="3697" xr:uid="{00000000-0005-0000-0000-0000640F0000}"/>
    <cellStyle name="Normal 3 11 2" xfId="3698" xr:uid="{00000000-0005-0000-0000-0000650F0000}"/>
    <cellStyle name="Normal 3 12" xfId="3699" xr:uid="{00000000-0005-0000-0000-0000660F0000}"/>
    <cellStyle name="Normal 3 13" xfId="41" xr:uid="{00000000-0005-0000-0000-0000670F0000}"/>
    <cellStyle name="Normal 3 14" xfId="4612" xr:uid="{00000000-0005-0000-0000-0000680F0000}"/>
    <cellStyle name="Normal 3 2" xfId="3700" xr:uid="{00000000-0005-0000-0000-0000690F0000}"/>
    <cellStyle name="Normal 3 2 2" xfId="3701" xr:uid="{00000000-0005-0000-0000-00006A0F0000}"/>
    <cellStyle name="Normal 3 2 2 2" xfId="3702" xr:uid="{00000000-0005-0000-0000-00006B0F0000}"/>
    <cellStyle name="Normal 3 2 3" xfId="3703" xr:uid="{00000000-0005-0000-0000-00006C0F0000}"/>
    <cellStyle name="Normal 3 3" xfId="3704" xr:uid="{00000000-0005-0000-0000-00006D0F0000}"/>
    <cellStyle name="Normal 3 3 2" xfId="3705" xr:uid="{00000000-0005-0000-0000-00006E0F0000}"/>
    <cellStyle name="Normal 3 3 2 2" xfId="3706" xr:uid="{00000000-0005-0000-0000-00006F0F0000}"/>
    <cellStyle name="Normal 3 3 3" xfId="3707" xr:uid="{00000000-0005-0000-0000-0000700F0000}"/>
    <cellStyle name="Normal 3 3 3 2" xfId="3708" xr:uid="{00000000-0005-0000-0000-0000710F0000}"/>
    <cellStyle name="Normal 3 3 4" xfId="3709" xr:uid="{00000000-0005-0000-0000-0000720F0000}"/>
    <cellStyle name="Normal 3 3 4 2" xfId="3710" xr:uid="{00000000-0005-0000-0000-0000730F0000}"/>
    <cellStyle name="Normal 3 3 5" xfId="3711" xr:uid="{00000000-0005-0000-0000-0000740F0000}"/>
    <cellStyle name="Normal 3 3 5 2" xfId="3712" xr:uid="{00000000-0005-0000-0000-0000750F0000}"/>
    <cellStyle name="Normal 3 3 6" xfId="3713" xr:uid="{00000000-0005-0000-0000-0000760F0000}"/>
    <cellStyle name="Normal 3 3 6 2" xfId="3714" xr:uid="{00000000-0005-0000-0000-0000770F0000}"/>
    <cellStyle name="Normal 3 3 7" xfId="3715" xr:uid="{00000000-0005-0000-0000-0000780F0000}"/>
    <cellStyle name="Normal 3 4" xfId="3716" xr:uid="{00000000-0005-0000-0000-0000790F0000}"/>
    <cellStyle name="Normal 3 4 2" xfId="3717" xr:uid="{00000000-0005-0000-0000-00007A0F0000}"/>
    <cellStyle name="Normal 3 4 2 2" xfId="3718" xr:uid="{00000000-0005-0000-0000-00007B0F0000}"/>
    <cellStyle name="Normal 3 4 3" xfId="3719" xr:uid="{00000000-0005-0000-0000-00007C0F0000}"/>
    <cellStyle name="Normal 3 4 3 2" xfId="3720" xr:uid="{00000000-0005-0000-0000-00007D0F0000}"/>
    <cellStyle name="Normal 3 4 4" xfId="3721" xr:uid="{00000000-0005-0000-0000-00007E0F0000}"/>
    <cellStyle name="Normal 3 4 4 2" xfId="3722" xr:uid="{00000000-0005-0000-0000-00007F0F0000}"/>
    <cellStyle name="Normal 3 4 5" xfId="3723" xr:uid="{00000000-0005-0000-0000-0000800F0000}"/>
    <cellStyle name="Normal 3 4 5 2" xfId="3724" xr:uid="{00000000-0005-0000-0000-0000810F0000}"/>
    <cellStyle name="Normal 3 4 6" xfId="3725" xr:uid="{00000000-0005-0000-0000-0000820F0000}"/>
    <cellStyle name="Normal 3 4 6 2" xfId="3726" xr:uid="{00000000-0005-0000-0000-0000830F0000}"/>
    <cellStyle name="Normal 3 4 7" xfId="3727" xr:uid="{00000000-0005-0000-0000-0000840F0000}"/>
    <cellStyle name="Normal 3 5" xfId="3728" xr:uid="{00000000-0005-0000-0000-0000850F0000}"/>
    <cellStyle name="Normal 3 5 2" xfId="3729" xr:uid="{00000000-0005-0000-0000-0000860F0000}"/>
    <cellStyle name="Normal 3 5 2 2" xfId="3730" xr:uid="{00000000-0005-0000-0000-0000870F0000}"/>
    <cellStyle name="Normal 3 5 3" xfId="3731" xr:uid="{00000000-0005-0000-0000-0000880F0000}"/>
    <cellStyle name="Normal 3 5 3 2" xfId="3732" xr:uid="{00000000-0005-0000-0000-0000890F0000}"/>
    <cellStyle name="Normal 3 5 4" xfId="3733" xr:uid="{00000000-0005-0000-0000-00008A0F0000}"/>
    <cellStyle name="Normal 3 5 4 2" xfId="3734" xr:uid="{00000000-0005-0000-0000-00008B0F0000}"/>
    <cellStyle name="Normal 3 5 5" xfId="3735" xr:uid="{00000000-0005-0000-0000-00008C0F0000}"/>
    <cellStyle name="Normal 3 5 5 2" xfId="3736" xr:uid="{00000000-0005-0000-0000-00008D0F0000}"/>
    <cellStyle name="Normal 3 5 6" xfId="3737" xr:uid="{00000000-0005-0000-0000-00008E0F0000}"/>
    <cellStyle name="Normal 3 5 6 2" xfId="3738" xr:uid="{00000000-0005-0000-0000-00008F0F0000}"/>
    <cellStyle name="Normal 3 5 7" xfId="3739" xr:uid="{00000000-0005-0000-0000-0000900F0000}"/>
    <cellStyle name="Normal 3 6" xfId="3740" xr:uid="{00000000-0005-0000-0000-0000910F0000}"/>
    <cellStyle name="Normal 3 6 2" xfId="3741" xr:uid="{00000000-0005-0000-0000-0000920F0000}"/>
    <cellStyle name="Normal 3 6 2 2" xfId="3742" xr:uid="{00000000-0005-0000-0000-0000930F0000}"/>
    <cellStyle name="Normal 3 6 3" xfId="3743" xr:uid="{00000000-0005-0000-0000-0000940F0000}"/>
    <cellStyle name="Normal 3 6 3 2" xfId="3744" xr:uid="{00000000-0005-0000-0000-0000950F0000}"/>
    <cellStyle name="Normal 3 6 4" xfId="3745" xr:uid="{00000000-0005-0000-0000-0000960F0000}"/>
    <cellStyle name="Normal 3 6 4 2" xfId="3746" xr:uid="{00000000-0005-0000-0000-0000970F0000}"/>
    <cellStyle name="Normal 3 6 5" xfId="3747" xr:uid="{00000000-0005-0000-0000-0000980F0000}"/>
    <cellStyle name="Normal 3 6 5 2" xfId="3748" xr:uid="{00000000-0005-0000-0000-0000990F0000}"/>
    <cellStyle name="Normal 3 6 6" xfId="3749" xr:uid="{00000000-0005-0000-0000-00009A0F0000}"/>
    <cellStyle name="Normal 3 7" xfId="3750" xr:uid="{00000000-0005-0000-0000-00009B0F0000}"/>
    <cellStyle name="Normal 3 8" xfId="3751" xr:uid="{00000000-0005-0000-0000-00009C0F0000}"/>
    <cellStyle name="Normal 3 8 2" xfId="3752" xr:uid="{00000000-0005-0000-0000-00009D0F0000}"/>
    <cellStyle name="Normal 3 9" xfId="3753" xr:uid="{00000000-0005-0000-0000-00009E0F0000}"/>
    <cellStyle name="Normal 3 9 2" xfId="3754" xr:uid="{00000000-0005-0000-0000-00009F0F0000}"/>
    <cellStyle name="Normal 3_IS + BS" xfId="3694" xr:uid="{00000000-0005-0000-0000-0000A00F0000}"/>
    <cellStyle name="Normal 30" xfId="3755" xr:uid="{00000000-0005-0000-0000-0000A10F0000}"/>
    <cellStyle name="Normal 31" xfId="3756" xr:uid="{00000000-0005-0000-0000-0000A20F0000}"/>
    <cellStyle name="Normal 32" xfId="3757" xr:uid="{00000000-0005-0000-0000-0000A30F0000}"/>
    <cellStyle name="Normal 33" xfId="3758" xr:uid="{00000000-0005-0000-0000-0000A40F0000}"/>
    <cellStyle name="Normal 34" xfId="3759" xr:uid="{00000000-0005-0000-0000-0000A50F0000}"/>
    <cellStyle name="Normal 35" xfId="3760" xr:uid="{00000000-0005-0000-0000-0000A60F0000}"/>
    <cellStyle name="Normal 36" xfId="3761" xr:uid="{00000000-0005-0000-0000-0000A70F0000}"/>
    <cellStyle name="Normal 37" xfId="3762" xr:uid="{00000000-0005-0000-0000-0000A80F0000}"/>
    <cellStyle name="Normal 38" xfId="3763" xr:uid="{00000000-0005-0000-0000-0000A90F0000}"/>
    <cellStyle name="Normal 39" xfId="3764" xr:uid="{00000000-0005-0000-0000-0000AA0F0000}"/>
    <cellStyle name="Normal 4" xfId="15" xr:uid="{00000000-0005-0000-0000-0000AB0F0000}"/>
    <cellStyle name="Normal 4 2" xfId="3766" xr:uid="{00000000-0005-0000-0000-0000AC0F0000}"/>
    <cellStyle name="Normal 4 3" xfId="3767" xr:uid="{00000000-0005-0000-0000-0000AD0F0000}"/>
    <cellStyle name="Normal 4 4" xfId="35" xr:uid="{00000000-0005-0000-0000-0000AE0F0000}"/>
    <cellStyle name="Normal 4 5" xfId="4613" xr:uid="{00000000-0005-0000-0000-0000AF0F0000}"/>
    <cellStyle name="Normal 4_IS + BS" xfId="3765" xr:uid="{00000000-0005-0000-0000-0000B00F0000}"/>
    <cellStyle name="Normal 40" xfId="3768" xr:uid="{00000000-0005-0000-0000-0000B10F0000}"/>
    <cellStyle name="Normal 41" xfId="3769" xr:uid="{00000000-0005-0000-0000-0000B20F0000}"/>
    <cellStyle name="Normal 42" xfId="3770" xr:uid="{00000000-0005-0000-0000-0000B30F0000}"/>
    <cellStyle name="Normal 43" xfId="3771" xr:uid="{00000000-0005-0000-0000-0000B40F0000}"/>
    <cellStyle name="Normal 44" xfId="3772" xr:uid="{00000000-0005-0000-0000-0000B50F0000}"/>
    <cellStyle name="Normal 45" xfId="3773" xr:uid="{00000000-0005-0000-0000-0000B60F0000}"/>
    <cellStyle name="Normal 46" xfId="3774" xr:uid="{00000000-0005-0000-0000-0000B70F0000}"/>
    <cellStyle name="Normal 47" xfId="3775" xr:uid="{00000000-0005-0000-0000-0000B80F0000}"/>
    <cellStyle name="Normal 48" xfId="3776" xr:uid="{00000000-0005-0000-0000-0000B90F0000}"/>
    <cellStyle name="Normal 49" xfId="3777" xr:uid="{00000000-0005-0000-0000-0000BA0F0000}"/>
    <cellStyle name="Normal 5" xfId="37" xr:uid="{00000000-0005-0000-0000-0000BB0F0000}"/>
    <cellStyle name="Normal 5 2" xfId="3984" xr:uid="{00000000-0005-0000-0000-0000BC0F0000}"/>
    <cellStyle name="Normal 5 2 2" xfId="4000" xr:uid="{00000000-0005-0000-0000-0000BD0F0000}"/>
    <cellStyle name="Normal 5 2 2 2" xfId="4194" xr:uid="{00000000-0005-0000-0000-0000BE0F0000}"/>
    <cellStyle name="Normal 5 2 2 2 2" xfId="4567" xr:uid="{00000000-0005-0000-0000-0000BF0F0000}"/>
    <cellStyle name="Normal 5 2 2 2 2 2" xfId="4733" xr:uid="{00000000-0005-0000-0000-0000C00F0000}"/>
    <cellStyle name="Normal 5 2 2 2 3" xfId="4659" xr:uid="{00000000-0005-0000-0000-0000C10F0000}"/>
    <cellStyle name="Normal 5 2 2 2 4" xfId="5156" xr:uid="{00000000-0005-0000-0000-0000C20F0000}"/>
    <cellStyle name="Normal 5 2 2 3" xfId="4515" xr:uid="{00000000-0005-0000-0000-0000C30F0000}"/>
    <cellStyle name="Normal 5 2 2 3 2" xfId="4591" xr:uid="{00000000-0005-0000-0000-0000C40F0000}"/>
    <cellStyle name="Normal 5 2 2 3 2 2" xfId="4757" xr:uid="{00000000-0005-0000-0000-0000C50F0000}"/>
    <cellStyle name="Normal 5 2 2 3 3" xfId="4683" xr:uid="{00000000-0005-0000-0000-0000C60F0000}"/>
    <cellStyle name="Normal 5 2 2 3 4" xfId="5469" xr:uid="{00000000-0005-0000-0000-0000C70F0000}"/>
    <cellStyle name="Normal 5 2 2 4" xfId="4541" xr:uid="{00000000-0005-0000-0000-0000C80F0000}"/>
    <cellStyle name="Normal 5 2 2 4 2" xfId="4707" xr:uid="{00000000-0005-0000-0000-0000C90F0000}"/>
    <cellStyle name="Normal 5 2 2 5" xfId="4633" xr:uid="{00000000-0005-0000-0000-0000CA0F0000}"/>
    <cellStyle name="Normal 5 2 2 6" xfId="4963" xr:uid="{00000000-0005-0000-0000-0000CB0F0000}"/>
    <cellStyle name="Normal 5 2 3" xfId="4182" xr:uid="{00000000-0005-0000-0000-0000CC0F0000}"/>
    <cellStyle name="Normal 5 2 3 2" xfId="4555" xr:uid="{00000000-0005-0000-0000-0000CD0F0000}"/>
    <cellStyle name="Normal 5 2 3 2 2" xfId="4721" xr:uid="{00000000-0005-0000-0000-0000CE0F0000}"/>
    <cellStyle name="Normal 5 2 3 3" xfId="4647" xr:uid="{00000000-0005-0000-0000-0000CF0F0000}"/>
    <cellStyle name="Normal 5 2 3 4" xfId="5144" xr:uid="{00000000-0005-0000-0000-0000D00F0000}"/>
    <cellStyle name="Normal 5 2 4" xfId="4499" xr:uid="{00000000-0005-0000-0000-0000D10F0000}"/>
    <cellStyle name="Normal 5 2 4 2" xfId="4579" xr:uid="{00000000-0005-0000-0000-0000D20F0000}"/>
    <cellStyle name="Normal 5 2 4 2 2" xfId="4745" xr:uid="{00000000-0005-0000-0000-0000D30F0000}"/>
    <cellStyle name="Normal 5 2 4 3" xfId="4671" xr:uid="{00000000-0005-0000-0000-0000D40F0000}"/>
    <cellStyle name="Normal 5 2 4 4" xfId="5457" xr:uid="{00000000-0005-0000-0000-0000D50F0000}"/>
    <cellStyle name="Normal 5 2 5" xfId="4529" xr:uid="{00000000-0005-0000-0000-0000D60F0000}"/>
    <cellStyle name="Normal 5 2 5 2" xfId="4695" xr:uid="{00000000-0005-0000-0000-0000D70F0000}"/>
    <cellStyle name="Normal 5 2 6" xfId="4621" xr:uid="{00000000-0005-0000-0000-0000D80F0000}"/>
    <cellStyle name="Normal 5 2 7" xfId="4951" xr:uid="{00000000-0005-0000-0000-0000D90F0000}"/>
    <cellStyle name="Normal 5 3" xfId="3996" xr:uid="{00000000-0005-0000-0000-0000DA0F0000}"/>
    <cellStyle name="Normal 5 3 2" xfId="4190" xr:uid="{00000000-0005-0000-0000-0000DB0F0000}"/>
    <cellStyle name="Normal 5 3 2 2" xfId="4563" xr:uid="{00000000-0005-0000-0000-0000DC0F0000}"/>
    <cellStyle name="Normal 5 3 2 2 2" xfId="4729" xr:uid="{00000000-0005-0000-0000-0000DD0F0000}"/>
    <cellStyle name="Normal 5 3 2 3" xfId="4655" xr:uid="{00000000-0005-0000-0000-0000DE0F0000}"/>
    <cellStyle name="Normal 5 3 2 4" xfId="5152" xr:uid="{00000000-0005-0000-0000-0000DF0F0000}"/>
    <cellStyle name="Normal 5 3 3" xfId="4511" xr:uid="{00000000-0005-0000-0000-0000E00F0000}"/>
    <cellStyle name="Normal 5 3 3 2" xfId="4587" xr:uid="{00000000-0005-0000-0000-0000E10F0000}"/>
    <cellStyle name="Normal 5 3 3 2 2" xfId="4753" xr:uid="{00000000-0005-0000-0000-0000E20F0000}"/>
    <cellStyle name="Normal 5 3 3 3" xfId="4679" xr:uid="{00000000-0005-0000-0000-0000E30F0000}"/>
    <cellStyle name="Normal 5 3 3 4" xfId="5465" xr:uid="{00000000-0005-0000-0000-0000E40F0000}"/>
    <cellStyle name="Normal 5 3 4" xfId="4537" xr:uid="{00000000-0005-0000-0000-0000E50F0000}"/>
    <cellStyle name="Normal 5 3 4 2" xfId="4703" xr:uid="{00000000-0005-0000-0000-0000E60F0000}"/>
    <cellStyle name="Normal 5 3 5" xfId="4629" xr:uid="{00000000-0005-0000-0000-0000E70F0000}"/>
    <cellStyle name="Normal 5 3 6" xfId="4959" xr:uid="{00000000-0005-0000-0000-0000E80F0000}"/>
    <cellStyle name="Normal 5 4" xfId="4008" xr:uid="{00000000-0005-0000-0000-0000E90F0000}"/>
    <cellStyle name="Normal 5 4 2" xfId="4547" xr:uid="{00000000-0005-0000-0000-0000EA0F0000}"/>
    <cellStyle name="Normal 5 4 2 2" xfId="4713" xr:uid="{00000000-0005-0000-0000-0000EB0F0000}"/>
    <cellStyle name="Normal 5 4 3" xfId="4639" xr:uid="{00000000-0005-0000-0000-0000EC0F0000}"/>
    <cellStyle name="Normal 5 4 4" xfId="4970" xr:uid="{00000000-0005-0000-0000-0000ED0F0000}"/>
    <cellStyle name="Normal 5 5" xfId="4012" xr:uid="{00000000-0005-0000-0000-0000EE0F0000}"/>
    <cellStyle name="Normal 5 5 2" xfId="4551" xr:uid="{00000000-0005-0000-0000-0000EF0F0000}"/>
    <cellStyle name="Normal 5 5 2 2" xfId="4717" xr:uid="{00000000-0005-0000-0000-0000F00F0000}"/>
    <cellStyle name="Normal 5 5 3" xfId="4643" xr:uid="{00000000-0005-0000-0000-0000F10F0000}"/>
    <cellStyle name="Normal 5 5 4" xfId="4974" xr:uid="{00000000-0005-0000-0000-0000F20F0000}"/>
    <cellStyle name="Normal 5 6" xfId="4344" xr:uid="{00000000-0005-0000-0000-0000F30F0000}"/>
    <cellStyle name="Normal 5 6 2" xfId="4575" xr:uid="{00000000-0005-0000-0000-0000F40F0000}"/>
    <cellStyle name="Normal 5 6 2 2" xfId="4741" xr:uid="{00000000-0005-0000-0000-0000F50F0000}"/>
    <cellStyle name="Normal 5 6 3" xfId="4667" xr:uid="{00000000-0005-0000-0000-0000F60F0000}"/>
    <cellStyle name="Normal 5 6 4" xfId="5302" xr:uid="{00000000-0005-0000-0000-0000F70F0000}"/>
    <cellStyle name="Normal 5 7" xfId="4525" xr:uid="{00000000-0005-0000-0000-0000F80F0000}"/>
    <cellStyle name="Normal 5 7 2" xfId="4691" xr:uid="{00000000-0005-0000-0000-0000F90F0000}"/>
    <cellStyle name="Normal 5 8" xfId="4617" xr:uid="{00000000-0005-0000-0000-0000FA0F0000}"/>
    <cellStyle name="Normal 5 9" xfId="4779" xr:uid="{00000000-0005-0000-0000-0000FB0F0000}"/>
    <cellStyle name="Normal 50" xfId="3778" xr:uid="{00000000-0005-0000-0000-0000FC0F0000}"/>
    <cellStyle name="Normal 51" xfId="3779" xr:uid="{00000000-0005-0000-0000-0000FD0F0000}"/>
    <cellStyle name="Normal 52" xfId="3780" xr:uid="{00000000-0005-0000-0000-0000FE0F0000}"/>
    <cellStyle name="Normal 53" xfId="3781" xr:uid="{00000000-0005-0000-0000-0000FF0F0000}"/>
    <cellStyle name="Normal 54" xfId="3782" xr:uid="{00000000-0005-0000-0000-000000100000}"/>
    <cellStyle name="Normal 55" xfId="3783" xr:uid="{00000000-0005-0000-0000-000001100000}"/>
    <cellStyle name="Normal 56" xfId="3784" xr:uid="{00000000-0005-0000-0000-000002100000}"/>
    <cellStyle name="Normal 57" xfId="3785" xr:uid="{00000000-0005-0000-0000-000003100000}"/>
    <cellStyle name="Normal 58" xfId="3786" xr:uid="{00000000-0005-0000-0000-000004100000}"/>
    <cellStyle name="Normal 59" xfId="3787" xr:uid="{00000000-0005-0000-0000-000005100000}"/>
    <cellStyle name="Normal 6" xfId="3788" xr:uid="{00000000-0005-0000-0000-000006100000}"/>
    <cellStyle name="Normal 6 2" xfId="3789" xr:uid="{00000000-0005-0000-0000-000007100000}"/>
    <cellStyle name="Normal 6 3" xfId="3790" xr:uid="{00000000-0005-0000-0000-000008100000}"/>
    <cellStyle name="Normal 60" xfId="3791" xr:uid="{00000000-0005-0000-0000-000009100000}"/>
    <cellStyle name="Normal 61" xfId="3792" xr:uid="{00000000-0005-0000-0000-00000A100000}"/>
    <cellStyle name="Normal 62" xfId="3793" xr:uid="{00000000-0005-0000-0000-00000B100000}"/>
    <cellStyle name="Normal 63" xfId="3794" xr:uid="{00000000-0005-0000-0000-00000C100000}"/>
    <cellStyle name="Normal 64" xfId="3795" xr:uid="{00000000-0005-0000-0000-00000D100000}"/>
    <cellStyle name="Normal 65" xfId="3796" xr:uid="{00000000-0005-0000-0000-00000E100000}"/>
    <cellStyle name="Normal 66" xfId="3797" xr:uid="{00000000-0005-0000-0000-00000F100000}"/>
    <cellStyle name="Normal 67" xfId="3798" xr:uid="{00000000-0005-0000-0000-000010100000}"/>
    <cellStyle name="Normal 68" xfId="3799" xr:uid="{00000000-0005-0000-0000-000011100000}"/>
    <cellStyle name="Normal 69" xfId="3800" xr:uid="{00000000-0005-0000-0000-000012100000}"/>
    <cellStyle name="Normal 7" xfId="3801" xr:uid="{00000000-0005-0000-0000-000013100000}"/>
    <cellStyle name="Normal 70" xfId="3802" xr:uid="{00000000-0005-0000-0000-000014100000}"/>
    <cellStyle name="Normal 71" xfId="3803" xr:uid="{00000000-0005-0000-0000-000015100000}"/>
    <cellStyle name="Normal 72" xfId="3804" xr:uid="{00000000-0005-0000-0000-000016100000}"/>
    <cellStyle name="Normal 73" xfId="3805" xr:uid="{00000000-0005-0000-0000-000017100000}"/>
    <cellStyle name="Normal 74" xfId="3806" xr:uid="{00000000-0005-0000-0000-000018100000}"/>
    <cellStyle name="Normal 75" xfId="3807" xr:uid="{00000000-0005-0000-0000-000019100000}"/>
    <cellStyle name="Normal 76" xfId="3808" xr:uid="{00000000-0005-0000-0000-00001A100000}"/>
    <cellStyle name="Normal 77" xfId="3809" xr:uid="{00000000-0005-0000-0000-00001B100000}"/>
    <cellStyle name="Normal 78" xfId="3810" xr:uid="{00000000-0005-0000-0000-00001C100000}"/>
    <cellStyle name="Normal 79" xfId="3811" xr:uid="{00000000-0005-0000-0000-00001D100000}"/>
    <cellStyle name="Normal 8" xfId="3812" xr:uid="{00000000-0005-0000-0000-00001E100000}"/>
    <cellStyle name="Normal 80" xfId="3813" xr:uid="{00000000-0005-0000-0000-00001F100000}"/>
    <cellStyle name="Normal 81" xfId="3814" xr:uid="{00000000-0005-0000-0000-000020100000}"/>
    <cellStyle name="Normal 82" xfId="3815" xr:uid="{00000000-0005-0000-0000-000021100000}"/>
    <cellStyle name="Normal 83" xfId="3816" xr:uid="{00000000-0005-0000-0000-000022100000}"/>
    <cellStyle name="Normal 84" xfId="3817" xr:uid="{00000000-0005-0000-0000-000023100000}"/>
    <cellStyle name="Normal 85" xfId="3818" xr:uid="{00000000-0005-0000-0000-000024100000}"/>
    <cellStyle name="Normal 86" xfId="3819" xr:uid="{00000000-0005-0000-0000-000025100000}"/>
    <cellStyle name="Normal 87" xfId="3820" xr:uid="{00000000-0005-0000-0000-000026100000}"/>
    <cellStyle name="Normal 88" xfId="3821" xr:uid="{00000000-0005-0000-0000-000027100000}"/>
    <cellStyle name="Normal 89" xfId="3822" xr:uid="{00000000-0005-0000-0000-000028100000}"/>
    <cellStyle name="Normal 9" xfId="3823" xr:uid="{00000000-0005-0000-0000-000029100000}"/>
    <cellStyle name="Normal 90" xfId="3824" xr:uid="{00000000-0005-0000-0000-00002A100000}"/>
    <cellStyle name="Normal 91" xfId="3825" xr:uid="{00000000-0005-0000-0000-00002B100000}"/>
    <cellStyle name="Normal 92" xfId="3826" xr:uid="{00000000-0005-0000-0000-00002C100000}"/>
    <cellStyle name="Normal 93" xfId="3827" xr:uid="{00000000-0005-0000-0000-00002D100000}"/>
    <cellStyle name="Normal 94" xfId="3828" xr:uid="{00000000-0005-0000-0000-00002E100000}"/>
    <cellStyle name="Normal 95" xfId="3829" xr:uid="{00000000-0005-0000-0000-00002F100000}"/>
    <cellStyle name="Normal 96" xfId="3830" xr:uid="{00000000-0005-0000-0000-000030100000}"/>
    <cellStyle name="Normal 97" xfId="3831" xr:uid="{00000000-0005-0000-0000-000031100000}"/>
    <cellStyle name="Normal 98" xfId="3832" xr:uid="{00000000-0005-0000-0000-000032100000}"/>
    <cellStyle name="Normal 99" xfId="3833" xr:uid="{00000000-0005-0000-0000-000033100000}"/>
    <cellStyle name="Normal_Calculation of Key figures Taina 2" xfId="6080" xr:uid="{00000000-0005-0000-0000-000034100000}"/>
    <cellStyle name="Normal_cf" xfId="2" xr:uid="{00000000-0005-0000-0000-000035100000}"/>
    <cellStyle name="Normal_Fortum_Quarterly_info_Q1_2010" xfId="3" xr:uid="{00000000-0005-0000-0000-000036100000}"/>
    <cellStyle name="Normal_Operational key figures" xfId="6087" xr:uid="{030D6954-865E-4CEF-B75E-D07461024DEE}"/>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6" xr:uid="{00000000-0005-0000-0000-00003D100000}"/>
    <cellStyle name="normální_Rozvaha - aktiva" xfId="287" xr:uid="{00000000-0005-0000-0000-00003E100000}"/>
    <cellStyle name="Normalny 2" xfId="288" xr:uid="{00000000-0005-0000-0000-00003F100000}"/>
    <cellStyle name="Normalny 2 2" xfId="289" xr:uid="{00000000-0005-0000-0000-000040100000}"/>
    <cellStyle name="Normalny 2_Bytom and Zabrze  adj acq 04 01 20121" xfId="290" xr:uid="{00000000-0005-0000-0000-000041100000}"/>
    <cellStyle name="Normalny 3" xfId="291" xr:uid="{00000000-0005-0000-0000-000042100000}"/>
    <cellStyle name="Normalny 4" xfId="292" xr:uid="{00000000-0005-0000-0000-000043100000}"/>
    <cellStyle name="Normalny_0" xfId="293" xr:uid="{00000000-0005-0000-0000-000044100000}"/>
    <cellStyle name="normбlnм_laroux" xfId="294" xr:uid="{00000000-0005-0000-0000-000045100000}"/>
    <cellStyle name="Norロaali_maㇲket pri㋣e forecast for budget1" xfId="295" xr:uid="{00000000-0005-0000-0000-000046100000}"/>
    <cellStyle name="Note 10" xfId="3834" xr:uid="{00000000-0005-0000-0000-000047100000}"/>
    <cellStyle name="Note 10 2" xfId="3835" xr:uid="{00000000-0005-0000-0000-000048100000}"/>
    <cellStyle name="Note 10 2 2" xfId="3836" xr:uid="{00000000-0005-0000-0000-000049100000}"/>
    <cellStyle name="Note 10 2 2 2" xfId="3837" xr:uid="{00000000-0005-0000-0000-00004A100000}"/>
    <cellStyle name="Note 10 2 2 2 2" xfId="4048" xr:uid="{00000000-0005-0000-0000-00004B100000}"/>
    <cellStyle name="Note 10 2 2 2 2 2" xfId="5010" xr:uid="{00000000-0005-0000-0000-00004C100000}"/>
    <cellStyle name="Note 10 2 2 2 2 3" xfId="5649" xr:uid="{00000000-0005-0000-0000-00004D100000}"/>
    <cellStyle name="Note 10 2 2 2 3" xfId="4203" xr:uid="{00000000-0005-0000-0000-00004E100000}"/>
    <cellStyle name="Note 10 2 2 2 3 2" xfId="5165" xr:uid="{00000000-0005-0000-0000-00004F100000}"/>
    <cellStyle name="Note 10 2 2 2 3 3" xfId="5786" xr:uid="{00000000-0005-0000-0000-000050100000}"/>
    <cellStyle name="Note 10 2 2 2 4" xfId="4365" xr:uid="{00000000-0005-0000-0000-000051100000}"/>
    <cellStyle name="Note 10 2 2 2 4 2" xfId="5323" xr:uid="{00000000-0005-0000-0000-000052100000}"/>
    <cellStyle name="Note 10 2 2 2 4 3" xfId="5942" xr:uid="{00000000-0005-0000-0000-000053100000}"/>
    <cellStyle name="Note 10 2 2 2 5" xfId="4817" xr:uid="{00000000-0005-0000-0000-000054100000}"/>
    <cellStyle name="Note 10 2 2 2 6" xfId="5478" xr:uid="{00000000-0005-0000-0000-000055100000}"/>
    <cellStyle name="Note 10 2 2 3" xfId="4047" xr:uid="{00000000-0005-0000-0000-000056100000}"/>
    <cellStyle name="Note 10 2 2 3 2" xfId="5009" xr:uid="{00000000-0005-0000-0000-000057100000}"/>
    <cellStyle name="Note 10 2 2 3 3" xfId="5648" xr:uid="{00000000-0005-0000-0000-000058100000}"/>
    <cellStyle name="Note 10 2 2 4" xfId="4202" xr:uid="{00000000-0005-0000-0000-000059100000}"/>
    <cellStyle name="Note 10 2 2 4 2" xfId="5164" xr:uid="{00000000-0005-0000-0000-00005A100000}"/>
    <cellStyle name="Note 10 2 2 4 3" xfId="5785" xr:uid="{00000000-0005-0000-0000-00005B100000}"/>
    <cellStyle name="Note 10 2 2 5" xfId="4364" xr:uid="{00000000-0005-0000-0000-00005C100000}"/>
    <cellStyle name="Note 10 2 2 5 2" xfId="5322" xr:uid="{00000000-0005-0000-0000-00005D100000}"/>
    <cellStyle name="Note 10 2 2 5 3" xfId="5941" xr:uid="{00000000-0005-0000-0000-00005E100000}"/>
    <cellStyle name="Note 10 2 2 6" xfId="4816" xr:uid="{00000000-0005-0000-0000-00005F100000}"/>
    <cellStyle name="Note 10 2 2 7" xfId="5477" xr:uid="{00000000-0005-0000-0000-000060100000}"/>
    <cellStyle name="Note 10 2 3" xfId="3838" xr:uid="{00000000-0005-0000-0000-000061100000}"/>
    <cellStyle name="Note 10 2 3 2" xfId="4049" xr:uid="{00000000-0005-0000-0000-000062100000}"/>
    <cellStyle name="Note 10 2 3 2 2" xfId="5011" xr:uid="{00000000-0005-0000-0000-000063100000}"/>
    <cellStyle name="Note 10 2 3 2 3" xfId="5650" xr:uid="{00000000-0005-0000-0000-000064100000}"/>
    <cellStyle name="Note 10 2 3 3" xfId="4204" xr:uid="{00000000-0005-0000-0000-000065100000}"/>
    <cellStyle name="Note 10 2 3 3 2" xfId="5166" xr:uid="{00000000-0005-0000-0000-000066100000}"/>
    <cellStyle name="Note 10 2 3 3 3" xfId="5787" xr:uid="{00000000-0005-0000-0000-000067100000}"/>
    <cellStyle name="Note 10 2 3 4" xfId="4366" xr:uid="{00000000-0005-0000-0000-000068100000}"/>
    <cellStyle name="Note 10 2 3 4 2" xfId="5324" xr:uid="{00000000-0005-0000-0000-000069100000}"/>
    <cellStyle name="Note 10 2 3 4 3" xfId="5943" xr:uid="{00000000-0005-0000-0000-00006A100000}"/>
    <cellStyle name="Note 10 2 3 5" xfId="4818" xr:uid="{00000000-0005-0000-0000-00006B100000}"/>
    <cellStyle name="Note 10 2 3 6" xfId="5479" xr:uid="{00000000-0005-0000-0000-00006C100000}"/>
    <cellStyle name="Note 10 2 4" xfId="4046" xr:uid="{00000000-0005-0000-0000-00006D100000}"/>
    <cellStyle name="Note 10 2 4 2" xfId="5008" xr:uid="{00000000-0005-0000-0000-00006E100000}"/>
    <cellStyle name="Note 10 2 4 3" xfId="5647" xr:uid="{00000000-0005-0000-0000-00006F100000}"/>
    <cellStyle name="Note 10 2 5" xfId="4201" xr:uid="{00000000-0005-0000-0000-000070100000}"/>
    <cellStyle name="Note 10 2 5 2" xfId="5163" xr:uid="{00000000-0005-0000-0000-000071100000}"/>
    <cellStyle name="Note 10 2 5 3" xfId="5784" xr:uid="{00000000-0005-0000-0000-000072100000}"/>
    <cellStyle name="Note 10 2 6" xfId="4363" xr:uid="{00000000-0005-0000-0000-000073100000}"/>
    <cellStyle name="Note 10 2 6 2" xfId="5321" xr:uid="{00000000-0005-0000-0000-000074100000}"/>
    <cellStyle name="Note 10 2 6 3" xfId="5940" xr:uid="{00000000-0005-0000-0000-000075100000}"/>
    <cellStyle name="Note 10 2 7" xfId="4815" xr:uid="{00000000-0005-0000-0000-000076100000}"/>
    <cellStyle name="Note 10 2 8" xfId="5476" xr:uid="{00000000-0005-0000-0000-000077100000}"/>
    <cellStyle name="Note 10 3" xfId="3839" xr:uid="{00000000-0005-0000-0000-000078100000}"/>
    <cellStyle name="Note 10 3 2" xfId="3840" xr:uid="{00000000-0005-0000-0000-000079100000}"/>
    <cellStyle name="Note 10 3 2 2" xfId="4051" xr:uid="{00000000-0005-0000-0000-00007A100000}"/>
    <cellStyle name="Note 10 3 2 2 2" xfId="5013" xr:uid="{00000000-0005-0000-0000-00007B100000}"/>
    <cellStyle name="Note 10 3 2 2 3" xfId="5652" xr:uid="{00000000-0005-0000-0000-00007C100000}"/>
    <cellStyle name="Note 10 3 2 3" xfId="4206" xr:uid="{00000000-0005-0000-0000-00007D100000}"/>
    <cellStyle name="Note 10 3 2 3 2" xfId="5168" xr:uid="{00000000-0005-0000-0000-00007E100000}"/>
    <cellStyle name="Note 10 3 2 3 3" xfId="5789" xr:uid="{00000000-0005-0000-0000-00007F100000}"/>
    <cellStyle name="Note 10 3 2 4" xfId="4368" xr:uid="{00000000-0005-0000-0000-000080100000}"/>
    <cellStyle name="Note 10 3 2 4 2" xfId="5326" xr:uid="{00000000-0005-0000-0000-000081100000}"/>
    <cellStyle name="Note 10 3 2 4 3" xfId="5945" xr:uid="{00000000-0005-0000-0000-000082100000}"/>
    <cellStyle name="Note 10 3 2 5" xfId="4820" xr:uid="{00000000-0005-0000-0000-000083100000}"/>
    <cellStyle name="Note 10 3 2 6" xfId="5481" xr:uid="{00000000-0005-0000-0000-000084100000}"/>
    <cellStyle name="Note 10 3 3" xfId="4050" xr:uid="{00000000-0005-0000-0000-000085100000}"/>
    <cellStyle name="Note 10 3 3 2" xfId="5012" xr:uid="{00000000-0005-0000-0000-000086100000}"/>
    <cellStyle name="Note 10 3 3 3" xfId="5651" xr:uid="{00000000-0005-0000-0000-000087100000}"/>
    <cellStyle name="Note 10 3 4" xfId="4205" xr:uid="{00000000-0005-0000-0000-000088100000}"/>
    <cellStyle name="Note 10 3 4 2" xfId="5167" xr:uid="{00000000-0005-0000-0000-000089100000}"/>
    <cellStyle name="Note 10 3 4 3" xfId="5788" xr:uid="{00000000-0005-0000-0000-00008A100000}"/>
    <cellStyle name="Note 10 3 5" xfId="4367" xr:uid="{00000000-0005-0000-0000-00008B100000}"/>
    <cellStyle name="Note 10 3 5 2" xfId="5325" xr:uid="{00000000-0005-0000-0000-00008C100000}"/>
    <cellStyle name="Note 10 3 5 3" xfId="5944" xr:uid="{00000000-0005-0000-0000-00008D100000}"/>
    <cellStyle name="Note 10 3 6" xfId="4819" xr:uid="{00000000-0005-0000-0000-00008E100000}"/>
    <cellStyle name="Note 10 3 7" xfId="5480" xr:uid="{00000000-0005-0000-0000-00008F100000}"/>
    <cellStyle name="Note 10 4" xfId="3841" xr:uid="{00000000-0005-0000-0000-000090100000}"/>
    <cellStyle name="Note 10 4 2" xfId="4052" xr:uid="{00000000-0005-0000-0000-000091100000}"/>
    <cellStyle name="Note 10 4 2 2" xfId="5014" xr:uid="{00000000-0005-0000-0000-000092100000}"/>
    <cellStyle name="Note 10 4 2 3" xfId="5653" xr:uid="{00000000-0005-0000-0000-000093100000}"/>
    <cellStyle name="Note 10 4 3" xfId="4207" xr:uid="{00000000-0005-0000-0000-000094100000}"/>
    <cellStyle name="Note 10 4 3 2" xfId="5169" xr:uid="{00000000-0005-0000-0000-000095100000}"/>
    <cellStyle name="Note 10 4 3 3" xfId="5790" xr:uid="{00000000-0005-0000-0000-000096100000}"/>
    <cellStyle name="Note 10 4 4" xfId="4369" xr:uid="{00000000-0005-0000-0000-000097100000}"/>
    <cellStyle name="Note 10 4 4 2" xfId="5327" xr:uid="{00000000-0005-0000-0000-000098100000}"/>
    <cellStyle name="Note 10 4 4 3" xfId="5946" xr:uid="{00000000-0005-0000-0000-000099100000}"/>
    <cellStyle name="Note 10 4 5" xfId="4821" xr:uid="{00000000-0005-0000-0000-00009A100000}"/>
    <cellStyle name="Note 10 4 6" xfId="5482" xr:uid="{00000000-0005-0000-0000-00009B100000}"/>
    <cellStyle name="Note 10 5" xfId="4045" xr:uid="{00000000-0005-0000-0000-00009C100000}"/>
    <cellStyle name="Note 10 5 2" xfId="5007" xr:uid="{00000000-0005-0000-0000-00009D100000}"/>
    <cellStyle name="Note 10 5 3" xfId="5646" xr:uid="{00000000-0005-0000-0000-00009E100000}"/>
    <cellStyle name="Note 10 6" xfId="4200" xr:uid="{00000000-0005-0000-0000-00009F100000}"/>
    <cellStyle name="Note 10 6 2" xfId="5162" xr:uid="{00000000-0005-0000-0000-0000A0100000}"/>
    <cellStyle name="Note 10 6 3" xfId="5783" xr:uid="{00000000-0005-0000-0000-0000A1100000}"/>
    <cellStyle name="Note 10 7" xfId="4362" xr:uid="{00000000-0005-0000-0000-0000A2100000}"/>
    <cellStyle name="Note 10 7 2" xfId="5320" xr:uid="{00000000-0005-0000-0000-0000A3100000}"/>
    <cellStyle name="Note 10 7 3" xfId="5939" xr:uid="{00000000-0005-0000-0000-0000A4100000}"/>
    <cellStyle name="Note 10 8" xfId="4814" xr:uid="{00000000-0005-0000-0000-0000A5100000}"/>
    <cellStyle name="Note 10 9" xfId="5475" xr:uid="{00000000-0005-0000-0000-0000A6100000}"/>
    <cellStyle name="Note 11" xfId="3842" xr:uid="{00000000-0005-0000-0000-0000A7100000}"/>
    <cellStyle name="Note 11 2" xfId="3843" xr:uid="{00000000-0005-0000-0000-0000A8100000}"/>
    <cellStyle name="Note 11 2 2" xfId="3844" xr:uid="{00000000-0005-0000-0000-0000A9100000}"/>
    <cellStyle name="Note 11 2 2 2" xfId="3845" xr:uid="{00000000-0005-0000-0000-0000AA100000}"/>
    <cellStyle name="Note 11 2 2 2 2" xfId="4056" xr:uid="{00000000-0005-0000-0000-0000AB100000}"/>
    <cellStyle name="Note 11 2 2 2 2 2" xfId="5018" xr:uid="{00000000-0005-0000-0000-0000AC100000}"/>
    <cellStyle name="Note 11 2 2 2 2 3" xfId="5657" xr:uid="{00000000-0005-0000-0000-0000AD100000}"/>
    <cellStyle name="Note 11 2 2 2 3" xfId="4211" xr:uid="{00000000-0005-0000-0000-0000AE100000}"/>
    <cellStyle name="Note 11 2 2 2 3 2" xfId="5173" xr:uid="{00000000-0005-0000-0000-0000AF100000}"/>
    <cellStyle name="Note 11 2 2 2 3 3" xfId="5794" xr:uid="{00000000-0005-0000-0000-0000B0100000}"/>
    <cellStyle name="Note 11 2 2 2 4" xfId="4373" xr:uid="{00000000-0005-0000-0000-0000B1100000}"/>
    <cellStyle name="Note 11 2 2 2 4 2" xfId="5331" xr:uid="{00000000-0005-0000-0000-0000B2100000}"/>
    <cellStyle name="Note 11 2 2 2 4 3" xfId="5950" xr:uid="{00000000-0005-0000-0000-0000B3100000}"/>
    <cellStyle name="Note 11 2 2 2 5" xfId="4825" xr:uid="{00000000-0005-0000-0000-0000B4100000}"/>
    <cellStyle name="Note 11 2 2 2 6" xfId="5486" xr:uid="{00000000-0005-0000-0000-0000B5100000}"/>
    <cellStyle name="Note 11 2 2 3" xfId="4055" xr:uid="{00000000-0005-0000-0000-0000B6100000}"/>
    <cellStyle name="Note 11 2 2 3 2" xfId="5017" xr:uid="{00000000-0005-0000-0000-0000B7100000}"/>
    <cellStyle name="Note 11 2 2 3 3" xfId="5656" xr:uid="{00000000-0005-0000-0000-0000B8100000}"/>
    <cellStyle name="Note 11 2 2 4" xfId="4210" xr:uid="{00000000-0005-0000-0000-0000B9100000}"/>
    <cellStyle name="Note 11 2 2 4 2" xfId="5172" xr:uid="{00000000-0005-0000-0000-0000BA100000}"/>
    <cellStyle name="Note 11 2 2 4 3" xfId="5793" xr:uid="{00000000-0005-0000-0000-0000BB100000}"/>
    <cellStyle name="Note 11 2 2 5" xfId="4372" xr:uid="{00000000-0005-0000-0000-0000BC100000}"/>
    <cellStyle name="Note 11 2 2 5 2" xfId="5330" xr:uid="{00000000-0005-0000-0000-0000BD100000}"/>
    <cellStyle name="Note 11 2 2 5 3" xfId="5949" xr:uid="{00000000-0005-0000-0000-0000BE100000}"/>
    <cellStyle name="Note 11 2 2 6" xfId="4824" xr:uid="{00000000-0005-0000-0000-0000BF100000}"/>
    <cellStyle name="Note 11 2 2 7" xfId="5485" xr:uid="{00000000-0005-0000-0000-0000C0100000}"/>
    <cellStyle name="Note 11 2 3" xfId="3846" xr:uid="{00000000-0005-0000-0000-0000C1100000}"/>
    <cellStyle name="Note 11 2 3 2" xfId="4057" xr:uid="{00000000-0005-0000-0000-0000C2100000}"/>
    <cellStyle name="Note 11 2 3 2 2" xfId="5019" xr:uid="{00000000-0005-0000-0000-0000C3100000}"/>
    <cellStyle name="Note 11 2 3 2 3" xfId="5658" xr:uid="{00000000-0005-0000-0000-0000C4100000}"/>
    <cellStyle name="Note 11 2 3 3" xfId="4212" xr:uid="{00000000-0005-0000-0000-0000C5100000}"/>
    <cellStyle name="Note 11 2 3 3 2" xfId="5174" xr:uid="{00000000-0005-0000-0000-0000C6100000}"/>
    <cellStyle name="Note 11 2 3 3 3" xfId="5795" xr:uid="{00000000-0005-0000-0000-0000C7100000}"/>
    <cellStyle name="Note 11 2 3 4" xfId="4374" xr:uid="{00000000-0005-0000-0000-0000C8100000}"/>
    <cellStyle name="Note 11 2 3 4 2" xfId="5332" xr:uid="{00000000-0005-0000-0000-0000C9100000}"/>
    <cellStyle name="Note 11 2 3 4 3" xfId="5951" xr:uid="{00000000-0005-0000-0000-0000CA100000}"/>
    <cellStyle name="Note 11 2 3 5" xfId="4826" xr:uid="{00000000-0005-0000-0000-0000CB100000}"/>
    <cellStyle name="Note 11 2 3 6" xfId="5487" xr:uid="{00000000-0005-0000-0000-0000CC100000}"/>
    <cellStyle name="Note 11 2 4" xfId="4054" xr:uid="{00000000-0005-0000-0000-0000CD100000}"/>
    <cellStyle name="Note 11 2 4 2" xfId="5016" xr:uid="{00000000-0005-0000-0000-0000CE100000}"/>
    <cellStyle name="Note 11 2 4 3" xfId="5655" xr:uid="{00000000-0005-0000-0000-0000CF100000}"/>
    <cellStyle name="Note 11 2 5" xfId="4209" xr:uid="{00000000-0005-0000-0000-0000D0100000}"/>
    <cellStyle name="Note 11 2 5 2" xfId="5171" xr:uid="{00000000-0005-0000-0000-0000D1100000}"/>
    <cellStyle name="Note 11 2 5 3" xfId="5792" xr:uid="{00000000-0005-0000-0000-0000D2100000}"/>
    <cellStyle name="Note 11 2 6" xfId="4371" xr:uid="{00000000-0005-0000-0000-0000D3100000}"/>
    <cellStyle name="Note 11 2 6 2" xfId="5329" xr:uid="{00000000-0005-0000-0000-0000D4100000}"/>
    <cellStyle name="Note 11 2 6 3" xfId="5948" xr:uid="{00000000-0005-0000-0000-0000D5100000}"/>
    <cellStyle name="Note 11 2 7" xfId="4823" xr:uid="{00000000-0005-0000-0000-0000D6100000}"/>
    <cellStyle name="Note 11 2 8" xfId="5484" xr:uid="{00000000-0005-0000-0000-0000D7100000}"/>
    <cellStyle name="Note 11 3" xfId="3847" xr:uid="{00000000-0005-0000-0000-0000D8100000}"/>
    <cellStyle name="Note 11 3 2" xfId="3848" xr:uid="{00000000-0005-0000-0000-0000D9100000}"/>
    <cellStyle name="Note 11 3 2 2" xfId="4059" xr:uid="{00000000-0005-0000-0000-0000DA100000}"/>
    <cellStyle name="Note 11 3 2 2 2" xfId="5021" xr:uid="{00000000-0005-0000-0000-0000DB100000}"/>
    <cellStyle name="Note 11 3 2 2 3" xfId="5660" xr:uid="{00000000-0005-0000-0000-0000DC100000}"/>
    <cellStyle name="Note 11 3 2 3" xfId="4214" xr:uid="{00000000-0005-0000-0000-0000DD100000}"/>
    <cellStyle name="Note 11 3 2 3 2" xfId="5176" xr:uid="{00000000-0005-0000-0000-0000DE100000}"/>
    <cellStyle name="Note 11 3 2 3 3" xfId="5797" xr:uid="{00000000-0005-0000-0000-0000DF100000}"/>
    <cellStyle name="Note 11 3 2 4" xfId="4376" xr:uid="{00000000-0005-0000-0000-0000E0100000}"/>
    <cellStyle name="Note 11 3 2 4 2" xfId="5334" xr:uid="{00000000-0005-0000-0000-0000E1100000}"/>
    <cellStyle name="Note 11 3 2 4 3" xfId="5953" xr:uid="{00000000-0005-0000-0000-0000E2100000}"/>
    <cellStyle name="Note 11 3 2 5" xfId="4828" xr:uid="{00000000-0005-0000-0000-0000E3100000}"/>
    <cellStyle name="Note 11 3 2 6" xfId="5489" xr:uid="{00000000-0005-0000-0000-0000E4100000}"/>
    <cellStyle name="Note 11 3 3" xfId="4058" xr:uid="{00000000-0005-0000-0000-0000E5100000}"/>
    <cellStyle name="Note 11 3 3 2" xfId="5020" xr:uid="{00000000-0005-0000-0000-0000E6100000}"/>
    <cellStyle name="Note 11 3 3 3" xfId="5659" xr:uid="{00000000-0005-0000-0000-0000E7100000}"/>
    <cellStyle name="Note 11 3 4" xfId="4213" xr:uid="{00000000-0005-0000-0000-0000E8100000}"/>
    <cellStyle name="Note 11 3 4 2" xfId="5175" xr:uid="{00000000-0005-0000-0000-0000E9100000}"/>
    <cellStyle name="Note 11 3 4 3" xfId="5796" xr:uid="{00000000-0005-0000-0000-0000EA100000}"/>
    <cellStyle name="Note 11 3 5" xfId="4375" xr:uid="{00000000-0005-0000-0000-0000EB100000}"/>
    <cellStyle name="Note 11 3 5 2" xfId="5333" xr:uid="{00000000-0005-0000-0000-0000EC100000}"/>
    <cellStyle name="Note 11 3 5 3" xfId="5952" xr:uid="{00000000-0005-0000-0000-0000ED100000}"/>
    <cellStyle name="Note 11 3 6" xfId="4827" xr:uid="{00000000-0005-0000-0000-0000EE100000}"/>
    <cellStyle name="Note 11 3 7" xfId="5488" xr:uid="{00000000-0005-0000-0000-0000EF100000}"/>
    <cellStyle name="Note 11 4" xfId="3849" xr:uid="{00000000-0005-0000-0000-0000F0100000}"/>
    <cellStyle name="Note 11 4 2" xfId="4060" xr:uid="{00000000-0005-0000-0000-0000F1100000}"/>
    <cellStyle name="Note 11 4 2 2" xfId="5022" xr:uid="{00000000-0005-0000-0000-0000F2100000}"/>
    <cellStyle name="Note 11 4 2 3" xfId="5661" xr:uid="{00000000-0005-0000-0000-0000F3100000}"/>
    <cellStyle name="Note 11 4 3" xfId="4215" xr:uid="{00000000-0005-0000-0000-0000F4100000}"/>
    <cellStyle name="Note 11 4 3 2" xfId="5177" xr:uid="{00000000-0005-0000-0000-0000F5100000}"/>
    <cellStyle name="Note 11 4 3 3" xfId="5798" xr:uid="{00000000-0005-0000-0000-0000F6100000}"/>
    <cellStyle name="Note 11 4 4" xfId="4377" xr:uid="{00000000-0005-0000-0000-0000F7100000}"/>
    <cellStyle name="Note 11 4 4 2" xfId="5335" xr:uid="{00000000-0005-0000-0000-0000F8100000}"/>
    <cellStyle name="Note 11 4 4 3" xfId="5954" xr:uid="{00000000-0005-0000-0000-0000F9100000}"/>
    <cellStyle name="Note 11 4 5" xfId="4829" xr:uid="{00000000-0005-0000-0000-0000FA100000}"/>
    <cellStyle name="Note 11 4 6" xfId="5490" xr:uid="{00000000-0005-0000-0000-0000FB100000}"/>
    <cellStyle name="Note 11 5" xfId="4053" xr:uid="{00000000-0005-0000-0000-0000FC100000}"/>
    <cellStyle name="Note 11 5 2" xfId="5015" xr:uid="{00000000-0005-0000-0000-0000FD100000}"/>
    <cellStyle name="Note 11 5 3" xfId="5654" xr:uid="{00000000-0005-0000-0000-0000FE100000}"/>
    <cellStyle name="Note 11 6" xfId="4208" xr:uid="{00000000-0005-0000-0000-0000FF100000}"/>
    <cellStyle name="Note 11 6 2" xfId="5170" xr:uid="{00000000-0005-0000-0000-000000110000}"/>
    <cellStyle name="Note 11 6 3" xfId="5791" xr:uid="{00000000-0005-0000-0000-000001110000}"/>
    <cellStyle name="Note 11 7" xfId="4370" xr:uid="{00000000-0005-0000-0000-000002110000}"/>
    <cellStyle name="Note 11 7 2" xfId="5328" xr:uid="{00000000-0005-0000-0000-000003110000}"/>
    <cellStyle name="Note 11 7 3" xfId="5947" xr:uid="{00000000-0005-0000-0000-000004110000}"/>
    <cellStyle name="Note 11 8" xfId="4822" xr:uid="{00000000-0005-0000-0000-000005110000}"/>
    <cellStyle name="Note 11 9" xfId="5483" xr:uid="{00000000-0005-0000-0000-000006110000}"/>
    <cellStyle name="Note 12" xfId="3850" xr:uid="{00000000-0005-0000-0000-000007110000}"/>
    <cellStyle name="Note 12 2" xfId="3851" xr:uid="{00000000-0005-0000-0000-000008110000}"/>
    <cellStyle name="Note 12 2 2" xfId="3852" xr:uid="{00000000-0005-0000-0000-000009110000}"/>
    <cellStyle name="Note 12 2 2 2" xfId="3853" xr:uid="{00000000-0005-0000-0000-00000A110000}"/>
    <cellStyle name="Note 12 2 2 2 2" xfId="4064" xr:uid="{00000000-0005-0000-0000-00000B110000}"/>
    <cellStyle name="Note 12 2 2 2 2 2" xfId="5026" xr:uid="{00000000-0005-0000-0000-00000C110000}"/>
    <cellStyle name="Note 12 2 2 2 2 3" xfId="5665" xr:uid="{00000000-0005-0000-0000-00000D110000}"/>
    <cellStyle name="Note 12 2 2 2 3" xfId="4219" xr:uid="{00000000-0005-0000-0000-00000E110000}"/>
    <cellStyle name="Note 12 2 2 2 3 2" xfId="5181" xr:uid="{00000000-0005-0000-0000-00000F110000}"/>
    <cellStyle name="Note 12 2 2 2 3 3" xfId="5802" xr:uid="{00000000-0005-0000-0000-000010110000}"/>
    <cellStyle name="Note 12 2 2 2 4" xfId="4381" xr:uid="{00000000-0005-0000-0000-000011110000}"/>
    <cellStyle name="Note 12 2 2 2 4 2" xfId="5339" xr:uid="{00000000-0005-0000-0000-000012110000}"/>
    <cellStyle name="Note 12 2 2 2 4 3" xfId="5958" xr:uid="{00000000-0005-0000-0000-000013110000}"/>
    <cellStyle name="Note 12 2 2 2 5" xfId="4833" xr:uid="{00000000-0005-0000-0000-000014110000}"/>
    <cellStyle name="Note 12 2 2 2 6" xfId="5494" xr:uid="{00000000-0005-0000-0000-000015110000}"/>
    <cellStyle name="Note 12 2 2 3" xfId="4063" xr:uid="{00000000-0005-0000-0000-000016110000}"/>
    <cellStyle name="Note 12 2 2 3 2" xfId="5025" xr:uid="{00000000-0005-0000-0000-000017110000}"/>
    <cellStyle name="Note 12 2 2 3 3" xfId="5664" xr:uid="{00000000-0005-0000-0000-000018110000}"/>
    <cellStyle name="Note 12 2 2 4" xfId="4218" xr:uid="{00000000-0005-0000-0000-000019110000}"/>
    <cellStyle name="Note 12 2 2 4 2" xfId="5180" xr:uid="{00000000-0005-0000-0000-00001A110000}"/>
    <cellStyle name="Note 12 2 2 4 3" xfId="5801" xr:uid="{00000000-0005-0000-0000-00001B110000}"/>
    <cellStyle name="Note 12 2 2 5" xfId="4380" xr:uid="{00000000-0005-0000-0000-00001C110000}"/>
    <cellStyle name="Note 12 2 2 5 2" xfId="5338" xr:uid="{00000000-0005-0000-0000-00001D110000}"/>
    <cellStyle name="Note 12 2 2 5 3" xfId="5957" xr:uid="{00000000-0005-0000-0000-00001E110000}"/>
    <cellStyle name="Note 12 2 2 6" xfId="4832" xr:uid="{00000000-0005-0000-0000-00001F110000}"/>
    <cellStyle name="Note 12 2 2 7" xfId="5493" xr:uid="{00000000-0005-0000-0000-000020110000}"/>
    <cellStyle name="Note 12 2 3" xfId="3854" xr:uid="{00000000-0005-0000-0000-000021110000}"/>
    <cellStyle name="Note 12 2 3 2" xfId="4065" xr:uid="{00000000-0005-0000-0000-000022110000}"/>
    <cellStyle name="Note 12 2 3 2 2" xfId="5027" xr:uid="{00000000-0005-0000-0000-000023110000}"/>
    <cellStyle name="Note 12 2 3 2 3" xfId="5666" xr:uid="{00000000-0005-0000-0000-000024110000}"/>
    <cellStyle name="Note 12 2 3 3" xfId="4220" xr:uid="{00000000-0005-0000-0000-000025110000}"/>
    <cellStyle name="Note 12 2 3 3 2" xfId="5182" xr:uid="{00000000-0005-0000-0000-000026110000}"/>
    <cellStyle name="Note 12 2 3 3 3" xfId="5803" xr:uid="{00000000-0005-0000-0000-000027110000}"/>
    <cellStyle name="Note 12 2 3 4" xfId="4382" xr:uid="{00000000-0005-0000-0000-000028110000}"/>
    <cellStyle name="Note 12 2 3 4 2" xfId="5340" xr:uid="{00000000-0005-0000-0000-000029110000}"/>
    <cellStyle name="Note 12 2 3 4 3" xfId="5959" xr:uid="{00000000-0005-0000-0000-00002A110000}"/>
    <cellStyle name="Note 12 2 3 5" xfId="4834" xr:uid="{00000000-0005-0000-0000-00002B110000}"/>
    <cellStyle name="Note 12 2 3 6" xfId="5495" xr:uid="{00000000-0005-0000-0000-00002C110000}"/>
    <cellStyle name="Note 12 2 4" xfId="4062" xr:uid="{00000000-0005-0000-0000-00002D110000}"/>
    <cellStyle name="Note 12 2 4 2" xfId="5024" xr:uid="{00000000-0005-0000-0000-00002E110000}"/>
    <cellStyle name="Note 12 2 4 3" xfId="5663" xr:uid="{00000000-0005-0000-0000-00002F110000}"/>
    <cellStyle name="Note 12 2 5" xfId="4217" xr:uid="{00000000-0005-0000-0000-000030110000}"/>
    <cellStyle name="Note 12 2 5 2" xfId="5179" xr:uid="{00000000-0005-0000-0000-000031110000}"/>
    <cellStyle name="Note 12 2 5 3" xfId="5800" xr:uid="{00000000-0005-0000-0000-000032110000}"/>
    <cellStyle name="Note 12 2 6" xfId="4379" xr:uid="{00000000-0005-0000-0000-000033110000}"/>
    <cellStyle name="Note 12 2 6 2" xfId="5337" xr:uid="{00000000-0005-0000-0000-000034110000}"/>
    <cellStyle name="Note 12 2 6 3" xfId="5956" xr:uid="{00000000-0005-0000-0000-000035110000}"/>
    <cellStyle name="Note 12 2 7" xfId="4831" xr:uid="{00000000-0005-0000-0000-000036110000}"/>
    <cellStyle name="Note 12 2 8" xfId="5492" xr:uid="{00000000-0005-0000-0000-000037110000}"/>
    <cellStyle name="Note 12 3" xfId="3855" xr:uid="{00000000-0005-0000-0000-000038110000}"/>
    <cellStyle name="Note 12 3 2" xfId="3856" xr:uid="{00000000-0005-0000-0000-000039110000}"/>
    <cellStyle name="Note 12 3 2 2" xfId="4067" xr:uid="{00000000-0005-0000-0000-00003A110000}"/>
    <cellStyle name="Note 12 3 2 2 2" xfId="5029" xr:uid="{00000000-0005-0000-0000-00003B110000}"/>
    <cellStyle name="Note 12 3 2 2 3" xfId="5668" xr:uid="{00000000-0005-0000-0000-00003C110000}"/>
    <cellStyle name="Note 12 3 2 3" xfId="4222" xr:uid="{00000000-0005-0000-0000-00003D110000}"/>
    <cellStyle name="Note 12 3 2 3 2" xfId="5184" xr:uid="{00000000-0005-0000-0000-00003E110000}"/>
    <cellStyle name="Note 12 3 2 3 3" xfId="5805" xr:uid="{00000000-0005-0000-0000-00003F110000}"/>
    <cellStyle name="Note 12 3 2 4" xfId="4384" xr:uid="{00000000-0005-0000-0000-000040110000}"/>
    <cellStyle name="Note 12 3 2 4 2" xfId="5342" xr:uid="{00000000-0005-0000-0000-000041110000}"/>
    <cellStyle name="Note 12 3 2 4 3" xfId="5961" xr:uid="{00000000-0005-0000-0000-000042110000}"/>
    <cellStyle name="Note 12 3 2 5" xfId="4836" xr:uid="{00000000-0005-0000-0000-000043110000}"/>
    <cellStyle name="Note 12 3 2 6" xfId="5497" xr:uid="{00000000-0005-0000-0000-000044110000}"/>
    <cellStyle name="Note 12 3 3" xfId="4066" xr:uid="{00000000-0005-0000-0000-000045110000}"/>
    <cellStyle name="Note 12 3 3 2" xfId="5028" xr:uid="{00000000-0005-0000-0000-000046110000}"/>
    <cellStyle name="Note 12 3 3 3" xfId="5667" xr:uid="{00000000-0005-0000-0000-000047110000}"/>
    <cellStyle name="Note 12 3 4" xfId="4221" xr:uid="{00000000-0005-0000-0000-000048110000}"/>
    <cellStyle name="Note 12 3 4 2" xfId="5183" xr:uid="{00000000-0005-0000-0000-000049110000}"/>
    <cellStyle name="Note 12 3 4 3" xfId="5804" xr:uid="{00000000-0005-0000-0000-00004A110000}"/>
    <cellStyle name="Note 12 3 5" xfId="4383" xr:uid="{00000000-0005-0000-0000-00004B110000}"/>
    <cellStyle name="Note 12 3 5 2" xfId="5341" xr:uid="{00000000-0005-0000-0000-00004C110000}"/>
    <cellStyle name="Note 12 3 5 3" xfId="5960" xr:uid="{00000000-0005-0000-0000-00004D110000}"/>
    <cellStyle name="Note 12 3 6" xfId="4835" xr:uid="{00000000-0005-0000-0000-00004E110000}"/>
    <cellStyle name="Note 12 3 7" xfId="5496" xr:uid="{00000000-0005-0000-0000-00004F110000}"/>
    <cellStyle name="Note 12 4" xfId="3857" xr:uid="{00000000-0005-0000-0000-000050110000}"/>
    <cellStyle name="Note 12 4 2" xfId="4068" xr:uid="{00000000-0005-0000-0000-000051110000}"/>
    <cellStyle name="Note 12 4 2 2" xfId="5030" xr:uid="{00000000-0005-0000-0000-000052110000}"/>
    <cellStyle name="Note 12 4 2 3" xfId="5669" xr:uid="{00000000-0005-0000-0000-000053110000}"/>
    <cellStyle name="Note 12 4 3" xfId="4223" xr:uid="{00000000-0005-0000-0000-000054110000}"/>
    <cellStyle name="Note 12 4 3 2" xfId="5185" xr:uid="{00000000-0005-0000-0000-000055110000}"/>
    <cellStyle name="Note 12 4 3 3" xfId="5806" xr:uid="{00000000-0005-0000-0000-000056110000}"/>
    <cellStyle name="Note 12 4 4" xfId="4385" xr:uid="{00000000-0005-0000-0000-000057110000}"/>
    <cellStyle name="Note 12 4 4 2" xfId="5343" xr:uid="{00000000-0005-0000-0000-000058110000}"/>
    <cellStyle name="Note 12 4 4 3" xfId="5962" xr:uid="{00000000-0005-0000-0000-000059110000}"/>
    <cellStyle name="Note 12 4 5" xfId="4837" xr:uid="{00000000-0005-0000-0000-00005A110000}"/>
    <cellStyle name="Note 12 4 6" xfId="5498" xr:uid="{00000000-0005-0000-0000-00005B110000}"/>
    <cellStyle name="Note 12 5" xfId="4061" xr:uid="{00000000-0005-0000-0000-00005C110000}"/>
    <cellStyle name="Note 12 5 2" xfId="5023" xr:uid="{00000000-0005-0000-0000-00005D110000}"/>
    <cellStyle name="Note 12 5 3" xfId="5662" xr:uid="{00000000-0005-0000-0000-00005E110000}"/>
    <cellStyle name="Note 12 6" xfId="4216" xr:uid="{00000000-0005-0000-0000-00005F110000}"/>
    <cellStyle name="Note 12 6 2" xfId="5178" xr:uid="{00000000-0005-0000-0000-000060110000}"/>
    <cellStyle name="Note 12 6 3" xfId="5799" xr:uid="{00000000-0005-0000-0000-000061110000}"/>
    <cellStyle name="Note 12 7" xfId="4378" xr:uid="{00000000-0005-0000-0000-000062110000}"/>
    <cellStyle name="Note 12 7 2" xfId="5336" xr:uid="{00000000-0005-0000-0000-000063110000}"/>
    <cellStyle name="Note 12 7 3" xfId="5955" xr:uid="{00000000-0005-0000-0000-000064110000}"/>
    <cellStyle name="Note 12 8" xfId="4830" xr:uid="{00000000-0005-0000-0000-000065110000}"/>
    <cellStyle name="Note 12 9" xfId="5491" xr:uid="{00000000-0005-0000-0000-000066110000}"/>
    <cellStyle name="Note 13" xfId="3858" xr:uid="{00000000-0005-0000-0000-000067110000}"/>
    <cellStyle name="Note 13 2" xfId="3859" xr:uid="{00000000-0005-0000-0000-000068110000}"/>
    <cellStyle name="Note 13 2 2" xfId="3860" xr:uid="{00000000-0005-0000-0000-000069110000}"/>
    <cellStyle name="Note 13 2 2 2" xfId="4071" xr:uid="{00000000-0005-0000-0000-00006A110000}"/>
    <cellStyle name="Note 13 2 2 2 2" xfId="5033" xr:uid="{00000000-0005-0000-0000-00006B110000}"/>
    <cellStyle name="Note 13 2 2 2 3" xfId="5672" xr:uid="{00000000-0005-0000-0000-00006C110000}"/>
    <cellStyle name="Note 13 2 2 3" xfId="4226" xr:uid="{00000000-0005-0000-0000-00006D110000}"/>
    <cellStyle name="Note 13 2 2 3 2" xfId="5188" xr:uid="{00000000-0005-0000-0000-00006E110000}"/>
    <cellStyle name="Note 13 2 2 3 3" xfId="5809" xr:uid="{00000000-0005-0000-0000-00006F110000}"/>
    <cellStyle name="Note 13 2 2 4" xfId="4388" xr:uid="{00000000-0005-0000-0000-000070110000}"/>
    <cellStyle name="Note 13 2 2 4 2" xfId="5346" xr:uid="{00000000-0005-0000-0000-000071110000}"/>
    <cellStyle name="Note 13 2 2 4 3" xfId="5965" xr:uid="{00000000-0005-0000-0000-000072110000}"/>
    <cellStyle name="Note 13 2 2 5" xfId="4840" xr:uid="{00000000-0005-0000-0000-000073110000}"/>
    <cellStyle name="Note 13 2 2 6" xfId="5501" xr:uid="{00000000-0005-0000-0000-000074110000}"/>
    <cellStyle name="Note 13 2 3" xfId="4070" xr:uid="{00000000-0005-0000-0000-000075110000}"/>
    <cellStyle name="Note 13 2 3 2" xfId="5032" xr:uid="{00000000-0005-0000-0000-000076110000}"/>
    <cellStyle name="Note 13 2 3 3" xfId="5671" xr:uid="{00000000-0005-0000-0000-000077110000}"/>
    <cellStyle name="Note 13 2 4" xfId="4225" xr:uid="{00000000-0005-0000-0000-000078110000}"/>
    <cellStyle name="Note 13 2 4 2" xfId="5187" xr:uid="{00000000-0005-0000-0000-000079110000}"/>
    <cellStyle name="Note 13 2 4 3" xfId="5808" xr:uid="{00000000-0005-0000-0000-00007A110000}"/>
    <cellStyle name="Note 13 2 5" xfId="4387" xr:uid="{00000000-0005-0000-0000-00007B110000}"/>
    <cellStyle name="Note 13 2 5 2" xfId="5345" xr:uid="{00000000-0005-0000-0000-00007C110000}"/>
    <cellStyle name="Note 13 2 5 3" xfId="5964" xr:uid="{00000000-0005-0000-0000-00007D110000}"/>
    <cellStyle name="Note 13 2 6" xfId="4839" xr:uid="{00000000-0005-0000-0000-00007E110000}"/>
    <cellStyle name="Note 13 2 7" xfId="5500" xr:uid="{00000000-0005-0000-0000-00007F110000}"/>
    <cellStyle name="Note 13 3" xfId="3861" xr:uid="{00000000-0005-0000-0000-000080110000}"/>
    <cellStyle name="Note 13 3 2" xfId="3862" xr:uid="{00000000-0005-0000-0000-000081110000}"/>
    <cellStyle name="Note 13 3 2 2" xfId="4073" xr:uid="{00000000-0005-0000-0000-000082110000}"/>
    <cellStyle name="Note 13 3 2 2 2" xfId="5035" xr:uid="{00000000-0005-0000-0000-000083110000}"/>
    <cellStyle name="Note 13 3 2 2 3" xfId="5674" xr:uid="{00000000-0005-0000-0000-000084110000}"/>
    <cellStyle name="Note 13 3 2 3" xfId="4228" xr:uid="{00000000-0005-0000-0000-000085110000}"/>
    <cellStyle name="Note 13 3 2 3 2" xfId="5190" xr:uid="{00000000-0005-0000-0000-000086110000}"/>
    <cellStyle name="Note 13 3 2 3 3" xfId="5811" xr:uid="{00000000-0005-0000-0000-000087110000}"/>
    <cellStyle name="Note 13 3 2 4" xfId="4390" xr:uid="{00000000-0005-0000-0000-000088110000}"/>
    <cellStyle name="Note 13 3 2 4 2" xfId="5348" xr:uid="{00000000-0005-0000-0000-000089110000}"/>
    <cellStyle name="Note 13 3 2 4 3" xfId="5967" xr:uid="{00000000-0005-0000-0000-00008A110000}"/>
    <cellStyle name="Note 13 3 2 5" xfId="4842" xr:uid="{00000000-0005-0000-0000-00008B110000}"/>
    <cellStyle name="Note 13 3 2 6" xfId="5503" xr:uid="{00000000-0005-0000-0000-00008C110000}"/>
    <cellStyle name="Note 13 3 3" xfId="4072" xr:uid="{00000000-0005-0000-0000-00008D110000}"/>
    <cellStyle name="Note 13 3 3 2" xfId="5034" xr:uid="{00000000-0005-0000-0000-00008E110000}"/>
    <cellStyle name="Note 13 3 3 3" xfId="5673" xr:uid="{00000000-0005-0000-0000-00008F110000}"/>
    <cellStyle name="Note 13 3 4" xfId="4227" xr:uid="{00000000-0005-0000-0000-000090110000}"/>
    <cellStyle name="Note 13 3 4 2" xfId="5189" xr:uid="{00000000-0005-0000-0000-000091110000}"/>
    <cellStyle name="Note 13 3 4 3" xfId="5810" xr:uid="{00000000-0005-0000-0000-000092110000}"/>
    <cellStyle name="Note 13 3 5" xfId="4389" xr:uid="{00000000-0005-0000-0000-000093110000}"/>
    <cellStyle name="Note 13 3 5 2" xfId="5347" xr:uid="{00000000-0005-0000-0000-000094110000}"/>
    <cellStyle name="Note 13 3 5 3" xfId="5966" xr:uid="{00000000-0005-0000-0000-000095110000}"/>
    <cellStyle name="Note 13 3 6" xfId="4841" xr:uid="{00000000-0005-0000-0000-000096110000}"/>
    <cellStyle name="Note 13 3 7" xfId="5502" xr:uid="{00000000-0005-0000-0000-000097110000}"/>
    <cellStyle name="Note 13 4" xfId="3863" xr:uid="{00000000-0005-0000-0000-000098110000}"/>
    <cellStyle name="Note 13 4 2" xfId="4074" xr:uid="{00000000-0005-0000-0000-000099110000}"/>
    <cellStyle name="Note 13 4 2 2" xfId="5036" xr:uid="{00000000-0005-0000-0000-00009A110000}"/>
    <cellStyle name="Note 13 4 2 3" xfId="5675" xr:uid="{00000000-0005-0000-0000-00009B110000}"/>
    <cellStyle name="Note 13 4 3" xfId="4229" xr:uid="{00000000-0005-0000-0000-00009C110000}"/>
    <cellStyle name="Note 13 4 3 2" xfId="5191" xr:uid="{00000000-0005-0000-0000-00009D110000}"/>
    <cellStyle name="Note 13 4 3 3" xfId="5812" xr:uid="{00000000-0005-0000-0000-00009E110000}"/>
    <cellStyle name="Note 13 4 4" xfId="4391" xr:uid="{00000000-0005-0000-0000-00009F110000}"/>
    <cellStyle name="Note 13 4 4 2" xfId="5349" xr:uid="{00000000-0005-0000-0000-0000A0110000}"/>
    <cellStyle name="Note 13 4 4 3" xfId="5968" xr:uid="{00000000-0005-0000-0000-0000A1110000}"/>
    <cellStyle name="Note 13 4 5" xfId="4843" xr:uid="{00000000-0005-0000-0000-0000A2110000}"/>
    <cellStyle name="Note 13 4 6" xfId="5504" xr:uid="{00000000-0005-0000-0000-0000A3110000}"/>
    <cellStyle name="Note 13 5" xfId="4069" xr:uid="{00000000-0005-0000-0000-0000A4110000}"/>
    <cellStyle name="Note 13 5 2" xfId="5031" xr:uid="{00000000-0005-0000-0000-0000A5110000}"/>
    <cellStyle name="Note 13 5 3" xfId="5670" xr:uid="{00000000-0005-0000-0000-0000A6110000}"/>
    <cellStyle name="Note 13 6" xfId="4224" xr:uid="{00000000-0005-0000-0000-0000A7110000}"/>
    <cellStyle name="Note 13 6 2" xfId="5186" xr:uid="{00000000-0005-0000-0000-0000A8110000}"/>
    <cellStyle name="Note 13 6 3" xfId="5807" xr:uid="{00000000-0005-0000-0000-0000A9110000}"/>
    <cellStyle name="Note 13 7" xfId="4386" xr:uid="{00000000-0005-0000-0000-0000AA110000}"/>
    <cellStyle name="Note 13 7 2" xfId="5344" xr:uid="{00000000-0005-0000-0000-0000AB110000}"/>
    <cellStyle name="Note 13 7 3" xfId="5963" xr:uid="{00000000-0005-0000-0000-0000AC110000}"/>
    <cellStyle name="Note 13 8" xfId="4838" xr:uid="{00000000-0005-0000-0000-0000AD110000}"/>
    <cellStyle name="Note 13 9" xfId="5499" xr:uid="{00000000-0005-0000-0000-0000AE110000}"/>
    <cellStyle name="Note 14" xfId="3864" xr:uid="{00000000-0005-0000-0000-0000AF110000}"/>
    <cellStyle name="Note 14 2" xfId="3865" xr:uid="{00000000-0005-0000-0000-0000B0110000}"/>
    <cellStyle name="Note 14 2 2" xfId="3866" xr:uid="{00000000-0005-0000-0000-0000B1110000}"/>
    <cellStyle name="Note 14 2 2 2" xfId="4077" xr:uid="{00000000-0005-0000-0000-0000B2110000}"/>
    <cellStyle name="Note 14 2 2 2 2" xfId="5039" xr:uid="{00000000-0005-0000-0000-0000B3110000}"/>
    <cellStyle name="Note 14 2 2 2 3" xfId="5678" xr:uid="{00000000-0005-0000-0000-0000B4110000}"/>
    <cellStyle name="Note 14 2 2 3" xfId="4232" xr:uid="{00000000-0005-0000-0000-0000B5110000}"/>
    <cellStyle name="Note 14 2 2 3 2" xfId="5194" xr:uid="{00000000-0005-0000-0000-0000B6110000}"/>
    <cellStyle name="Note 14 2 2 3 3" xfId="5815" xr:uid="{00000000-0005-0000-0000-0000B7110000}"/>
    <cellStyle name="Note 14 2 2 4" xfId="4394" xr:uid="{00000000-0005-0000-0000-0000B8110000}"/>
    <cellStyle name="Note 14 2 2 4 2" xfId="5352" xr:uid="{00000000-0005-0000-0000-0000B9110000}"/>
    <cellStyle name="Note 14 2 2 4 3" xfId="5971" xr:uid="{00000000-0005-0000-0000-0000BA110000}"/>
    <cellStyle name="Note 14 2 2 5" xfId="4846" xr:uid="{00000000-0005-0000-0000-0000BB110000}"/>
    <cellStyle name="Note 14 2 2 6" xfId="5507" xr:uid="{00000000-0005-0000-0000-0000BC110000}"/>
    <cellStyle name="Note 14 2 3" xfId="4076" xr:uid="{00000000-0005-0000-0000-0000BD110000}"/>
    <cellStyle name="Note 14 2 3 2" xfId="5038" xr:uid="{00000000-0005-0000-0000-0000BE110000}"/>
    <cellStyle name="Note 14 2 3 3" xfId="5677" xr:uid="{00000000-0005-0000-0000-0000BF110000}"/>
    <cellStyle name="Note 14 2 4" xfId="4231" xr:uid="{00000000-0005-0000-0000-0000C0110000}"/>
    <cellStyle name="Note 14 2 4 2" xfId="5193" xr:uid="{00000000-0005-0000-0000-0000C1110000}"/>
    <cellStyle name="Note 14 2 4 3" xfId="5814" xr:uid="{00000000-0005-0000-0000-0000C2110000}"/>
    <cellStyle name="Note 14 2 5" xfId="4393" xr:uid="{00000000-0005-0000-0000-0000C3110000}"/>
    <cellStyle name="Note 14 2 5 2" xfId="5351" xr:uid="{00000000-0005-0000-0000-0000C4110000}"/>
    <cellStyle name="Note 14 2 5 3" xfId="5970" xr:uid="{00000000-0005-0000-0000-0000C5110000}"/>
    <cellStyle name="Note 14 2 6" xfId="4845" xr:uid="{00000000-0005-0000-0000-0000C6110000}"/>
    <cellStyle name="Note 14 2 7" xfId="5506" xr:uid="{00000000-0005-0000-0000-0000C7110000}"/>
    <cellStyle name="Note 14 3" xfId="3867" xr:uid="{00000000-0005-0000-0000-0000C8110000}"/>
    <cellStyle name="Note 14 3 2" xfId="3868" xr:uid="{00000000-0005-0000-0000-0000C9110000}"/>
    <cellStyle name="Note 14 3 2 2" xfId="4079" xr:uid="{00000000-0005-0000-0000-0000CA110000}"/>
    <cellStyle name="Note 14 3 2 2 2" xfId="5041" xr:uid="{00000000-0005-0000-0000-0000CB110000}"/>
    <cellStyle name="Note 14 3 2 2 3" xfId="5680" xr:uid="{00000000-0005-0000-0000-0000CC110000}"/>
    <cellStyle name="Note 14 3 2 3" xfId="4234" xr:uid="{00000000-0005-0000-0000-0000CD110000}"/>
    <cellStyle name="Note 14 3 2 3 2" xfId="5196" xr:uid="{00000000-0005-0000-0000-0000CE110000}"/>
    <cellStyle name="Note 14 3 2 3 3" xfId="5817" xr:uid="{00000000-0005-0000-0000-0000CF110000}"/>
    <cellStyle name="Note 14 3 2 4" xfId="4396" xr:uid="{00000000-0005-0000-0000-0000D0110000}"/>
    <cellStyle name="Note 14 3 2 4 2" xfId="5354" xr:uid="{00000000-0005-0000-0000-0000D1110000}"/>
    <cellStyle name="Note 14 3 2 4 3" xfId="5973" xr:uid="{00000000-0005-0000-0000-0000D2110000}"/>
    <cellStyle name="Note 14 3 2 5" xfId="4848" xr:uid="{00000000-0005-0000-0000-0000D3110000}"/>
    <cellStyle name="Note 14 3 2 6" xfId="5509" xr:uid="{00000000-0005-0000-0000-0000D4110000}"/>
    <cellStyle name="Note 14 3 3" xfId="4078" xr:uid="{00000000-0005-0000-0000-0000D5110000}"/>
    <cellStyle name="Note 14 3 3 2" xfId="5040" xr:uid="{00000000-0005-0000-0000-0000D6110000}"/>
    <cellStyle name="Note 14 3 3 3" xfId="5679" xr:uid="{00000000-0005-0000-0000-0000D7110000}"/>
    <cellStyle name="Note 14 3 4" xfId="4233" xr:uid="{00000000-0005-0000-0000-0000D8110000}"/>
    <cellStyle name="Note 14 3 4 2" xfId="5195" xr:uid="{00000000-0005-0000-0000-0000D9110000}"/>
    <cellStyle name="Note 14 3 4 3" xfId="5816" xr:uid="{00000000-0005-0000-0000-0000DA110000}"/>
    <cellStyle name="Note 14 3 5" xfId="4395" xr:uid="{00000000-0005-0000-0000-0000DB110000}"/>
    <cellStyle name="Note 14 3 5 2" xfId="5353" xr:uid="{00000000-0005-0000-0000-0000DC110000}"/>
    <cellStyle name="Note 14 3 5 3" xfId="5972" xr:uid="{00000000-0005-0000-0000-0000DD110000}"/>
    <cellStyle name="Note 14 3 6" xfId="4847" xr:uid="{00000000-0005-0000-0000-0000DE110000}"/>
    <cellStyle name="Note 14 3 7" xfId="5508" xr:uid="{00000000-0005-0000-0000-0000DF110000}"/>
    <cellStyle name="Note 14 4" xfId="3869" xr:uid="{00000000-0005-0000-0000-0000E0110000}"/>
    <cellStyle name="Note 14 4 2" xfId="4080" xr:uid="{00000000-0005-0000-0000-0000E1110000}"/>
    <cellStyle name="Note 14 4 2 2" xfId="5042" xr:uid="{00000000-0005-0000-0000-0000E2110000}"/>
    <cellStyle name="Note 14 4 2 3" xfId="5681" xr:uid="{00000000-0005-0000-0000-0000E3110000}"/>
    <cellStyle name="Note 14 4 3" xfId="4235" xr:uid="{00000000-0005-0000-0000-0000E4110000}"/>
    <cellStyle name="Note 14 4 3 2" xfId="5197" xr:uid="{00000000-0005-0000-0000-0000E5110000}"/>
    <cellStyle name="Note 14 4 3 3" xfId="5818" xr:uid="{00000000-0005-0000-0000-0000E6110000}"/>
    <cellStyle name="Note 14 4 4" xfId="4397" xr:uid="{00000000-0005-0000-0000-0000E7110000}"/>
    <cellStyle name="Note 14 4 4 2" xfId="5355" xr:uid="{00000000-0005-0000-0000-0000E8110000}"/>
    <cellStyle name="Note 14 4 4 3" xfId="5974" xr:uid="{00000000-0005-0000-0000-0000E9110000}"/>
    <cellStyle name="Note 14 4 5" xfId="4849" xr:uid="{00000000-0005-0000-0000-0000EA110000}"/>
    <cellStyle name="Note 14 4 6" xfId="5510" xr:uid="{00000000-0005-0000-0000-0000EB110000}"/>
    <cellStyle name="Note 14 5" xfId="4075" xr:uid="{00000000-0005-0000-0000-0000EC110000}"/>
    <cellStyle name="Note 14 5 2" xfId="5037" xr:uid="{00000000-0005-0000-0000-0000ED110000}"/>
    <cellStyle name="Note 14 5 3" xfId="5676" xr:uid="{00000000-0005-0000-0000-0000EE110000}"/>
    <cellStyle name="Note 14 6" xfId="4230" xr:uid="{00000000-0005-0000-0000-0000EF110000}"/>
    <cellStyle name="Note 14 6 2" xfId="5192" xr:uid="{00000000-0005-0000-0000-0000F0110000}"/>
    <cellStyle name="Note 14 6 3" xfId="5813" xr:uid="{00000000-0005-0000-0000-0000F1110000}"/>
    <cellStyle name="Note 14 7" xfId="4392" xr:uid="{00000000-0005-0000-0000-0000F2110000}"/>
    <cellStyle name="Note 14 7 2" xfId="5350" xr:uid="{00000000-0005-0000-0000-0000F3110000}"/>
    <cellStyle name="Note 14 7 3" xfId="5969" xr:uid="{00000000-0005-0000-0000-0000F4110000}"/>
    <cellStyle name="Note 14 8" xfId="4844" xr:uid="{00000000-0005-0000-0000-0000F5110000}"/>
    <cellStyle name="Note 14 9" xfId="5505" xr:uid="{00000000-0005-0000-0000-0000F6110000}"/>
    <cellStyle name="Note 15" xfId="3870" xr:uid="{00000000-0005-0000-0000-0000F7110000}"/>
    <cellStyle name="Note 15 2" xfId="3871" xr:uid="{00000000-0005-0000-0000-0000F8110000}"/>
    <cellStyle name="Note 15 2 2" xfId="3872" xr:uid="{00000000-0005-0000-0000-0000F9110000}"/>
    <cellStyle name="Note 15 2 2 2" xfId="4083" xr:uid="{00000000-0005-0000-0000-0000FA110000}"/>
    <cellStyle name="Note 15 2 2 2 2" xfId="5045" xr:uid="{00000000-0005-0000-0000-0000FB110000}"/>
    <cellStyle name="Note 15 2 2 2 3" xfId="5684" xr:uid="{00000000-0005-0000-0000-0000FC110000}"/>
    <cellStyle name="Note 15 2 2 3" xfId="4238" xr:uid="{00000000-0005-0000-0000-0000FD110000}"/>
    <cellStyle name="Note 15 2 2 3 2" xfId="5200" xr:uid="{00000000-0005-0000-0000-0000FE110000}"/>
    <cellStyle name="Note 15 2 2 3 3" xfId="5821" xr:uid="{00000000-0005-0000-0000-0000FF110000}"/>
    <cellStyle name="Note 15 2 2 4" xfId="4400" xr:uid="{00000000-0005-0000-0000-000000120000}"/>
    <cellStyle name="Note 15 2 2 4 2" xfId="5358" xr:uid="{00000000-0005-0000-0000-000001120000}"/>
    <cellStyle name="Note 15 2 2 4 3" xfId="5977" xr:uid="{00000000-0005-0000-0000-000002120000}"/>
    <cellStyle name="Note 15 2 2 5" xfId="4852" xr:uid="{00000000-0005-0000-0000-000003120000}"/>
    <cellStyle name="Note 15 2 2 6" xfId="5513" xr:uid="{00000000-0005-0000-0000-000004120000}"/>
    <cellStyle name="Note 15 2 3" xfId="4082" xr:uid="{00000000-0005-0000-0000-000005120000}"/>
    <cellStyle name="Note 15 2 3 2" xfId="5044" xr:uid="{00000000-0005-0000-0000-000006120000}"/>
    <cellStyle name="Note 15 2 3 3" xfId="5683" xr:uid="{00000000-0005-0000-0000-000007120000}"/>
    <cellStyle name="Note 15 2 4" xfId="4237" xr:uid="{00000000-0005-0000-0000-000008120000}"/>
    <cellStyle name="Note 15 2 4 2" xfId="5199" xr:uid="{00000000-0005-0000-0000-000009120000}"/>
    <cellStyle name="Note 15 2 4 3" xfId="5820" xr:uid="{00000000-0005-0000-0000-00000A120000}"/>
    <cellStyle name="Note 15 2 5" xfId="4399" xr:uid="{00000000-0005-0000-0000-00000B120000}"/>
    <cellStyle name="Note 15 2 5 2" xfId="5357" xr:uid="{00000000-0005-0000-0000-00000C120000}"/>
    <cellStyle name="Note 15 2 5 3" xfId="5976" xr:uid="{00000000-0005-0000-0000-00000D120000}"/>
    <cellStyle name="Note 15 2 6" xfId="4851" xr:uid="{00000000-0005-0000-0000-00000E120000}"/>
    <cellStyle name="Note 15 2 7" xfId="5512" xr:uid="{00000000-0005-0000-0000-00000F120000}"/>
    <cellStyle name="Note 15 3" xfId="3873" xr:uid="{00000000-0005-0000-0000-000010120000}"/>
    <cellStyle name="Note 15 3 2" xfId="4084" xr:uid="{00000000-0005-0000-0000-000011120000}"/>
    <cellStyle name="Note 15 3 2 2" xfId="5046" xr:uid="{00000000-0005-0000-0000-000012120000}"/>
    <cellStyle name="Note 15 3 2 3" xfId="5685" xr:uid="{00000000-0005-0000-0000-000013120000}"/>
    <cellStyle name="Note 15 3 3" xfId="4239" xr:uid="{00000000-0005-0000-0000-000014120000}"/>
    <cellStyle name="Note 15 3 3 2" xfId="5201" xr:uid="{00000000-0005-0000-0000-000015120000}"/>
    <cellStyle name="Note 15 3 3 3" xfId="5822" xr:uid="{00000000-0005-0000-0000-000016120000}"/>
    <cellStyle name="Note 15 3 4" xfId="4401" xr:uid="{00000000-0005-0000-0000-000017120000}"/>
    <cellStyle name="Note 15 3 4 2" xfId="5359" xr:uid="{00000000-0005-0000-0000-000018120000}"/>
    <cellStyle name="Note 15 3 4 3" xfId="5978" xr:uid="{00000000-0005-0000-0000-000019120000}"/>
    <cellStyle name="Note 15 3 5" xfId="4853" xr:uid="{00000000-0005-0000-0000-00001A120000}"/>
    <cellStyle name="Note 15 3 6" xfId="5514" xr:uid="{00000000-0005-0000-0000-00001B120000}"/>
    <cellStyle name="Note 15 4" xfId="4081" xr:uid="{00000000-0005-0000-0000-00001C120000}"/>
    <cellStyle name="Note 15 4 2" xfId="5043" xr:uid="{00000000-0005-0000-0000-00001D120000}"/>
    <cellStyle name="Note 15 4 3" xfId="5682" xr:uid="{00000000-0005-0000-0000-00001E120000}"/>
    <cellStyle name="Note 15 5" xfId="4236" xr:uid="{00000000-0005-0000-0000-00001F120000}"/>
    <cellStyle name="Note 15 5 2" xfId="5198" xr:uid="{00000000-0005-0000-0000-000020120000}"/>
    <cellStyle name="Note 15 5 3" xfId="5819" xr:uid="{00000000-0005-0000-0000-000021120000}"/>
    <cellStyle name="Note 15 6" xfId="4398" xr:uid="{00000000-0005-0000-0000-000022120000}"/>
    <cellStyle name="Note 15 6 2" xfId="5356" xr:uid="{00000000-0005-0000-0000-000023120000}"/>
    <cellStyle name="Note 15 6 3" xfId="5975" xr:uid="{00000000-0005-0000-0000-000024120000}"/>
    <cellStyle name="Note 15 7" xfId="4850" xr:uid="{00000000-0005-0000-0000-000025120000}"/>
    <cellStyle name="Note 15 8" xfId="5511" xr:uid="{00000000-0005-0000-0000-000026120000}"/>
    <cellStyle name="Note 16" xfId="3874" xr:uid="{00000000-0005-0000-0000-000027120000}"/>
    <cellStyle name="Note 16 2" xfId="3875" xr:uid="{00000000-0005-0000-0000-000028120000}"/>
    <cellStyle name="Note 16 2 2" xfId="3876" xr:uid="{00000000-0005-0000-0000-000029120000}"/>
    <cellStyle name="Note 16 2 2 2" xfId="4087" xr:uid="{00000000-0005-0000-0000-00002A120000}"/>
    <cellStyle name="Note 16 2 2 2 2" xfId="5049" xr:uid="{00000000-0005-0000-0000-00002B120000}"/>
    <cellStyle name="Note 16 2 2 2 3" xfId="5688" xr:uid="{00000000-0005-0000-0000-00002C120000}"/>
    <cellStyle name="Note 16 2 2 3" xfId="4242" xr:uid="{00000000-0005-0000-0000-00002D120000}"/>
    <cellStyle name="Note 16 2 2 3 2" xfId="5204" xr:uid="{00000000-0005-0000-0000-00002E120000}"/>
    <cellStyle name="Note 16 2 2 3 3" xfId="5825" xr:uid="{00000000-0005-0000-0000-00002F120000}"/>
    <cellStyle name="Note 16 2 2 4" xfId="4404" xr:uid="{00000000-0005-0000-0000-000030120000}"/>
    <cellStyle name="Note 16 2 2 4 2" xfId="5362" xr:uid="{00000000-0005-0000-0000-000031120000}"/>
    <cellStyle name="Note 16 2 2 4 3" xfId="5981" xr:uid="{00000000-0005-0000-0000-000032120000}"/>
    <cellStyle name="Note 16 2 2 5" xfId="4856" xr:uid="{00000000-0005-0000-0000-000033120000}"/>
    <cellStyle name="Note 16 2 2 6" xfId="5517" xr:uid="{00000000-0005-0000-0000-000034120000}"/>
    <cellStyle name="Note 16 2 3" xfId="4086" xr:uid="{00000000-0005-0000-0000-000035120000}"/>
    <cellStyle name="Note 16 2 3 2" xfId="5048" xr:uid="{00000000-0005-0000-0000-000036120000}"/>
    <cellStyle name="Note 16 2 3 3" xfId="5687" xr:uid="{00000000-0005-0000-0000-000037120000}"/>
    <cellStyle name="Note 16 2 4" xfId="4241" xr:uid="{00000000-0005-0000-0000-000038120000}"/>
    <cellStyle name="Note 16 2 4 2" xfId="5203" xr:uid="{00000000-0005-0000-0000-000039120000}"/>
    <cellStyle name="Note 16 2 4 3" xfId="5824" xr:uid="{00000000-0005-0000-0000-00003A120000}"/>
    <cellStyle name="Note 16 2 5" xfId="4403" xr:uid="{00000000-0005-0000-0000-00003B120000}"/>
    <cellStyle name="Note 16 2 5 2" xfId="5361" xr:uid="{00000000-0005-0000-0000-00003C120000}"/>
    <cellStyle name="Note 16 2 5 3" xfId="5980" xr:uid="{00000000-0005-0000-0000-00003D120000}"/>
    <cellStyle name="Note 16 2 6" xfId="4855" xr:uid="{00000000-0005-0000-0000-00003E120000}"/>
    <cellStyle name="Note 16 2 7" xfId="5516" xr:uid="{00000000-0005-0000-0000-00003F120000}"/>
    <cellStyle name="Note 16 3" xfId="3877" xr:uid="{00000000-0005-0000-0000-000040120000}"/>
    <cellStyle name="Note 16 3 2" xfId="3878" xr:uid="{00000000-0005-0000-0000-000041120000}"/>
    <cellStyle name="Note 16 3 2 2" xfId="4089" xr:uid="{00000000-0005-0000-0000-000042120000}"/>
    <cellStyle name="Note 16 3 2 2 2" xfId="5051" xr:uid="{00000000-0005-0000-0000-000043120000}"/>
    <cellStyle name="Note 16 3 2 2 3" xfId="5690" xr:uid="{00000000-0005-0000-0000-000044120000}"/>
    <cellStyle name="Note 16 3 2 3" xfId="4244" xr:uid="{00000000-0005-0000-0000-000045120000}"/>
    <cellStyle name="Note 16 3 2 3 2" xfId="5206" xr:uid="{00000000-0005-0000-0000-000046120000}"/>
    <cellStyle name="Note 16 3 2 3 3" xfId="5827" xr:uid="{00000000-0005-0000-0000-000047120000}"/>
    <cellStyle name="Note 16 3 2 4" xfId="4406" xr:uid="{00000000-0005-0000-0000-000048120000}"/>
    <cellStyle name="Note 16 3 2 4 2" xfId="5364" xr:uid="{00000000-0005-0000-0000-000049120000}"/>
    <cellStyle name="Note 16 3 2 4 3" xfId="5983" xr:uid="{00000000-0005-0000-0000-00004A120000}"/>
    <cellStyle name="Note 16 3 2 5" xfId="4858" xr:uid="{00000000-0005-0000-0000-00004B120000}"/>
    <cellStyle name="Note 16 3 2 6" xfId="5519" xr:uid="{00000000-0005-0000-0000-00004C120000}"/>
    <cellStyle name="Note 16 3 3" xfId="4088" xr:uid="{00000000-0005-0000-0000-00004D120000}"/>
    <cellStyle name="Note 16 3 3 2" xfId="5050" xr:uid="{00000000-0005-0000-0000-00004E120000}"/>
    <cellStyle name="Note 16 3 3 3" xfId="5689" xr:uid="{00000000-0005-0000-0000-00004F120000}"/>
    <cellStyle name="Note 16 3 4" xfId="4243" xr:uid="{00000000-0005-0000-0000-000050120000}"/>
    <cellStyle name="Note 16 3 4 2" xfId="5205" xr:uid="{00000000-0005-0000-0000-000051120000}"/>
    <cellStyle name="Note 16 3 4 3" xfId="5826" xr:uid="{00000000-0005-0000-0000-000052120000}"/>
    <cellStyle name="Note 16 3 5" xfId="4405" xr:uid="{00000000-0005-0000-0000-000053120000}"/>
    <cellStyle name="Note 16 3 5 2" xfId="5363" xr:uid="{00000000-0005-0000-0000-000054120000}"/>
    <cellStyle name="Note 16 3 5 3" xfId="5982" xr:uid="{00000000-0005-0000-0000-000055120000}"/>
    <cellStyle name="Note 16 3 6" xfId="4857" xr:uid="{00000000-0005-0000-0000-000056120000}"/>
    <cellStyle name="Note 16 3 7" xfId="5518" xr:uid="{00000000-0005-0000-0000-000057120000}"/>
    <cellStyle name="Note 16 4" xfId="3879" xr:uid="{00000000-0005-0000-0000-000058120000}"/>
    <cellStyle name="Note 16 4 2" xfId="4090" xr:uid="{00000000-0005-0000-0000-000059120000}"/>
    <cellStyle name="Note 16 4 2 2" xfId="5052" xr:uid="{00000000-0005-0000-0000-00005A120000}"/>
    <cellStyle name="Note 16 4 2 3" xfId="5691" xr:uid="{00000000-0005-0000-0000-00005B120000}"/>
    <cellStyle name="Note 16 4 3" xfId="4245" xr:uid="{00000000-0005-0000-0000-00005C120000}"/>
    <cellStyle name="Note 16 4 3 2" xfId="5207" xr:uid="{00000000-0005-0000-0000-00005D120000}"/>
    <cellStyle name="Note 16 4 3 3" xfId="5828" xr:uid="{00000000-0005-0000-0000-00005E120000}"/>
    <cellStyle name="Note 16 4 4" xfId="4407" xr:uid="{00000000-0005-0000-0000-00005F120000}"/>
    <cellStyle name="Note 16 4 4 2" xfId="5365" xr:uid="{00000000-0005-0000-0000-000060120000}"/>
    <cellStyle name="Note 16 4 4 3" xfId="5984" xr:uid="{00000000-0005-0000-0000-000061120000}"/>
    <cellStyle name="Note 16 4 5" xfId="4859" xr:uid="{00000000-0005-0000-0000-000062120000}"/>
    <cellStyle name="Note 16 4 6" xfId="5520" xr:uid="{00000000-0005-0000-0000-000063120000}"/>
    <cellStyle name="Note 16 5" xfId="4085" xr:uid="{00000000-0005-0000-0000-000064120000}"/>
    <cellStyle name="Note 16 5 2" xfId="5047" xr:uid="{00000000-0005-0000-0000-000065120000}"/>
    <cellStyle name="Note 16 5 3" xfId="5686" xr:uid="{00000000-0005-0000-0000-000066120000}"/>
    <cellStyle name="Note 16 6" xfId="4240" xr:uid="{00000000-0005-0000-0000-000067120000}"/>
    <cellStyle name="Note 16 6 2" xfId="5202" xr:uid="{00000000-0005-0000-0000-000068120000}"/>
    <cellStyle name="Note 16 6 3" xfId="5823" xr:uid="{00000000-0005-0000-0000-000069120000}"/>
    <cellStyle name="Note 16 7" xfId="4402" xr:uid="{00000000-0005-0000-0000-00006A120000}"/>
    <cellStyle name="Note 16 7 2" xfId="5360" xr:uid="{00000000-0005-0000-0000-00006B120000}"/>
    <cellStyle name="Note 16 7 3" xfId="5979" xr:uid="{00000000-0005-0000-0000-00006C120000}"/>
    <cellStyle name="Note 16 8" xfId="4854" xr:uid="{00000000-0005-0000-0000-00006D120000}"/>
    <cellStyle name="Note 16 9" xfId="5515" xr:uid="{00000000-0005-0000-0000-00006E120000}"/>
    <cellStyle name="Note 17" xfId="3880" xr:uid="{00000000-0005-0000-0000-00006F120000}"/>
    <cellStyle name="Note 17 2" xfId="3881" xr:uid="{00000000-0005-0000-0000-000070120000}"/>
    <cellStyle name="Note 17 2 10" xfId="4409" xr:uid="{00000000-0005-0000-0000-000071120000}"/>
    <cellStyle name="Note 17 2 10 2" xfId="5367" xr:uid="{00000000-0005-0000-0000-000072120000}"/>
    <cellStyle name="Note 17 2 10 3" xfId="5986" xr:uid="{00000000-0005-0000-0000-000073120000}"/>
    <cellStyle name="Note 17 2 11" xfId="4861" xr:uid="{00000000-0005-0000-0000-000074120000}"/>
    <cellStyle name="Note 17 2 12" xfId="5522" xr:uid="{00000000-0005-0000-0000-000075120000}"/>
    <cellStyle name="Note 17 2 2" xfId="3882" xr:uid="{00000000-0005-0000-0000-000076120000}"/>
    <cellStyle name="Note 17 2 2 2" xfId="3883" xr:uid="{00000000-0005-0000-0000-000077120000}"/>
    <cellStyle name="Note 17 2 2 2 2" xfId="4094" xr:uid="{00000000-0005-0000-0000-000078120000}"/>
    <cellStyle name="Note 17 2 2 2 2 2" xfId="5056" xr:uid="{00000000-0005-0000-0000-000079120000}"/>
    <cellStyle name="Note 17 2 2 2 2 3" xfId="5695" xr:uid="{00000000-0005-0000-0000-00007A120000}"/>
    <cellStyle name="Note 17 2 2 2 3" xfId="4249" xr:uid="{00000000-0005-0000-0000-00007B120000}"/>
    <cellStyle name="Note 17 2 2 2 3 2" xfId="5211" xr:uid="{00000000-0005-0000-0000-00007C120000}"/>
    <cellStyle name="Note 17 2 2 2 3 3" xfId="5832" xr:uid="{00000000-0005-0000-0000-00007D120000}"/>
    <cellStyle name="Note 17 2 2 2 4" xfId="4411" xr:uid="{00000000-0005-0000-0000-00007E120000}"/>
    <cellStyle name="Note 17 2 2 2 4 2" xfId="5369" xr:uid="{00000000-0005-0000-0000-00007F120000}"/>
    <cellStyle name="Note 17 2 2 2 4 3" xfId="5988" xr:uid="{00000000-0005-0000-0000-000080120000}"/>
    <cellStyle name="Note 17 2 2 2 5" xfId="4863" xr:uid="{00000000-0005-0000-0000-000081120000}"/>
    <cellStyle name="Note 17 2 2 2 6" xfId="5524" xr:uid="{00000000-0005-0000-0000-000082120000}"/>
    <cellStyle name="Note 17 2 2 3" xfId="4093" xr:uid="{00000000-0005-0000-0000-000083120000}"/>
    <cellStyle name="Note 17 2 2 3 2" xfId="5055" xr:uid="{00000000-0005-0000-0000-000084120000}"/>
    <cellStyle name="Note 17 2 2 3 3" xfId="5694" xr:uid="{00000000-0005-0000-0000-000085120000}"/>
    <cellStyle name="Note 17 2 2 4" xfId="4248" xr:uid="{00000000-0005-0000-0000-000086120000}"/>
    <cellStyle name="Note 17 2 2 4 2" xfId="5210" xr:uid="{00000000-0005-0000-0000-000087120000}"/>
    <cellStyle name="Note 17 2 2 4 3" xfId="5831" xr:uid="{00000000-0005-0000-0000-000088120000}"/>
    <cellStyle name="Note 17 2 2 5" xfId="4410" xr:uid="{00000000-0005-0000-0000-000089120000}"/>
    <cellStyle name="Note 17 2 2 5 2" xfId="5368" xr:uid="{00000000-0005-0000-0000-00008A120000}"/>
    <cellStyle name="Note 17 2 2 5 3" xfId="5987" xr:uid="{00000000-0005-0000-0000-00008B120000}"/>
    <cellStyle name="Note 17 2 2 6" xfId="4862" xr:uid="{00000000-0005-0000-0000-00008C120000}"/>
    <cellStyle name="Note 17 2 2 7" xfId="5523" xr:uid="{00000000-0005-0000-0000-00008D120000}"/>
    <cellStyle name="Note 17 2 3" xfId="3884" xr:uid="{00000000-0005-0000-0000-00008E120000}"/>
    <cellStyle name="Note 17 2 3 2" xfId="3885" xr:uid="{00000000-0005-0000-0000-00008F120000}"/>
    <cellStyle name="Note 17 2 3 2 2" xfId="4096" xr:uid="{00000000-0005-0000-0000-000090120000}"/>
    <cellStyle name="Note 17 2 3 2 2 2" xfId="5058" xr:uid="{00000000-0005-0000-0000-000091120000}"/>
    <cellStyle name="Note 17 2 3 2 2 3" xfId="5697" xr:uid="{00000000-0005-0000-0000-000092120000}"/>
    <cellStyle name="Note 17 2 3 2 3" xfId="4251" xr:uid="{00000000-0005-0000-0000-000093120000}"/>
    <cellStyle name="Note 17 2 3 2 3 2" xfId="5213" xr:uid="{00000000-0005-0000-0000-000094120000}"/>
    <cellStyle name="Note 17 2 3 2 3 3" xfId="5834" xr:uid="{00000000-0005-0000-0000-000095120000}"/>
    <cellStyle name="Note 17 2 3 2 4" xfId="4413" xr:uid="{00000000-0005-0000-0000-000096120000}"/>
    <cellStyle name="Note 17 2 3 2 4 2" xfId="5371" xr:uid="{00000000-0005-0000-0000-000097120000}"/>
    <cellStyle name="Note 17 2 3 2 4 3" xfId="5990" xr:uid="{00000000-0005-0000-0000-000098120000}"/>
    <cellStyle name="Note 17 2 3 2 5" xfId="4865" xr:uid="{00000000-0005-0000-0000-000099120000}"/>
    <cellStyle name="Note 17 2 3 2 6" xfId="5526" xr:uid="{00000000-0005-0000-0000-00009A120000}"/>
    <cellStyle name="Note 17 2 3 3" xfId="4095" xr:uid="{00000000-0005-0000-0000-00009B120000}"/>
    <cellStyle name="Note 17 2 3 3 2" xfId="5057" xr:uid="{00000000-0005-0000-0000-00009C120000}"/>
    <cellStyle name="Note 17 2 3 3 3" xfId="5696" xr:uid="{00000000-0005-0000-0000-00009D120000}"/>
    <cellStyle name="Note 17 2 3 4" xfId="4250" xr:uid="{00000000-0005-0000-0000-00009E120000}"/>
    <cellStyle name="Note 17 2 3 4 2" xfId="5212" xr:uid="{00000000-0005-0000-0000-00009F120000}"/>
    <cellStyle name="Note 17 2 3 4 3" xfId="5833" xr:uid="{00000000-0005-0000-0000-0000A0120000}"/>
    <cellStyle name="Note 17 2 3 5" xfId="4412" xr:uid="{00000000-0005-0000-0000-0000A1120000}"/>
    <cellStyle name="Note 17 2 3 5 2" xfId="5370" xr:uid="{00000000-0005-0000-0000-0000A2120000}"/>
    <cellStyle name="Note 17 2 3 5 3" xfId="5989" xr:uid="{00000000-0005-0000-0000-0000A3120000}"/>
    <cellStyle name="Note 17 2 3 6" xfId="4864" xr:uid="{00000000-0005-0000-0000-0000A4120000}"/>
    <cellStyle name="Note 17 2 3 7" xfId="5525" xr:uid="{00000000-0005-0000-0000-0000A5120000}"/>
    <cellStyle name="Note 17 2 4" xfId="3886" xr:uid="{00000000-0005-0000-0000-0000A6120000}"/>
    <cellStyle name="Note 17 2 4 2" xfId="3887" xr:uid="{00000000-0005-0000-0000-0000A7120000}"/>
    <cellStyle name="Note 17 2 4 2 2" xfId="4098" xr:uid="{00000000-0005-0000-0000-0000A8120000}"/>
    <cellStyle name="Note 17 2 4 2 2 2" xfId="5060" xr:uid="{00000000-0005-0000-0000-0000A9120000}"/>
    <cellStyle name="Note 17 2 4 2 2 3" xfId="5699" xr:uid="{00000000-0005-0000-0000-0000AA120000}"/>
    <cellStyle name="Note 17 2 4 2 3" xfId="4253" xr:uid="{00000000-0005-0000-0000-0000AB120000}"/>
    <cellStyle name="Note 17 2 4 2 3 2" xfId="5215" xr:uid="{00000000-0005-0000-0000-0000AC120000}"/>
    <cellStyle name="Note 17 2 4 2 3 3" xfId="5836" xr:uid="{00000000-0005-0000-0000-0000AD120000}"/>
    <cellStyle name="Note 17 2 4 2 4" xfId="4415" xr:uid="{00000000-0005-0000-0000-0000AE120000}"/>
    <cellStyle name="Note 17 2 4 2 4 2" xfId="5373" xr:uid="{00000000-0005-0000-0000-0000AF120000}"/>
    <cellStyle name="Note 17 2 4 2 4 3" xfId="5992" xr:uid="{00000000-0005-0000-0000-0000B0120000}"/>
    <cellStyle name="Note 17 2 4 2 5" xfId="4867" xr:uid="{00000000-0005-0000-0000-0000B1120000}"/>
    <cellStyle name="Note 17 2 4 2 6" xfId="5528" xr:uid="{00000000-0005-0000-0000-0000B2120000}"/>
    <cellStyle name="Note 17 2 4 3" xfId="4097" xr:uid="{00000000-0005-0000-0000-0000B3120000}"/>
    <cellStyle name="Note 17 2 4 3 2" xfId="5059" xr:uid="{00000000-0005-0000-0000-0000B4120000}"/>
    <cellStyle name="Note 17 2 4 3 3" xfId="5698" xr:uid="{00000000-0005-0000-0000-0000B5120000}"/>
    <cellStyle name="Note 17 2 4 4" xfId="4252" xr:uid="{00000000-0005-0000-0000-0000B6120000}"/>
    <cellStyle name="Note 17 2 4 4 2" xfId="5214" xr:uid="{00000000-0005-0000-0000-0000B7120000}"/>
    <cellStyle name="Note 17 2 4 4 3" xfId="5835" xr:uid="{00000000-0005-0000-0000-0000B8120000}"/>
    <cellStyle name="Note 17 2 4 5" xfId="4414" xr:uid="{00000000-0005-0000-0000-0000B9120000}"/>
    <cellStyle name="Note 17 2 4 5 2" xfId="5372" xr:uid="{00000000-0005-0000-0000-0000BA120000}"/>
    <cellStyle name="Note 17 2 4 5 3" xfId="5991" xr:uid="{00000000-0005-0000-0000-0000BB120000}"/>
    <cellStyle name="Note 17 2 4 6" xfId="4866" xr:uid="{00000000-0005-0000-0000-0000BC120000}"/>
    <cellStyle name="Note 17 2 4 7" xfId="5527" xr:uid="{00000000-0005-0000-0000-0000BD120000}"/>
    <cellStyle name="Note 17 2 5" xfId="3888" xr:uid="{00000000-0005-0000-0000-0000BE120000}"/>
    <cellStyle name="Note 17 2 5 2" xfId="3889" xr:uid="{00000000-0005-0000-0000-0000BF120000}"/>
    <cellStyle name="Note 17 2 5 2 2" xfId="4100" xr:uid="{00000000-0005-0000-0000-0000C0120000}"/>
    <cellStyle name="Note 17 2 5 2 2 2" xfId="5062" xr:uid="{00000000-0005-0000-0000-0000C1120000}"/>
    <cellStyle name="Note 17 2 5 2 2 3" xfId="5701" xr:uid="{00000000-0005-0000-0000-0000C2120000}"/>
    <cellStyle name="Note 17 2 5 2 3" xfId="4255" xr:uid="{00000000-0005-0000-0000-0000C3120000}"/>
    <cellStyle name="Note 17 2 5 2 3 2" xfId="5217" xr:uid="{00000000-0005-0000-0000-0000C4120000}"/>
    <cellStyle name="Note 17 2 5 2 3 3" xfId="5838" xr:uid="{00000000-0005-0000-0000-0000C5120000}"/>
    <cellStyle name="Note 17 2 5 2 4" xfId="4417" xr:uid="{00000000-0005-0000-0000-0000C6120000}"/>
    <cellStyle name="Note 17 2 5 2 4 2" xfId="5375" xr:uid="{00000000-0005-0000-0000-0000C7120000}"/>
    <cellStyle name="Note 17 2 5 2 4 3" xfId="5994" xr:uid="{00000000-0005-0000-0000-0000C8120000}"/>
    <cellStyle name="Note 17 2 5 2 5" xfId="4869" xr:uid="{00000000-0005-0000-0000-0000C9120000}"/>
    <cellStyle name="Note 17 2 5 2 6" xfId="5530" xr:uid="{00000000-0005-0000-0000-0000CA120000}"/>
    <cellStyle name="Note 17 2 5 3" xfId="4099" xr:uid="{00000000-0005-0000-0000-0000CB120000}"/>
    <cellStyle name="Note 17 2 5 3 2" xfId="5061" xr:uid="{00000000-0005-0000-0000-0000CC120000}"/>
    <cellStyle name="Note 17 2 5 3 3" xfId="5700" xr:uid="{00000000-0005-0000-0000-0000CD120000}"/>
    <cellStyle name="Note 17 2 5 4" xfId="4254" xr:uid="{00000000-0005-0000-0000-0000CE120000}"/>
    <cellStyle name="Note 17 2 5 4 2" xfId="5216" xr:uid="{00000000-0005-0000-0000-0000CF120000}"/>
    <cellStyle name="Note 17 2 5 4 3" xfId="5837" xr:uid="{00000000-0005-0000-0000-0000D0120000}"/>
    <cellStyle name="Note 17 2 5 5" xfId="4416" xr:uid="{00000000-0005-0000-0000-0000D1120000}"/>
    <cellStyle name="Note 17 2 5 5 2" xfId="5374" xr:uid="{00000000-0005-0000-0000-0000D2120000}"/>
    <cellStyle name="Note 17 2 5 5 3" xfId="5993" xr:uid="{00000000-0005-0000-0000-0000D3120000}"/>
    <cellStyle name="Note 17 2 5 6" xfId="4868" xr:uid="{00000000-0005-0000-0000-0000D4120000}"/>
    <cellStyle name="Note 17 2 5 7" xfId="5529" xr:uid="{00000000-0005-0000-0000-0000D5120000}"/>
    <cellStyle name="Note 17 2 6" xfId="3890" xr:uid="{00000000-0005-0000-0000-0000D6120000}"/>
    <cellStyle name="Note 17 2 6 2" xfId="3891" xr:uid="{00000000-0005-0000-0000-0000D7120000}"/>
    <cellStyle name="Note 17 2 6 2 2" xfId="4102" xr:uid="{00000000-0005-0000-0000-0000D8120000}"/>
    <cellStyle name="Note 17 2 6 2 2 2" xfId="5064" xr:uid="{00000000-0005-0000-0000-0000D9120000}"/>
    <cellStyle name="Note 17 2 6 2 2 3" xfId="5703" xr:uid="{00000000-0005-0000-0000-0000DA120000}"/>
    <cellStyle name="Note 17 2 6 2 3" xfId="4257" xr:uid="{00000000-0005-0000-0000-0000DB120000}"/>
    <cellStyle name="Note 17 2 6 2 3 2" xfId="5219" xr:uid="{00000000-0005-0000-0000-0000DC120000}"/>
    <cellStyle name="Note 17 2 6 2 3 3" xfId="5840" xr:uid="{00000000-0005-0000-0000-0000DD120000}"/>
    <cellStyle name="Note 17 2 6 2 4" xfId="4419" xr:uid="{00000000-0005-0000-0000-0000DE120000}"/>
    <cellStyle name="Note 17 2 6 2 4 2" xfId="5377" xr:uid="{00000000-0005-0000-0000-0000DF120000}"/>
    <cellStyle name="Note 17 2 6 2 4 3" xfId="5996" xr:uid="{00000000-0005-0000-0000-0000E0120000}"/>
    <cellStyle name="Note 17 2 6 2 5" xfId="4871" xr:uid="{00000000-0005-0000-0000-0000E1120000}"/>
    <cellStyle name="Note 17 2 6 2 6" xfId="5532" xr:uid="{00000000-0005-0000-0000-0000E2120000}"/>
    <cellStyle name="Note 17 2 6 3" xfId="4101" xr:uid="{00000000-0005-0000-0000-0000E3120000}"/>
    <cellStyle name="Note 17 2 6 3 2" xfId="5063" xr:uid="{00000000-0005-0000-0000-0000E4120000}"/>
    <cellStyle name="Note 17 2 6 3 3" xfId="5702" xr:uid="{00000000-0005-0000-0000-0000E5120000}"/>
    <cellStyle name="Note 17 2 6 4" xfId="4256" xr:uid="{00000000-0005-0000-0000-0000E6120000}"/>
    <cellStyle name="Note 17 2 6 4 2" xfId="5218" xr:uid="{00000000-0005-0000-0000-0000E7120000}"/>
    <cellStyle name="Note 17 2 6 4 3" xfId="5839" xr:uid="{00000000-0005-0000-0000-0000E8120000}"/>
    <cellStyle name="Note 17 2 6 5" xfId="4418" xr:uid="{00000000-0005-0000-0000-0000E9120000}"/>
    <cellStyle name="Note 17 2 6 5 2" xfId="5376" xr:uid="{00000000-0005-0000-0000-0000EA120000}"/>
    <cellStyle name="Note 17 2 6 5 3" xfId="5995" xr:uid="{00000000-0005-0000-0000-0000EB120000}"/>
    <cellStyle name="Note 17 2 6 6" xfId="4870" xr:uid="{00000000-0005-0000-0000-0000EC120000}"/>
    <cellStyle name="Note 17 2 6 7" xfId="5531" xr:uid="{00000000-0005-0000-0000-0000ED120000}"/>
    <cellStyle name="Note 17 2 7" xfId="3892" xr:uid="{00000000-0005-0000-0000-0000EE120000}"/>
    <cellStyle name="Note 17 2 7 2" xfId="4103" xr:uid="{00000000-0005-0000-0000-0000EF120000}"/>
    <cellStyle name="Note 17 2 7 2 2" xfId="5065" xr:uid="{00000000-0005-0000-0000-0000F0120000}"/>
    <cellStyle name="Note 17 2 7 2 3" xfId="5704" xr:uid="{00000000-0005-0000-0000-0000F1120000}"/>
    <cellStyle name="Note 17 2 7 3" xfId="4258" xr:uid="{00000000-0005-0000-0000-0000F2120000}"/>
    <cellStyle name="Note 17 2 7 3 2" xfId="5220" xr:uid="{00000000-0005-0000-0000-0000F3120000}"/>
    <cellStyle name="Note 17 2 7 3 3" xfId="5841" xr:uid="{00000000-0005-0000-0000-0000F4120000}"/>
    <cellStyle name="Note 17 2 7 4" xfId="4420" xr:uid="{00000000-0005-0000-0000-0000F5120000}"/>
    <cellStyle name="Note 17 2 7 4 2" xfId="5378" xr:uid="{00000000-0005-0000-0000-0000F6120000}"/>
    <cellStyle name="Note 17 2 7 4 3" xfId="5997" xr:uid="{00000000-0005-0000-0000-0000F7120000}"/>
    <cellStyle name="Note 17 2 7 5" xfId="4872" xr:uid="{00000000-0005-0000-0000-0000F8120000}"/>
    <cellStyle name="Note 17 2 7 6" xfId="5533" xr:uid="{00000000-0005-0000-0000-0000F9120000}"/>
    <cellStyle name="Note 17 2 8" xfId="4092" xr:uid="{00000000-0005-0000-0000-0000FA120000}"/>
    <cellStyle name="Note 17 2 8 2" xfId="5054" xr:uid="{00000000-0005-0000-0000-0000FB120000}"/>
    <cellStyle name="Note 17 2 8 3" xfId="5693" xr:uid="{00000000-0005-0000-0000-0000FC120000}"/>
    <cellStyle name="Note 17 2 9" xfId="4247" xr:uid="{00000000-0005-0000-0000-0000FD120000}"/>
    <cellStyle name="Note 17 2 9 2" xfId="5209" xr:uid="{00000000-0005-0000-0000-0000FE120000}"/>
    <cellStyle name="Note 17 2 9 3" xfId="5830" xr:uid="{00000000-0005-0000-0000-0000FF120000}"/>
    <cellStyle name="Note 17 3" xfId="3893" xr:uid="{00000000-0005-0000-0000-000000130000}"/>
    <cellStyle name="Note 17 3 2" xfId="4104" xr:uid="{00000000-0005-0000-0000-000001130000}"/>
    <cellStyle name="Note 17 3 2 2" xfId="5066" xr:uid="{00000000-0005-0000-0000-000002130000}"/>
    <cellStyle name="Note 17 3 2 3" xfId="5705" xr:uid="{00000000-0005-0000-0000-000003130000}"/>
    <cellStyle name="Note 17 3 3" xfId="4259" xr:uid="{00000000-0005-0000-0000-000004130000}"/>
    <cellStyle name="Note 17 3 3 2" xfId="5221" xr:uid="{00000000-0005-0000-0000-000005130000}"/>
    <cellStyle name="Note 17 3 3 3" xfId="5842" xr:uid="{00000000-0005-0000-0000-000006130000}"/>
    <cellStyle name="Note 17 3 4" xfId="4421" xr:uid="{00000000-0005-0000-0000-000007130000}"/>
    <cellStyle name="Note 17 3 4 2" xfId="5379" xr:uid="{00000000-0005-0000-0000-000008130000}"/>
    <cellStyle name="Note 17 3 4 3" xfId="5998" xr:uid="{00000000-0005-0000-0000-000009130000}"/>
    <cellStyle name="Note 17 3 5" xfId="4873" xr:uid="{00000000-0005-0000-0000-00000A130000}"/>
    <cellStyle name="Note 17 3 6" xfId="5534" xr:uid="{00000000-0005-0000-0000-00000B130000}"/>
    <cellStyle name="Note 17 4" xfId="4091" xr:uid="{00000000-0005-0000-0000-00000C130000}"/>
    <cellStyle name="Note 17 4 2" xfId="5053" xr:uid="{00000000-0005-0000-0000-00000D130000}"/>
    <cellStyle name="Note 17 4 3" xfId="5692" xr:uid="{00000000-0005-0000-0000-00000E130000}"/>
    <cellStyle name="Note 17 5" xfId="4246" xr:uid="{00000000-0005-0000-0000-00000F130000}"/>
    <cellStyle name="Note 17 5 2" xfId="5208" xr:uid="{00000000-0005-0000-0000-000010130000}"/>
    <cellStyle name="Note 17 5 3" xfId="5829" xr:uid="{00000000-0005-0000-0000-000011130000}"/>
    <cellStyle name="Note 17 6" xfId="4408" xr:uid="{00000000-0005-0000-0000-000012130000}"/>
    <cellStyle name="Note 17 6 2" xfId="5366" xr:uid="{00000000-0005-0000-0000-000013130000}"/>
    <cellStyle name="Note 17 6 3" xfId="5985" xr:uid="{00000000-0005-0000-0000-000014130000}"/>
    <cellStyle name="Note 17 7" xfId="4860" xr:uid="{00000000-0005-0000-0000-000015130000}"/>
    <cellStyle name="Note 17 8" xfId="5521" xr:uid="{00000000-0005-0000-0000-000016130000}"/>
    <cellStyle name="Note 18" xfId="3894" xr:uid="{00000000-0005-0000-0000-000017130000}"/>
    <cellStyle name="Note 18 2" xfId="4105" xr:uid="{00000000-0005-0000-0000-000018130000}"/>
    <cellStyle name="Note 18 2 2" xfId="5067" xr:uid="{00000000-0005-0000-0000-000019130000}"/>
    <cellStyle name="Note 18 2 3" xfId="5706" xr:uid="{00000000-0005-0000-0000-00001A130000}"/>
    <cellStyle name="Note 18 3" xfId="4260" xr:uid="{00000000-0005-0000-0000-00001B130000}"/>
    <cellStyle name="Note 18 3 2" xfId="5222" xr:uid="{00000000-0005-0000-0000-00001C130000}"/>
    <cellStyle name="Note 18 3 3" xfId="5843" xr:uid="{00000000-0005-0000-0000-00001D130000}"/>
    <cellStyle name="Note 18 4" xfId="4422" xr:uid="{00000000-0005-0000-0000-00001E130000}"/>
    <cellStyle name="Note 18 4 2" xfId="5380" xr:uid="{00000000-0005-0000-0000-00001F130000}"/>
    <cellStyle name="Note 18 4 3" xfId="5999" xr:uid="{00000000-0005-0000-0000-000020130000}"/>
    <cellStyle name="Note 18 5" xfId="4874" xr:uid="{00000000-0005-0000-0000-000021130000}"/>
    <cellStyle name="Note 18 6" xfId="5535" xr:uid="{00000000-0005-0000-0000-000022130000}"/>
    <cellStyle name="Note 2" xfId="3895" xr:uid="{00000000-0005-0000-0000-000023130000}"/>
    <cellStyle name="Note 2 10" xfId="4875" xr:uid="{00000000-0005-0000-0000-000024130000}"/>
    <cellStyle name="Note 2 11" xfId="5536" xr:uid="{00000000-0005-0000-0000-000025130000}"/>
    <cellStyle name="Note 2 2" xfId="3896" xr:uid="{00000000-0005-0000-0000-000026130000}"/>
    <cellStyle name="Note 2 2 2" xfId="3897" xr:uid="{00000000-0005-0000-0000-000027130000}"/>
    <cellStyle name="Note 2 2 2 2" xfId="3898" xr:uid="{00000000-0005-0000-0000-000028130000}"/>
    <cellStyle name="Note 2 2 2 2 2" xfId="4109" xr:uid="{00000000-0005-0000-0000-000029130000}"/>
    <cellStyle name="Note 2 2 2 2 2 2" xfId="5071" xr:uid="{00000000-0005-0000-0000-00002A130000}"/>
    <cellStyle name="Note 2 2 2 2 2 3" xfId="5710" xr:uid="{00000000-0005-0000-0000-00002B130000}"/>
    <cellStyle name="Note 2 2 2 2 3" xfId="4264" xr:uid="{00000000-0005-0000-0000-00002C130000}"/>
    <cellStyle name="Note 2 2 2 2 3 2" xfId="5226" xr:uid="{00000000-0005-0000-0000-00002D130000}"/>
    <cellStyle name="Note 2 2 2 2 3 3" xfId="5847" xr:uid="{00000000-0005-0000-0000-00002E130000}"/>
    <cellStyle name="Note 2 2 2 2 4" xfId="4426" xr:uid="{00000000-0005-0000-0000-00002F130000}"/>
    <cellStyle name="Note 2 2 2 2 4 2" xfId="5384" xr:uid="{00000000-0005-0000-0000-000030130000}"/>
    <cellStyle name="Note 2 2 2 2 4 3" xfId="6003" xr:uid="{00000000-0005-0000-0000-000031130000}"/>
    <cellStyle name="Note 2 2 2 2 5" xfId="4878" xr:uid="{00000000-0005-0000-0000-000032130000}"/>
    <cellStyle name="Note 2 2 2 2 6" xfId="5539" xr:uid="{00000000-0005-0000-0000-000033130000}"/>
    <cellStyle name="Note 2 2 2 3" xfId="4108" xr:uid="{00000000-0005-0000-0000-000034130000}"/>
    <cellStyle name="Note 2 2 2 3 2" xfId="5070" xr:uid="{00000000-0005-0000-0000-000035130000}"/>
    <cellStyle name="Note 2 2 2 3 3" xfId="5709" xr:uid="{00000000-0005-0000-0000-000036130000}"/>
    <cellStyle name="Note 2 2 2 4" xfId="4263" xr:uid="{00000000-0005-0000-0000-000037130000}"/>
    <cellStyle name="Note 2 2 2 4 2" xfId="5225" xr:uid="{00000000-0005-0000-0000-000038130000}"/>
    <cellStyle name="Note 2 2 2 4 3" xfId="5846" xr:uid="{00000000-0005-0000-0000-000039130000}"/>
    <cellStyle name="Note 2 2 2 5" xfId="4425" xr:uid="{00000000-0005-0000-0000-00003A130000}"/>
    <cellStyle name="Note 2 2 2 5 2" xfId="5383" xr:uid="{00000000-0005-0000-0000-00003B130000}"/>
    <cellStyle name="Note 2 2 2 5 3" xfId="6002" xr:uid="{00000000-0005-0000-0000-00003C130000}"/>
    <cellStyle name="Note 2 2 2 6" xfId="4877" xr:uid="{00000000-0005-0000-0000-00003D130000}"/>
    <cellStyle name="Note 2 2 2 7" xfId="5538" xr:uid="{00000000-0005-0000-0000-00003E130000}"/>
    <cellStyle name="Note 2 2 3" xfId="3899" xr:uid="{00000000-0005-0000-0000-00003F130000}"/>
    <cellStyle name="Note 2 2 3 2" xfId="3900" xr:uid="{00000000-0005-0000-0000-000040130000}"/>
    <cellStyle name="Note 2 2 3 2 2" xfId="4111" xr:uid="{00000000-0005-0000-0000-000041130000}"/>
    <cellStyle name="Note 2 2 3 2 2 2" xfId="5073" xr:uid="{00000000-0005-0000-0000-000042130000}"/>
    <cellStyle name="Note 2 2 3 2 2 3" xfId="5712" xr:uid="{00000000-0005-0000-0000-000043130000}"/>
    <cellStyle name="Note 2 2 3 2 3" xfId="4266" xr:uid="{00000000-0005-0000-0000-000044130000}"/>
    <cellStyle name="Note 2 2 3 2 3 2" xfId="5228" xr:uid="{00000000-0005-0000-0000-000045130000}"/>
    <cellStyle name="Note 2 2 3 2 3 3" xfId="5849" xr:uid="{00000000-0005-0000-0000-000046130000}"/>
    <cellStyle name="Note 2 2 3 2 4" xfId="4428" xr:uid="{00000000-0005-0000-0000-000047130000}"/>
    <cellStyle name="Note 2 2 3 2 4 2" xfId="5386" xr:uid="{00000000-0005-0000-0000-000048130000}"/>
    <cellStyle name="Note 2 2 3 2 4 3" xfId="6005" xr:uid="{00000000-0005-0000-0000-000049130000}"/>
    <cellStyle name="Note 2 2 3 2 5" xfId="4880" xr:uid="{00000000-0005-0000-0000-00004A130000}"/>
    <cellStyle name="Note 2 2 3 2 6" xfId="5541" xr:uid="{00000000-0005-0000-0000-00004B130000}"/>
    <cellStyle name="Note 2 2 3 3" xfId="4110" xr:uid="{00000000-0005-0000-0000-00004C130000}"/>
    <cellStyle name="Note 2 2 3 3 2" xfId="5072" xr:uid="{00000000-0005-0000-0000-00004D130000}"/>
    <cellStyle name="Note 2 2 3 3 3" xfId="5711" xr:uid="{00000000-0005-0000-0000-00004E130000}"/>
    <cellStyle name="Note 2 2 3 4" xfId="4265" xr:uid="{00000000-0005-0000-0000-00004F130000}"/>
    <cellStyle name="Note 2 2 3 4 2" xfId="5227" xr:uid="{00000000-0005-0000-0000-000050130000}"/>
    <cellStyle name="Note 2 2 3 4 3" xfId="5848" xr:uid="{00000000-0005-0000-0000-000051130000}"/>
    <cellStyle name="Note 2 2 3 5" xfId="4427" xr:uid="{00000000-0005-0000-0000-000052130000}"/>
    <cellStyle name="Note 2 2 3 5 2" xfId="5385" xr:uid="{00000000-0005-0000-0000-000053130000}"/>
    <cellStyle name="Note 2 2 3 5 3" xfId="6004" xr:uid="{00000000-0005-0000-0000-000054130000}"/>
    <cellStyle name="Note 2 2 3 6" xfId="4879" xr:uid="{00000000-0005-0000-0000-000055130000}"/>
    <cellStyle name="Note 2 2 3 7" xfId="5540" xr:uid="{00000000-0005-0000-0000-000056130000}"/>
    <cellStyle name="Note 2 2 4" xfId="3901" xr:uid="{00000000-0005-0000-0000-000057130000}"/>
    <cellStyle name="Note 2 2 4 2" xfId="4112" xr:uid="{00000000-0005-0000-0000-000058130000}"/>
    <cellStyle name="Note 2 2 4 2 2" xfId="5074" xr:uid="{00000000-0005-0000-0000-000059130000}"/>
    <cellStyle name="Note 2 2 4 2 3" xfId="5713" xr:uid="{00000000-0005-0000-0000-00005A130000}"/>
    <cellStyle name="Note 2 2 4 3" xfId="4267" xr:uid="{00000000-0005-0000-0000-00005B130000}"/>
    <cellStyle name="Note 2 2 4 3 2" xfId="5229" xr:uid="{00000000-0005-0000-0000-00005C130000}"/>
    <cellStyle name="Note 2 2 4 3 3" xfId="5850" xr:uid="{00000000-0005-0000-0000-00005D130000}"/>
    <cellStyle name="Note 2 2 4 4" xfId="4429" xr:uid="{00000000-0005-0000-0000-00005E130000}"/>
    <cellStyle name="Note 2 2 4 4 2" xfId="5387" xr:uid="{00000000-0005-0000-0000-00005F130000}"/>
    <cellStyle name="Note 2 2 4 4 3" xfId="6006" xr:uid="{00000000-0005-0000-0000-000060130000}"/>
    <cellStyle name="Note 2 2 4 5" xfId="4881" xr:uid="{00000000-0005-0000-0000-000061130000}"/>
    <cellStyle name="Note 2 2 4 6" xfId="5542" xr:uid="{00000000-0005-0000-0000-000062130000}"/>
    <cellStyle name="Note 2 2 5" xfId="4107" xr:uid="{00000000-0005-0000-0000-000063130000}"/>
    <cellStyle name="Note 2 2 5 2" xfId="5069" xr:uid="{00000000-0005-0000-0000-000064130000}"/>
    <cellStyle name="Note 2 2 5 3" xfId="5708" xr:uid="{00000000-0005-0000-0000-000065130000}"/>
    <cellStyle name="Note 2 2 6" xfId="4262" xr:uid="{00000000-0005-0000-0000-000066130000}"/>
    <cellStyle name="Note 2 2 6 2" xfId="5224" xr:uid="{00000000-0005-0000-0000-000067130000}"/>
    <cellStyle name="Note 2 2 6 3" xfId="5845" xr:uid="{00000000-0005-0000-0000-000068130000}"/>
    <cellStyle name="Note 2 2 7" xfId="4424" xr:uid="{00000000-0005-0000-0000-000069130000}"/>
    <cellStyle name="Note 2 2 7 2" xfId="5382" xr:uid="{00000000-0005-0000-0000-00006A130000}"/>
    <cellStyle name="Note 2 2 7 3" xfId="6001" xr:uid="{00000000-0005-0000-0000-00006B130000}"/>
    <cellStyle name="Note 2 2 8" xfId="4876" xr:uid="{00000000-0005-0000-0000-00006C130000}"/>
    <cellStyle name="Note 2 2 9" xfId="5537" xr:uid="{00000000-0005-0000-0000-00006D130000}"/>
    <cellStyle name="Note 2 3" xfId="3902" xr:uid="{00000000-0005-0000-0000-00006E130000}"/>
    <cellStyle name="Note 2 3 2" xfId="3903" xr:uid="{00000000-0005-0000-0000-00006F130000}"/>
    <cellStyle name="Note 2 3 2 2" xfId="4114" xr:uid="{00000000-0005-0000-0000-000070130000}"/>
    <cellStyle name="Note 2 3 2 2 2" xfId="5076" xr:uid="{00000000-0005-0000-0000-000071130000}"/>
    <cellStyle name="Note 2 3 2 2 3" xfId="5715" xr:uid="{00000000-0005-0000-0000-000072130000}"/>
    <cellStyle name="Note 2 3 2 3" xfId="4269" xr:uid="{00000000-0005-0000-0000-000073130000}"/>
    <cellStyle name="Note 2 3 2 3 2" xfId="5231" xr:uid="{00000000-0005-0000-0000-000074130000}"/>
    <cellStyle name="Note 2 3 2 3 3" xfId="5852" xr:uid="{00000000-0005-0000-0000-000075130000}"/>
    <cellStyle name="Note 2 3 2 4" xfId="4431" xr:uid="{00000000-0005-0000-0000-000076130000}"/>
    <cellStyle name="Note 2 3 2 4 2" xfId="5389" xr:uid="{00000000-0005-0000-0000-000077130000}"/>
    <cellStyle name="Note 2 3 2 4 3" xfId="6008" xr:uid="{00000000-0005-0000-0000-000078130000}"/>
    <cellStyle name="Note 2 3 2 5" xfId="4883" xr:uid="{00000000-0005-0000-0000-000079130000}"/>
    <cellStyle name="Note 2 3 2 6" xfId="5544" xr:uid="{00000000-0005-0000-0000-00007A130000}"/>
    <cellStyle name="Note 2 3 3" xfId="4113" xr:uid="{00000000-0005-0000-0000-00007B130000}"/>
    <cellStyle name="Note 2 3 3 2" xfId="5075" xr:uid="{00000000-0005-0000-0000-00007C130000}"/>
    <cellStyle name="Note 2 3 3 3" xfId="5714" xr:uid="{00000000-0005-0000-0000-00007D130000}"/>
    <cellStyle name="Note 2 3 4" xfId="4268" xr:uid="{00000000-0005-0000-0000-00007E130000}"/>
    <cellStyle name="Note 2 3 4 2" xfId="5230" xr:uid="{00000000-0005-0000-0000-00007F130000}"/>
    <cellStyle name="Note 2 3 4 3" xfId="5851" xr:uid="{00000000-0005-0000-0000-000080130000}"/>
    <cellStyle name="Note 2 3 5" xfId="4430" xr:uid="{00000000-0005-0000-0000-000081130000}"/>
    <cellStyle name="Note 2 3 5 2" xfId="5388" xr:uid="{00000000-0005-0000-0000-000082130000}"/>
    <cellStyle name="Note 2 3 5 3" xfId="6007" xr:uid="{00000000-0005-0000-0000-000083130000}"/>
    <cellStyle name="Note 2 3 6" xfId="4882" xr:uid="{00000000-0005-0000-0000-000084130000}"/>
    <cellStyle name="Note 2 3 7" xfId="5543" xr:uid="{00000000-0005-0000-0000-000085130000}"/>
    <cellStyle name="Note 2 4" xfId="3904" xr:uid="{00000000-0005-0000-0000-000086130000}"/>
    <cellStyle name="Note 2 4 2" xfId="3905" xr:uid="{00000000-0005-0000-0000-000087130000}"/>
    <cellStyle name="Note 2 4 2 2" xfId="4116" xr:uid="{00000000-0005-0000-0000-000088130000}"/>
    <cellStyle name="Note 2 4 2 2 2" xfId="5078" xr:uid="{00000000-0005-0000-0000-000089130000}"/>
    <cellStyle name="Note 2 4 2 2 3" xfId="5717" xr:uid="{00000000-0005-0000-0000-00008A130000}"/>
    <cellStyle name="Note 2 4 2 3" xfId="4271" xr:uid="{00000000-0005-0000-0000-00008B130000}"/>
    <cellStyle name="Note 2 4 2 3 2" xfId="5233" xr:uid="{00000000-0005-0000-0000-00008C130000}"/>
    <cellStyle name="Note 2 4 2 3 3" xfId="5854" xr:uid="{00000000-0005-0000-0000-00008D130000}"/>
    <cellStyle name="Note 2 4 2 4" xfId="4433" xr:uid="{00000000-0005-0000-0000-00008E130000}"/>
    <cellStyle name="Note 2 4 2 4 2" xfId="5391" xr:uid="{00000000-0005-0000-0000-00008F130000}"/>
    <cellStyle name="Note 2 4 2 4 3" xfId="6010" xr:uid="{00000000-0005-0000-0000-000090130000}"/>
    <cellStyle name="Note 2 4 2 5" xfId="4885" xr:uid="{00000000-0005-0000-0000-000091130000}"/>
    <cellStyle name="Note 2 4 2 6" xfId="5546" xr:uid="{00000000-0005-0000-0000-000092130000}"/>
    <cellStyle name="Note 2 4 3" xfId="4115" xr:uid="{00000000-0005-0000-0000-000093130000}"/>
    <cellStyle name="Note 2 4 3 2" xfId="5077" xr:uid="{00000000-0005-0000-0000-000094130000}"/>
    <cellStyle name="Note 2 4 3 3" xfId="5716" xr:uid="{00000000-0005-0000-0000-000095130000}"/>
    <cellStyle name="Note 2 4 4" xfId="4270" xr:uid="{00000000-0005-0000-0000-000096130000}"/>
    <cellStyle name="Note 2 4 4 2" xfId="5232" xr:uid="{00000000-0005-0000-0000-000097130000}"/>
    <cellStyle name="Note 2 4 4 3" xfId="5853" xr:uid="{00000000-0005-0000-0000-000098130000}"/>
    <cellStyle name="Note 2 4 5" xfId="4432" xr:uid="{00000000-0005-0000-0000-000099130000}"/>
    <cellStyle name="Note 2 4 5 2" xfId="5390" xr:uid="{00000000-0005-0000-0000-00009A130000}"/>
    <cellStyle name="Note 2 4 5 3" xfId="6009" xr:uid="{00000000-0005-0000-0000-00009B130000}"/>
    <cellStyle name="Note 2 4 6" xfId="4884" xr:uid="{00000000-0005-0000-0000-00009C130000}"/>
    <cellStyle name="Note 2 4 7" xfId="5545" xr:uid="{00000000-0005-0000-0000-00009D130000}"/>
    <cellStyle name="Note 2 5" xfId="3906" xr:uid="{00000000-0005-0000-0000-00009E130000}"/>
    <cellStyle name="Note 2 5 2" xfId="4117" xr:uid="{00000000-0005-0000-0000-00009F130000}"/>
    <cellStyle name="Note 2 5 2 2" xfId="5079" xr:uid="{00000000-0005-0000-0000-0000A0130000}"/>
    <cellStyle name="Note 2 5 2 3" xfId="5718" xr:uid="{00000000-0005-0000-0000-0000A1130000}"/>
    <cellStyle name="Note 2 5 3" xfId="4272" xr:uid="{00000000-0005-0000-0000-0000A2130000}"/>
    <cellStyle name="Note 2 5 3 2" xfId="5234" xr:uid="{00000000-0005-0000-0000-0000A3130000}"/>
    <cellStyle name="Note 2 5 3 3" xfId="5855" xr:uid="{00000000-0005-0000-0000-0000A4130000}"/>
    <cellStyle name="Note 2 5 4" xfId="4434" xr:uid="{00000000-0005-0000-0000-0000A5130000}"/>
    <cellStyle name="Note 2 5 4 2" xfId="5392" xr:uid="{00000000-0005-0000-0000-0000A6130000}"/>
    <cellStyle name="Note 2 5 4 3" xfId="6011" xr:uid="{00000000-0005-0000-0000-0000A7130000}"/>
    <cellStyle name="Note 2 5 5" xfId="4886" xr:uid="{00000000-0005-0000-0000-0000A8130000}"/>
    <cellStyle name="Note 2 5 6" xfId="5547" xr:uid="{00000000-0005-0000-0000-0000A9130000}"/>
    <cellStyle name="Note 2 6" xfId="3907" xr:uid="{00000000-0005-0000-0000-0000AA130000}"/>
    <cellStyle name="Note 2 6 2" xfId="4118" xr:uid="{00000000-0005-0000-0000-0000AB130000}"/>
    <cellStyle name="Note 2 6 2 2" xfId="5080" xr:uid="{00000000-0005-0000-0000-0000AC130000}"/>
    <cellStyle name="Note 2 6 2 3" xfId="5719" xr:uid="{00000000-0005-0000-0000-0000AD130000}"/>
    <cellStyle name="Note 2 6 3" xfId="4273" xr:uid="{00000000-0005-0000-0000-0000AE130000}"/>
    <cellStyle name="Note 2 6 3 2" xfId="5235" xr:uid="{00000000-0005-0000-0000-0000AF130000}"/>
    <cellStyle name="Note 2 6 3 3" xfId="5856" xr:uid="{00000000-0005-0000-0000-0000B0130000}"/>
    <cellStyle name="Note 2 6 4" xfId="4435" xr:uid="{00000000-0005-0000-0000-0000B1130000}"/>
    <cellStyle name="Note 2 6 4 2" xfId="5393" xr:uid="{00000000-0005-0000-0000-0000B2130000}"/>
    <cellStyle name="Note 2 6 4 3" xfId="6012" xr:uid="{00000000-0005-0000-0000-0000B3130000}"/>
    <cellStyle name="Note 2 6 5" xfId="4887" xr:uid="{00000000-0005-0000-0000-0000B4130000}"/>
    <cellStyle name="Note 2 6 6" xfId="5548" xr:uid="{00000000-0005-0000-0000-0000B5130000}"/>
    <cellStyle name="Note 2 7" xfId="4106" xr:uid="{00000000-0005-0000-0000-0000B6130000}"/>
    <cellStyle name="Note 2 7 2" xfId="5068" xr:uid="{00000000-0005-0000-0000-0000B7130000}"/>
    <cellStyle name="Note 2 7 3" xfId="5707" xr:uid="{00000000-0005-0000-0000-0000B8130000}"/>
    <cellStyle name="Note 2 8" xfId="4261" xr:uid="{00000000-0005-0000-0000-0000B9130000}"/>
    <cellStyle name="Note 2 8 2" xfId="5223" xr:uid="{00000000-0005-0000-0000-0000BA130000}"/>
    <cellStyle name="Note 2 8 3" xfId="5844" xr:uid="{00000000-0005-0000-0000-0000BB130000}"/>
    <cellStyle name="Note 2 9" xfId="4423" xr:uid="{00000000-0005-0000-0000-0000BC130000}"/>
    <cellStyle name="Note 2 9 2" xfId="5381" xr:uid="{00000000-0005-0000-0000-0000BD130000}"/>
    <cellStyle name="Note 2 9 3" xfId="6000" xr:uid="{00000000-0005-0000-0000-0000BE130000}"/>
    <cellStyle name="Note 3" xfId="3908" xr:uid="{00000000-0005-0000-0000-0000BF130000}"/>
    <cellStyle name="Note 3 2" xfId="3909" xr:uid="{00000000-0005-0000-0000-0000C0130000}"/>
    <cellStyle name="Note 3 2 2" xfId="3910" xr:uid="{00000000-0005-0000-0000-0000C1130000}"/>
    <cellStyle name="Note 3 2 2 2" xfId="3911" xr:uid="{00000000-0005-0000-0000-0000C2130000}"/>
    <cellStyle name="Note 3 2 2 2 2" xfId="4122" xr:uid="{00000000-0005-0000-0000-0000C3130000}"/>
    <cellStyle name="Note 3 2 2 2 2 2" xfId="5084" xr:uid="{00000000-0005-0000-0000-0000C4130000}"/>
    <cellStyle name="Note 3 2 2 2 2 3" xfId="5723" xr:uid="{00000000-0005-0000-0000-0000C5130000}"/>
    <cellStyle name="Note 3 2 2 2 3" xfId="4277" xr:uid="{00000000-0005-0000-0000-0000C6130000}"/>
    <cellStyle name="Note 3 2 2 2 3 2" xfId="5239" xr:uid="{00000000-0005-0000-0000-0000C7130000}"/>
    <cellStyle name="Note 3 2 2 2 3 3" xfId="5860" xr:uid="{00000000-0005-0000-0000-0000C8130000}"/>
    <cellStyle name="Note 3 2 2 2 4" xfId="4439" xr:uid="{00000000-0005-0000-0000-0000C9130000}"/>
    <cellStyle name="Note 3 2 2 2 4 2" xfId="5397" xr:uid="{00000000-0005-0000-0000-0000CA130000}"/>
    <cellStyle name="Note 3 2 2 2 4 3" xfId="6016" xr:uid="{00000000-0005-0000-0000-0000CB130000}"/>
    <cellStyle name="Note 3 2 2 2 5" xfId="4891" xr:uid="{00000000-0005-0000-0000-0000CC130000}"/>
    <cellStyle name="Note 3 2 2 2 6" xfId="5552" xr:uid="{00000000-0005-0000-0000-0000CD130000}"/>
    <cellStyle name="Note 3 2 2 3" xfId="4121" xr:uid="{00000000-0005-0000-0000-0000CE130000}"/>
    <cellStyle name="Note 3 2 2 3 2" xfId="5083" xr:uid="{00000000-0005-0000-0000-0000CF130000}"/>
    <cellStyle name="Note 3 2 2 3 3" xfId="5722" xr:uid="{00000000-0005-0000-0000-0000D0130000}"/>
    <cellStyle name="Note 3 2 2 4" xfId="4276" xr:uid="{00000000-0005-0000-0000-0000D1130000}"/>
    <cellStyle name="Note 3 2 2 4 2" xfId="5238" xr:uid="{00000000-0005-0000-0000-0000D2130000}"/>
    <cellStyle name="Note 3 2 2 4 3" xfId="5859" xr:uid="{00000000-0005-0000-0000-0000D3130000}"/>
    <cellStyle name="Note 3 2 2 5" xfId="4438" xr:uid="{00000000-0005-0000-0000-0000D4130000}"/>
    <cellStyle name="Note 3 2 2 5 2" xfId="5396" xr:uid="{00000000-0005-0000-0000-0000D5130000}"/>
    <cellStyle name="Note 3 2 2 5 3" xfId="6015" xr:uid="{00000000-0005-0000-0000-0000D6130000}"/>
    <cellStyle name="Note 3 2 2 6" xfId="4890" xr:uid="{00000000-0005-0000-0000-0000D7130000}"/>
    <cellStyle name="Note 3 2 2 7" xfId="5551" xr:uid="{00000000-0005-0000-0000-0000D8130000}"/>
    <cellStyle name="Note 3 2 3" xfId="3912" xr:uid="{00000000-0005-0000-0000-0000D9130000}"/>
    <cellStyle name="Note 3 2 3 2" xfId="4123" xr:uid="{00000000-0005-0000-0000-0000DA130000}"/>
    <cellStyle name="Note 3 2 3 2 2" xfId="5085" xr:uid="{00000000-0005-0000-0000-0000DB130000}"/>
    <cellStyle name="Note 3 2 3 2 3" xfId="5724" xr:uid="{00000000-0005-0000-0000-0000DC130000}"/>
    <cellStyle name="Note 3 2 3 3" xfId="4278" xr:uid="{00000000-0005-0000-0000-0000DD130000}"/>
    <cellStyle name="Note 3 2 3 3 2" xfId="5240" xr:uid="{00000000-0005-0000-0000-0000DE130000}"/>
    <cellStyle name="Note 3 2 3 3 3" xfId="5861" xr:uid="{00000000-0005-0000-0000-0000DF130000}"/>
    <cellStyle name="Note 3 2 3 4" xfId="4440" xr:uid="{00000000-0005-0000-0000-0000E0130000}"/>
    <cellStyle name="Note 3 2 3 4 2" xfId="5398" xr:uid="{00000000-0005-0000-0000-0000E1130000}"/>
    <cellStyle name="Note 3 2 3 4 3" xfId="6017" xr:uid="{00000000-0005-0000-0000-0000E2130000}"/>
    <cellStyle name="Note 3 2 3 5" xfId="4892" xr:uid="{00000000-0005-0000-0000-0000E3130000}"/>
    <cellStyle name="Note 3 2 3 6" xfId="5553" xr:uid="{00000000-0005-0000-0000-0000E4130000}"/>
    <cellStyle name="Note 3 2 4" xfId="4120" xr:uid="{00000000-0005-0000-0000-0000E5130000}"/>
    <cellStyle name="Note 3 2 4 2" xfId="5082" xr:uid="{00000000-0005-0000-0000-0000E6130000}"/>
    <cellStyle name="Note 3 2 4 3" xfId="5721" xr:uid="{00000000-0005-0000-0000-0000E7130000}"/>
    <cellStyle name="Note 3 2 5" xfId="4275" xr:uid="{00000000-0005-0000-0000-0000E8130000}"/>
    <cellStyle name="Note 3 2 5 2" xfId="5237" xr:uid="{00000000-0005-0000-0000-0000E9130000}"/>
    <cellStyle name="Note 3 2 5 3" xfId="5858" xr:uid="{00000000-0005-0000-0000-0000EA130000}"/>
    <cellStyle name="Note 3 2 6" xfId="4437" xr:uid="{00000000-0005-0000-0000-0000EB130000}"/>
    <cellStyle name="Note 3 2 6 2" xfId="5395" xr:uid="{00000000-0005-0000-0000-0000EC130000}"/>
    <cellStyle name="Note 3 2 6 3" xfId="6014" xr:uid="{00000000-0005-0000-0000-0000ED130000}"/>
    <cellStyle name="Note 3 2 7" xfId="4889" xr:uid="{00000000-0005-0000-0000-0000EE130000}"/>
    <cellStyle name="Note 3 2 8" xfId="5550" xr:uid="{00000000-0005-0000-0000-0000EF130000}"/>
    <cellStyle name="Note 3 3" xfId="3913" xr:uid="{00000000-0005-0000-0000-0000F0130000}"/>
    <cellStyle name="Note 3 3 2" xfId="3914" xr:uid="{00000000-0005-0000-0000-0000F1130000}"/>
    <cellStyle name="Note 3 3 2 2" xfId="4125" xr:uid="{00000000-0005-0000-0000-0000F2130000}"/>
    <cellStyle name="Note 3 3 2 2 2" xfId="5087" xr:uid="{00000000-0005-0000-0000-0000F3130000}"/>
    <cellStyle name="Note 3 3 2 2 3" xfId="5726" xr:uid="{00000000-0005-0000-0000-0000F4130000}"/>
    <cellStyle name="Note 3 3 2 3" xfId="4280" xr:uid="{00000000-0005-0000-0000-0000F5130000}"/>
    <cellStyle name="Note 3 3 2 3 2" xfId="5242" xr:uid="{00000000-0005-0000-0000-0000F6130000}"/>
    <cellStyle name="Note 3 3 2 3 3" xfId="5863" xr:uid="{00000000-0005-0000-0000-0000F7130000}"/>
    <cellStyle name="Note 3 3 2 4" xfId="4442" xr:uid="{00000000-0005-0000-0000-0000F8130000}"/>
    <cellStyle name="Note 3 3 2 4 2" xfId="5400" xr:uid="{00000000-0005-0000-0000-0000F9130000}"/>
    <cellStyle name="Note 3 3 2 4 3" xfId="6019" xr:uid="{00000000-0005-0000-0000-0000FA130000}"/>
    <cellStyle name="Note 3 3 2 5" xfId="4894" xr:uid="{00000000-0005-0000-0000-0000FB130000}"/>
    <cellStyle name="Note 3 3 2 6" xfId="5555" xr:uid="{00000000-0005-0000-0000-0000FC130000}"/>
    <cellStyle name="Note 3 3 3" xfId="4124" xr:uid="{00000000-0005-0000-0000-0000FD130000}"/>
    <cellStyle name="Note 3 3 3 2" xfId="5086" xr:uid="{00000000-0005-0000-0000-0000FE130000}"/>
    <cellStyle name="Note 3 3 3 3" xfId="5725" xr:uid="{00000000-0005-0000-0000-0000FF130000}"/>
    <cellStyle name="Note 3 3 4" xfId="4279" xr:uid="{00000000-0005-0000-0000-000000140000}"/>
    <cellStyle name="Note 3 3 4 2" xfId="5241" xr:uid="{00000000-0005-0000-0000-000001140000}"/>
    <cellStyle name="Note 3 3 4 3" xfId="5862" xr:uid="{00000000-0005-0000-0000-000002140000}"/>
    <cellStyle name="Note 3 3 5" xfId="4441" xr:uid="{00000000-0005-0000-0000-000003140000}"/>
    <cellStyle name="Note 3 3 5 2" xfId="5399" xr:uid="{00000000-0005-0000-0000-000004140000}"/>
    <cellStyle name="Note 3 3 5 3" xfId="6018" xr:uid="{00000000-0005-0000-0000-000005140000}"/>
    <cellStyle name="Note 3 3 6" xfId="4893" xr:uid="{00000000-0005-0000-0000-000006140000}"/>
    <cellStyle name="Note 3 3 7" xfId="5554" xr:uid="{00000000-0005-0000-0000-000007140000}"/>
    <cellStyle name="Note 3 4" xfId="3915" xr:uid="{00000000-0005-0000-0000-000008140000}"/>
    <cellStyle name="Note 3 4 2" xfId="4126" xr:uid="{00000000-0005-0000-0000-000009140000}"/>
    <cellStyle name="Note 3 4 2 2" xfId="5088" xr:uid="{00000000-0005-0000-0000-00000A140000}"/>
    <cellStyle name="Note 3 4 2 3" xfId="5727" xr:uid="{00000000-0005-0000-0000-00000B140000}"/>
    <cellStyle name="Note 3 4 3" xfId="4281" xr:uid="{00000000-0005-0000-0000-00000C140000}"/>
    <cellStyle name="Note 3 4 3 2" xfId="5243" xr:uid="{00000000-0005-0000-0000-00000D140000}"/>
    <cellStyle name="Note 3 4 3 3" xfId="5864" xr:uid="{00000000-0005-0000-0000-00000E140000}"/>
    <cellStyle name="Note 3 4 4" xfId="4443" xr:uid="{00000000-0005-0000-0000-00000F140000}"/>
    <cellStyle name="Note 3 4 4 2" xfId="5401" xr:uid="{00000000-0005-0000-0000-000010140000}"/>
    <cellStyle name="Note 3 4 4 3" xfId="6020" xr:uid="{00000000-0005-0000-0000-000011140000}"/>
    <cellStyle name="Note 3 4 5" xfId="4895" xr:uid="{00000000-0005-0000-0000-000012140000}"/>
    <cellStyle name="Note 3 4 6" xfId="5556" xr:uid="{00000000-0005-0000-0000-000013140000}"/>
    <cellStyle name="Note 3 5" xfId="4119" xr:uid="{00000000-0005-0000-0000-000014140000}"/>
    <cellStyle name="Note 3 5 2" xfId="5081" xr:uid="{00000000-0005-0000-0000-000015140000}"/>
    <cellStyle name="Note 3 5 3" xfId="5720" xr:uid="{00000000-0005-0000-0000-000016140000}"/>
    <cellStyle name="Note 3 6" xfId="4274" xr:uid="{00000000-0005-0000-0000-000017140000}"/>
    <cellStyle name="Note 3 6 2" xfId="5236" xr:uid="{00000000-0005-0000-0000-000018140000}"/>
    <cellStyle name="Note 3 6 3" xfId="5857" xr:uid="{00000000-0005-0000-0000-000019140000}"/>
    <cellStyle name="Note 3 7" xfId="4436" xr:uid="{00000000-0005-0000-0000-00001A140000}"/>
    <cellStyle name="Note 3 7 2" xfId="5394" xr:uid="{00000000-0005-0000-0000-00001B140000}"/>
    <cellStyle name="Note 3 7 3" xfId="6013" xr:uid="{00000000-0005-0000-0000-00001C140000}"/>
    <cellStyle name="Note 3 8" xfId="4888" xr:uid="{00000000-0005-0000-0000-00001D140000}"/>
    <cellStyle name="Note 3 9" xfId="5549" xr:uid="{00000000-0005-0000-0000-00001E140000}"/>
    <cellStyle name="Note 4" xfId="3916" xr:uid="{00000000-0005-0000-0000-00001F140000}"/>
    <cellStyle name="Note 4 2" xfId="3917" xr:uid="{00000000-0005-0000-0000-000020140000}"/>
    <cellStyle name="Note 4 2 2" xfId="3918" xr:uid="{00000000-0005-0000-0000-000021140000}"/>
    <cellStyle name="Note 4 2 2 2" xfId="3919" xr:uid="{00000000-0005-0000-0000-000022140000}"/>
    <cellStyle name="Note 4 2 2 2 2" xfId="4130" xr:uid="{00000000-0005-0000-0000-000023140000}"/>
    <cellStyle name="Note 4 2 2 2 2 2" xfId="5092" xr:uid="{00000000-0005-0000-0000-000024140000}"/>
    <cellStyle name="Note 4 2 2 2 2 3" xfId="5731" xr:uid="{00000000-0005-0000-0000-000025140000}"/>
    <cellStyle name="Note 4 2 2 2 3" xfId="4285" xr:uid="{00000000-0005-0000-0000-000026140000}"/>
    <cellStyle name="Note 4 2 2 2 3 2" xfId="5247" xr:uid="{00000000-0005-0000-0000-000027140000}"/>
    <cellStyle name="Note 4 2 2 2 3 3" xfId="5868" xr:uid="{00000000-0005-0000-0000-000028140000}"/>
    <cellStyle name="Note 4 2 2 2 4" xfId="4447" xr:uid="{00000000-0005-0000-0000-000029140000}"/>
    <cellStyle name="Note 4 2 2 2 4 2" xfId="5405" xr:uid="{00000000-0005-0000-0000-00002A140000}"/>
    <cellStyle name="Note 4 2 2 2 4 3" xfId="6024" xr:uid="{00000000-0005-0000-0000-00002B140000}"/>
    <cellStyle name="Note 4 2 2 2 5" xfId="4899" xr:uid="{00000000-0005-0000-0000-00002C140000}"/>
    <cellStyle name="Note 4 2 2 2 6" xfId="5560" xr:uid="{00000000-0005-0000-0000-00002D140000}"/>
    <cellStyle name="Note 4 2 2 3" xfId="4129" xr:uid="{00000000-0005-0000-0000-00002E140000}"/>
    <cellStyle name="Note 4 2 2 3 2" xfId="5091" xr:uid="{00000000-0005-0000-0000-00002F140000}"/>
    <cellStyle name="Note 4 2 2 3 3" xfId="5730" xr:uid="{00000000-0005-0000-0000-000030140000}"/>
    <cellStyle name="Note 4 2 2 4" xfId="4284" xr:uid="{00000000-0005-0000-0000-000031140000}"/>
    <cellStyle name="Note 4 2 2 4 2" xfId="5246" xr:uid="{00000000-0005-0000-0000-000032140000}"/>
    <cellStyle name="Note 4 2 2 4 3" xfId="5867" xr:uid="{00000000-0005-0000-0000-000033140000}"/>
    <cellStyle name="Note 4 2 2 5" xfId="4446" xr:uid="{00000000-0005-0000-0000-000034140000}"/>
    <cellStyle name="Note 4 2 2 5 2" xfId="5404" xr:uid="{00000000-0005-0000-0000-000035140000}"/>
    <cellStyle name="Note 4 2 2 5 3" xfId="6023" xr:uid="{00000000-0005-0000-0000-000036140000}"/>
    <cellStyle name="Note 4 2 2 6" xfId="4898" xr:uid="{00000000-0005-0000-0000-000037140000}"/>
    <cellStyle name="Note 4 2 2 7" xfId="5559" xr:uid="{00000000-0005-0000-0000-000038140000}"/>
    <cellStyle name="Note 4 2 3" xfId="3920" xr:uid="{00000000-0005-0000-0000-000039140000}"/>
    <cellStyle name="Note 4 2 3 2" xfId="4131" xr:uid="{00000000-0005-0000-0000-00003A140000}"/>
    <cellStyle name="Note 4 2 3 2 2" xfId="5093" xr:uid="{00000000-0005-0000-0000-00003B140000}"/>
    <cellStyle name="Note 4 2 3 2 3" xfId="5732" xr:uid="{00000000-0005-0000-0000-00003C140000}"/>
    <cellStyle name="Note 4 2 3 3" xfId="4286" xr:uid="{00000000-0005-0000-0000-00003D140000}"/>
    <cellStyle name="Note 4 2 3 3 2" xfId="5248" xr:uid="{00000000-0005-0000-0000-00003E140000}"/>
    <cellStyle name="Note 4 2 3 3 3" xfId="5869" xr:uid="{00000000-0005-0000-0000-00003F140000}"/>
    <cellStyle name="Note 4 2 3 4" xfId="4448" xr:uid="{00000000-0005-0000-0000-000040140000}"/>
    <cellStyle name="Note 4 2 3 4 2" xfId="5406" xr:uid="{00000000-0005-0000-0000-000041140000}"/>
    <cellStyle name="Note 4 2 3 4 3" xfId="6025" xr:uid="{00000000-0005-0000-0000-000042140000}"/>
    <cellStyle name="Note 4 2 3 5" xfId="4900" xr:uid="{00000000-0005-0000-0000-000043140000}"/>
    <cellStyle name="Note 4 2 3 6" xfId="5561" xr:uid="{00000000-0005-0000-0000-000044140000}"/>
    <cellStyle name="Note 4 2 4" xfId="4128" xr:uid="{00000000-0005-0000-0000-000045140000}"/>
    <cellStyle name="Note 4 2 4 2" xfId="5090" xr:uid="{00000000-0005-0000-0000-000046140000}"/>
    <cellStyle name="Note 4 2 4 3" xfId="5729" xr:uid="{00000000-0005-0000-0000-000047140000}"/>
    <cellStyle name="Note 4 2 5" xfId="4283" xr:uid="{00000000-0005-0000-0000-000048140000}"/>
    <cellStyle name="Note 4 2 5 2" xfId="5245" xr:uid="{00000000-0005-0000-0000-000049140000}"/>
    <cellStyle name="Note 4 2 5 3" xfId="5866" xr:uid="{00000000-0005-0000-0000-00004A140000}"/>
    <cellStyle name="Note 4 2 6" xfId="4445" xr:uid="{00000000-0005-0000-0000-00004B140000}"/>
    <cellStyle name="Note 4 2 6 2" xfId="5403" xr:uid="{00000000-0005-0000-0000-00004C140000}"/>
    <cellStyle name="Note 4 2 6 3" xfId="6022" xr:uid="{00000000-0005-0000-0000-00004D140000}"/>
    <cellStyle name="Note 4 2 7" xfId="4897" xr:uid="{00000000-0005-0000-0000-00004E140000}"/>
    <cellStyle name="Note 4 2 8" xfId="5558" xr:uid="{00000000-0005-0000-0000-00004F140000}"/>
    <cellStyle name="Note 4 3" xfId="3921" xr:uid="{00000000-0005-0000-0000-000050140000}"/>
    <cellStyle name="Note 4 3 2" xfId="3922" xr:uid="{00000000-0005-0000-0000-000051140000}"/>
    <cellStyle name="Note 4 3 2 2" xfId="4133" xr:uid="{00000000-0005-0000-0000-000052140000}"/>
    <cellStyle name="Note 4 3 2 2 2" xfId="5095" xr:uid="{00000000-0005-0000-0000-000053140000}"/>
    <cellStyle name="Note 4 3 2 2 3" xfId="5734" xr:uid="{00000000-0005-0000-0000-000054140000}"/>
    <cellStyle name="Note 4 3 2 3" xfId="4288" xr:uid="{00000000-0005-0000-0000-000055140000}"/>
    <cellStyle name="Note 4 3 2 3 2" xfId="5250" xr:uid="{00000000-0005-0000-0000-000056140000}"/>
    <cellStyle name="Note 4 3 2 3 3" xfId="5871" xr:uid="{00000000-0005-0000-0000-000057140000}"/>
    <cellStyle name="Note 4 3 2 4" xfId="4450" xr:uid="{00000000-0005-0000-0000-000058140000}"/>
    <cellStyle name="Note 4 3 2 4 2" xfId="5408" xr:uid="{00000000-0005-0000-0000-000059140000}"/>
    <cellStyle name="Note 4 3 2 4 3" xfId="6027" xr:uid="{00000000-0005-0000-0000-00005A140000}"/>
    <cellStyle name="Note 4 3 2 5" xfId="4902" xr:uid="{00000000-0005-0000-0000-00005B140000}"/>
    <cellStyle name="Note 4 3 2 6" xfId="5563" xr:uid="{00000000-0005-0000-0000-00005C140000}"/>
    <cellStyle name="Note 4 3 3" xfId="4132" xr:uid="{00000000-0005-0000-0000-00005D140000}"/>
    <cellStyle name="Note 4 3 3 2" xfId="5094" xr:uid="{00000000-0005-0000-0000-00005E140000}"/>
    <cellStyle name="Note 4 3 3 3" xfId="5733" xr:uid="{00000000-0005-0000-0000-00005F140000}"/>
    <cellStyle name="Note 4 3 4" xfId="4287" xr:uid="{00000000-0005-0000-0000-000060140000}"/>
    <cellStyle name="Note 4 3 4 2" xfId="5249" xr:uid="{00000000-0005-0000-0000-000061140000}"/>
    <cellStyle name="Note 4 3 4 3" xfId="5870" xr:uid="{00000000-0005-0000-0000-000062140000}"/>
    <cellStyle name="Note 4 3 5" xfId="4449" xr:uid="{00000000-0005-0000-0000-000063140000}"/>
    <cellStyle name="Note 4 3 5 2" xfId="5407" xr:uid="{00000000-0005-0000-0000-000064140000}"/>
    <cellStyle name="Note 4 3 5 3" xfId="6026" xr:uid="{00000000-0005-0000-0000-000065140000}"/>
    <cellStyle name="Note 4 3 6" xfId="4901" xr:uid="{00000000-0005-0000-0000-000066140000}"/>
    <cellStyle name="Note 4 3 7" xfId="5562" xr:uid="{00000000-0005-0000-0000-000067140000}"/>
    <cellStyle name="Note 4 4" xfId="3923" xr:uid="{00000000-0005-0000-0000-000068140000}"/>
    <cellStyle name="Note 4 4 2" xfId="4134" xr:uid="{00000000-0005-0000-0000-000069140000}"/>
    <cellStyle name="Note 4 4 2 2" xfId="5096" xr:uid="{00000000-0005-0000-0000-00006A140000}"/>
    <cellStyle name="Note 4 4 2 3" xfId="5735" xr:uid="{00000000-0005-0000-0000-00006B140000}"/>
    <cellStyle name="Note 4 4 3" xfId="4289" xr:uid="{00000000-0005-0000-0000-00006C140000}"/>
    <cellStyle name="Note 4 4 3 2" xfId="5251" xr:uid="{00000000-0005-0000-0000-00006D140000}"/>
    <cellStyle name="Note 4 4 3 3" xfId="5872" xr:uid="{00000000-0005-0000-0000-00006E140000}"/>
    <cellStyle name="Note 4 4 4" xfId="4451" xr:uid="{00000000-0005-0000-0000-00006F140000}"/>
    <cellStyle name="Note 4 4 4 2" xfId="5409" xr:uid="{00000000-0005-0000-0000-000070140000}"/>
    <cellStyle name="Note 4 4 4 3" xfId="6028" xr:uid="{00000000-0005-0000-0000-000071140000}"/>
    <cellStyle name="Note 4 4 5" xfId="4903" xr:uid="{00000000-0005-0000-0000-000072140000}"/>
    <cellStyle name="Note 4 4 6" xfId="5564" xr:uid="{00000000-0005-0000-0000-000073140000}"/>
    <cellStyle name="Note 4 5" xfId="4127" xr:uid="{00000000-0005-0000-0000-000074140000}"/>
    <cellStyle name="Note 4 5 2" xfId="5089" xr:uid="{00000000-0005-0000-0000-000075140000}"/>
    <cellStyle name="Note 4 5 3" xfId="5728" xr:uid="{00000000-0005-0000-0000-000076140000}"/>
    <cellStyle name="Note 4 6" xfId="4282" xr:uid="{00000000-0005-0000-0000-000077140000}"/>
    <cellStyle name="Note 4 6 2" xfId="5244" xr:uid="{00000000-0005-0000-0000-000078140000}"/>
    <cellStyle name="Note 4 6 3" xfId="5865" xr:uid="{00000000-0005-0000-0000-000079140000}"/>
    <cellStyle name="Note 4 7" xfId="4444" xr:uid="{00000000-0005-0000-0000-00007A140000}"/>
    <cellStyle name="Note 4 7 2" xfId="5402" xr:uid="{00000000-0005-0000-0000-00007B140000}"/>
    <cellStyle name="Note 4 7 3" xfId="6021" xr:uid="{00000000-0005-0000-0000-00007C140000}"/>
    <cellStyle name="Note 4 8" xfId="4896" xr:uid="{00000000-0005-0000-0000-00007D140000}"/>
    <cellStyle name="Note 4 9" xfId="5557" xr:uid="{00000000-0005-0000-0000-00007E140000}"/>
    <cellStyle name="Note 5" xfId="3924" xr:uid="{00000000-0005-0000-0000-00007F140000}"/>
    <cellStyle name="Note 5 2" xfId="3925" xr:uid="{00000000-0005-0000-0000-000080140000}"/>
    <cellStyle name="Note 5 2 2" xfId="3926" xr:uid="{00000000-0005-0000-0000-000081140000}"/>
    <cellStyle name="Note 5 2 2 2" xfId="3927" xr:uid="{00000000-0005-0000-0000-000082140000}"/>
    <cellStyle name="Note 5 2 2 2 2" xfId="4138" xr:uid="{00000000-0005-0000-0000-000083140000}"/>
    <cellStyle name="Note 5 2 2 2 2 2" xfId="5100" xr:uid="{00000000-0005-0000-0000-000084140000}"/>
    <cellStyle name="Note 5 2 2 2 2 3" xfId="5739" xr:uid="{00000000-0005-0000-0000-000085140000}"/>
    <cellStyle name="Note 5 2 2 2 3" xfId="4293" xr:uid="{00000000-0005-0000-0000-000086140000}"/>
    <cellStyle name="Note 5 2 2 2 3 2" xfId="5255" xr:uid="{00000000-0005-0000-0000-000087140000}"/>
    <cellStyle name="Note 5 2 2 2 3 3" xfId="5876" xr:uid="{00000000-0005-0000-0000-000088140000}"/>
    <cellStyle name="Note 5 2 2 2 4" xfId="4455" xr:uid="{00000000-0005-0000-0000-000089140000}"/>
    <cellStyle name="Note 5 2 2 2 4 2" xfId="5413" xr:uid="{00000000-0005-0000-0000-00008A140000}"/>
    <cellStyle name="Note 5 2 2 2 4 3" xfId="6032" xr:uid="{00000000-0005-0000-0000-00008B140000}"/>
    <cellStyle name="Note 5 2 2 2 5" xfId="4907" xr:uid="{00000000-0005-0000-0000-00008C140000}"/>
    <cellStyle name="Note 5 2 2 2 6" xfId="5568" xr:uid="{00000000-0005-0000-0000-00008D140000}"/>
    <cellStyle name="Note 5 2 2 3" xfId="4137" xr:uid="{00000000-0005-0000-0000-00008E140000}"/>
    <cellStyle name="Note 5 2 2 3 2" xfId="5099" xr:uid="{00000000-0005-0000-0000-00008F140000}"/>
    <cellStyle name="Note 5 2 2 3 3" xfId="5738" xr:uid="{00000000-0005-0000-0000-000090140000}"/>
    <cellStyle name="Note 5 2 2 4" xfId="4292" xr:uid="{00000000-0005-0000-0000-000091140000}"/>
    <cellStyle name="Note 5 2 2 4 2" xfId="5254" xr:uid="{00000000-0005-0000-0000-000092140000}"/>
    <cellStyle name="Note 5 2 2 4 3" xfId="5875" xr:uid="{00000000-0005-0000-0000-000093140000}"/>
    <cellStyle name="Note 5 2 2 5" xfId="4454" xr:uid="{00000000-0005-0000-0000-000094140000}"/>
    <cellStyle name="Note 5 2 2 5 2" xfId="5412" xr:uid="{00000000-0005-0000-0000-000095140000}"/>
    <cellStyle name="Note 5 2 2 5 3" xfId="6031" xr:uid="{00000000-0005-0000-0000-000096140000}"/>
    <cellStyle name="Note 5 2 2 6" xfId="4906" xr:uid="{00000000-0005-0000-0000-000097140000}"/>
    <cellStyle name="Note 5 2 2 7" xfId="5567" xr:uid="{00000000-0005-0000-0000-000098140000}"/>
    <cellStyle name="Note 5 2 3" xfId="3928" xr:uid="{00000000-0005-0000-0000-000099140000}"/>
    <cellStyle name="Note 5 2 3 2" xfId="4139" xr:uid="{00000000-0005-0000-0000-00009A140000}"/>
    <cellStyle name="Note 5 2 3 2 2" xfId="5101" xr:uid="{00000000-0005-0000-0000-00009B140000}"/>
    <cellStyle name="Note 5 2 3 2 3" xfId="5740" xr:uid="{00000000-0005-0000-0000-00009C140000}"/>
    <cellStyle name="Note 5 2 3 3" xfId="4294" xr:uid="{00000000-0005-0000-0000-00009D140000}"/>
    <cellStyle name="Note 5 2 3 3 2" xfId="5256" xr:uid="{00000000-0005-0000-0000-00009E140000}"/>
    <cellStyle name="Note 5 2 3 3 3" xfId="5877" xr:uid="{00000000-0005-0000-0000-00009F140000}"/>
    <cellStyle name="Note 5 2 3 4" xfId="4456" xr:uid="{00000000-0005-0000-0000-0000A0140000}"/>
    <cellStyle name="Note 5 2 3 4 2" xfId="5414" xr:uid="{00000000-0005-0000-0000-0000A1140000}"/>
    <cellStyle name="Note 5 2 3 4 3" xfId="6033" xr:uid="{00000000-0005-0000-0000-0000A2140000}"/>
    <cellStyle name="Note 5 2 3 5" xfId="4908" xr:uid="{00000000-0005-0000-0000-0000A3140000}"/>
    <cellStyle name="Note 5 2 3 6" xfId="5569" xr:uid="{00000000-0005-0000-0000-0000A4140000}"/>
    <cellStyle name="Note 5 2 4" xfId="4136" xr:uid="{00000000-0005-0000-0000-0000A5140000}"/>
    <cellStyle name="Note 5 2 4 2" xfId="5098" xr:uid="{00000000-0005-0000-0000-0000A6140000}"/>
    <cellStyle name="Note 5 2 4 3" xfId="5737" xr:uid="{00000000-0005-0000-0000-0000A7140000}"/>
    <cellStyle name="Note 5 2 5" xfId="4291" xr:uid="{00000000-0005-0000-0000-0000A8140000}"/>
    <cellStyle name="Note 5 2 5 2" xfId="5253" xr:uid="{00000000-0005-0000-0000-0000A9140000}"/>
    <cellStyle name="Note 5 2 5 3" xfId="5874" xr:uid="{00000000-0005-0000-0000-0000AA140000}"/>
    <cellStyle name="Note 5 2 6" xfId="4453" xr:uid="{00000000-0005-0000-0000-0000AB140000}"/>
    <cellStyle name="Note 5 2 6 2" xfId="5411" xr:uid="{00000000-0005-0000-0000-0000AC140000}"/>
    <cellStyle name="Note 5 2 6 3" xfId="6030" xr:uid="{00000000-0005-0000-0000-0000AD140000}"/>
    <cellStyle name="Note 5 2 7" xfId="4905" xr:uid="{00000000-0005-0000-0000-0000AE140000}"/>
    <cellStyle name="Note 5 2 8" xfId="5566" xr:uid="{00000000-0005-0000-0000-0000AF140000}"/>
    <cellStyle name="Note 5 3" xfId="3929" xr:uid="{00000000-0005-0000-0000-0000B0140000}"/>
    <cellStyle name="Note 5 3 2" xfId="3930" xr:uid="{00000000-0005-0000-0000-0000B1140000}"/>
    <cellStyle name="Note 5 3 2 2" xfId="4141" xr:uid="{00000000-0005-0000-0000-0000B2140000}"/>
    <cellStyle name="Note 5 3 2 2 2" xfId="5103" xr:uid="{00000000-0005-0000-0000-0000B3140000}"/>
    <cellStyle name="Note 5 3 2 2 3" xfId="5742" xr:uid="{00000000-0005-0000-0000-0000B4140000}"/>
    <cellStyle name="Note 5 3 2 3" xfId="4296" xr:uid="{00000000-0005-0000-0000-0000B5140000}"/>
    <cellStyle name="Note 5 3 2 3 2" xfId="5258" xr:uid="{00000000-0005-0000-0000-0000B6140000}"/>
    <cellStyle name="Note 5 3 2 3 3" xfId="5879" xr:uid="{00000000-0005-0000-0000-0000B7140000}"/>
    <cellStyle name="Note 5 3 2 4" xfId="4458" xr:uid="{00000000-0005-0000-0000-0000B8140000}"/>
    <cellStyle name="Note 5 3 2 4 2" xfId="5416" xr:uid="{00000000-0005-0000-0000-0000B9140000}"/>
    <cellStyle name="Note 5 3 2 4 3" xfId="6035" xr:uid="{00000000-0005-0000-0000-0000BA140000}"/>
    <cellStyle name="Note 5 3 2 5" xfId="4910" xr:uid="{00000000-0005-0000-0000-0000BB140000}"/>
    <cellStyle name="Note 5 3 2 6" xfId="5571" xr:uid="{00000000-0005-0000-0000-0000BC140000}"/>
    <cellStyle name="Note 5 3 3" xfId="4140" xr:uid="{00000000-0005-0000-0000-0000BD140000}"/>
    <cellStyle name="Note 5 3 3 2" xfId="5102" xr:uid="{00000000-0005-0000-0000-0000BE140000}"/>
    <cellStyle name="Note 5 3 3 3" xfId="5741" xr:uid="{00000000-0005-0000-0000-0000BF140000}"/>
    <cellStyle name="Note 5 3 4" xfId="4295" xr:uid="{00000000-0005-0000-0000-0000C0140000}"/>
    <cellStyle name="Note 5 3 4 2" xfId="5257" xr:uid="{00000000-0005-0000-0000-0000C1140000}"/>
    <cellStyle name="Note 5 3 4 3" xfId="5878" xr:uid="{00000000-0005-0000-0000-0000C2140000}"/>
    <cellStyle name="Note 5 3 5" xfId="4457" xr:uid="{00000000-0005-0000-0000-0000C3140000}"/>
    <cellStyle name="Note 5 3 5 2" xfId="5415" xr:uid="{00000000-0005-0000-0000-0000C4140000}"/>
    <cellStyle name="Note 5 3 5 3" xfId="6034" xr:uid="{00000000-0005-0000-0000-0000C5140000}"/>
    <cellStyle name="Note 5 3 6" xfId="4909" xr:uid="{00000000-0005-0000-0000-0000C6140000}"/>
    <cellStyle name="Note 5 3 7" xfId="5570" xr:uid="{00000000-0005-0000-0000-0000C7140000}"/>
    <cellStyle name="Note 5 4" xfId="3931" xr:uid="{00000000-0005-0000-0000-0000C8140000}"/>
    <cellStyle name="Note 5 4 2" xfId="4142" xr:uid="{00000000-0005-0000-0000-0000C9140000}"/>
    <cellStyle name="Note 5 4 2 2" xfId="5104" xr:uid="{00000000-0005-0000-0000-0000CA140000}"/>
    <cellStyle name="Note 5 4 2 3" xfId="5743" xr:uid="{00000000-0005-0000-0000-0000CB140000}"/>
    <cellStyle name="Note 5 4 3" xfId="4297" xr:uid="{00000000-0005-0000-0000-0000CC140000}"/>
    <cellStyle name="Note 5 4 3 2" xfId="5259" xr:uid="{00000000-0005-0000-0000-0000CD140000}"/>
    <cellStyle name="Note 5 4 3 3" xfId="5880" xr:uid="{00000000-0005-0000-0000-0000CE140000}"/>
    <cellStyle name="Note 5 4 4" xfId="4459" xr:uid="{00000000-0005-0000-0000-0000CF140000}"/>
    <cellStyle name="Note 5 4 4 2" xfId="5417" xr:uid="{00000000-0005-0000-0000-0000D0140000}"/>
    <cellStyle name="Note 5 4 4 3" xfId="6036" xr:uid="{00000000-0005-0000-0000-0000D1140000}"/>
    <cellStyle name="Note 5 4 5" xfId="4911" xr:uid="{00000000-0005-0000-0000-0000D2140000}"/>
    <cellStyle name="Note 5 4 6" xfId="5572" xr:uid="{00000000-0005-0000-0000-0000D3140000}"/>
    <cellStyle name="Note 5 5" xfId="4135" xr:uid="{00000000-0005-0000-0000-0000D4140000}"/>
    <cellStyle name="Note 5 5 2" xfId="5097" xr:uid="{00000000-0005-0000-0000-0000D5140000}"/>
    <cellStyle name="Note 5 5 3" xfId="5736" xr:uid="{00000000-0005-0000-0000-0000D6140000}"/>
    <cellStyle name="Note 5 6" xfId="4290" xr:uid="{00000000-0005-0000-0000-0000D7140000}"/>
    <cellStyle name="Note 5 6 2" xfId="5252" xr:uid="{00000000-0005-0000-0000-0000D8140000}"/>
    <cellStyle name="Note 5 6 3" xfId="5873" xr:uid="{00000000-0005-0000-0000-0000D9140000}"/>
    <cellStyle name="Note 5 7" xfId="4452" xr:uid="{00000000-0005-0000-0000-0000DA140000}"/>
    <cellStyle name="Note 5 7 2" xfId="5410" xr:uid="{00000000-0005-0000-0000-0000DB140000}"/>
    <cellStyle name="Note 5 7 3" xfId="6029" xr:uid="{00000000-0005-0000-0000-0000DC140000}"/>
    <cellStyle name="Note 5 8" xfId="4904" xr:uid="{00000000-0005-0000-0000-0000DD140000}"/>
    <cellStyle name="Note 5 9" xfId="5565" xr:uid="{00000000-0005-0000-0000-0000DE140000}"/>
    <cellStyle name="Note 6" xfId="3932" xr:uid="{00000000-0005-0000-0000-0000DF140000}"/>
    <cellStyle name="Note 6 2" xfId="3933" xr:uid="{00000000-0005-0000-0000-0000E0140000}"/>
    <cellStyle name="Note 6 2 2" xfId="3934" xr:uid="{00000000-0005-0000-0000-0000E1140000}"/>
    <cellStyle name="Note 6 2 2 2" xfId="3935" xr:uid="{00000000-0005-0000-0000-0000E2140000}"/>
    <cellStyle name="Note 6 2 2 2 2" xfId="4146" xr:uid="{00000000-0005-0000-0000-0000E3140000}"/>
    <cellStyle name="Note 6 2 2 2 2 2" xfId="5108" xr:uid="{00000000-0005-0000-0000-0000E4140000}"/>
    <cellStyle name="Note 6 2 2 2 2 3" xfId="5747" xr:uid="{00000000-0005-0000-0000-0000E5140000}"/>
    <cellStyle name="Note 6 2 2 2 3" xfId="4301" xr:uid="{00000000-0005-0000-0000-0000E6140000}"/>
    <cellStyle name="Note 6 2 2 2 3 2" xfId="5263" xr:uid="{00000000-0005-0000-0000-0000E7140000}"/>
    <cellStyle name="Note 6 2 2 2 3 3" xfId="5884" xr:uid="{00000000-0005-0000-0000-0000E8140000}"/>
    <cellStyle name="Note 6 2 2 2 4" xfId="4463" xr:uid="{00000000-0005-0000-0000-0000E9140000}"/>
    <cellStyle name="Note 6 2 2 2 4 2" xfId="5421" xr:uid="{00000000-0005-0000-0000-0000EA140000}"/>
    <cellStyle name="Note 6 2 2 2 4 3" xfId="6040" xr:uid="{00000000-0005-0000-0000-0000EB140000}"/>
    <cellStyle name="Note 6 2 2 2 5" xfId="4915" xr:uid="{00000000-0005-0000-0000-0000EC140000}"/>
    <cellStyle name="Note 6 2 2 2 6" xfId="5576" xr:uid="{00000000-0005-0000-0000-0000ED140000}"/>
    <cellStyle name="Note 6 2 2 3" xfId="4145" xr:uid="{00000000-0005-0000-0000-0000EE140000}"/>
    <cellStyle name="Note 6 2 2 3 2" xfId="5107" xr:uid="{00000000-0005-0000-0000-0000EF140000}"/>
    <cellStyle name="Note 6 2 2 3 3" xfId="5746" xr:uid="{00000000-0005-0000-0000-0000F0140000}"/>
    <cellStyle name="Note 6 2 2 4" xfId="4300" xr:uid="{00000000-0005-0000-0000-0000F1140000}"/>
    <cellStyle name="Note 6 2 2 4 2" xfId="5262" xr:uid="{00000000-0005-0000-0000-0000F2140000}"/>
    <cellStyle name="Note 6 2 2 4 3" xfId="5883" xr:uid="{00000000-0005-0000-0000-0000F3140000}"/>
    <cellStyle name="Note 6 2 2 5" xfId="4462" xr:uid="{00000000-0005-0000-0000-0000F4140000}"/>
    <cellStyle name="Note 6 2 2 5 2" xfId="5420" xr:uid="{00000000-0005-0000-0000-0000F5140000}"/>
    <cellStyle name="Note 6 2 2 5 3" xfId="6039" xr:uid="{00000000-0005-0000-0000-0000F6140000}"/>
    <cellStyle name="Note 6 2 2 6" xfId="4914" xr:uid="{00000000-0005-0000-0000-0000F7140000}"/>
    <cellStyle name="Note 6 2 2 7" xfId="5575" xr:uid="{00000000-0005-0000-0000-0000F8140000}"/>
    <cellStyle name="Note 6 2 3" xfId="3936" xr:uid="{00000000-0005-0000-0000-0000F9140000}"/>
    <cellStyle name="Note 6 2 3 2" xfId="4147" xr:uid="{00000000-0005-0000-0000-0000FA140000}"/>
    <cellStyle name="Note 6 2 3 2 2" xfId="5109" xr:uid="{00000000-0005-0000-0000-0000FB140000}"/>
    <cellStyle name="Note 6 2 3 2 3" xfId="5748" xr:uid="{00000000-0005-0000-0000-0000FC140000}"/>
    <cellStyle name="Note 6 2 3 3" xfId="4302" xr:uid="{00000000-0005-0000-0000-0000FD140000}"/>
    <cellStyle name="Note 6 2 3 3 2" xfId="5264" xr:uid="{00000000-0005-0000-0000-0000FE140000}"/>
    <cellStyle name="Note 6 2 3 3 3" xfId="5885" xr:uid="{00000000-0005-0000-0000-0000FF140000}"/>
    <cellStyle name="Note 6 2 3 4" xfId="4464" xr:uid="{00000000-0005-0000-0000-000000150000}"/>
    <cellStyle name="Note 6 2 3 4 2" xfId="5422" xr:uid="{00000000-0005-0000-0000-000001150000}"/>
    <cellStyle name="Note 6 2 3 4 3" xfId="6041" xr:uid="{00000000-0005-0000-0000-000002150000}"/>
    <cellStyle name="Note 6 2 3 5" xfId="4916" xr:uid="{00000000-0005-0000-0000-000003150000}"/>
    <cellStyle name="Note 6 2 3 6" xfId="5577" xr:uid="{00000000-0005-0000-0000-000004150000}"/>
    <cellStyle name="Note 6 2 4" xfId="4144" xr:uid="{00000000-0005-0000-0000-000005150000}"/>
    <cellStyle name="Note 6 2 4 2" xfId="5106" xr:uid="{00000000-0005-0000-0000-000006150000}"/>
    <cellStyle name="Note 6 2 4 3" xfId="5745" xr:uid="{00000000-0005-0000-0000-000007150000}"/>
    <cellStyle name="Note 6 2 5" xfId="4299" xr:uid="{00000000-0005-0000-0000-000008150000}"/>
    <cellStyle name="Note 6 2 5 2" xfId="5261" xr:uid="{00000000-0005-0000-0000-000009150000}"/>
    <cellStyle name="Note 6 2 5 3" xfId="5882" xr:uid="{00000000-0005-0000-0000-00000A150000}"/>
    <cellStyle name="Note 6 2 6" xfId="4461" xr:uid="{00000000-0005-0000-0000-00000B150000}"/>
    <cellStyle name="Note 6 2 6 2" xfId="5419" xr:uid="{00000000-0005-0000-0000-00000C150000}"/>
    <cellStyle name="Note 6 2 6 3" xfId="6038" xr:uid="{00000000-0005-0000-0000-00000D150000}"/>
    <cellStyle name="Note 6 2 7" xfId="4913" xr:uid="{00000000-0005-0000-0000-00000E150000}"/>
    <cellStyle name="Note 6 2 8" xfId="5574" xr:uid="{00000000-0005-0000-0000-00000F150000}"/>
    <cellStyle name="Note 6 3" xfId="3937" xr:uid="{00000000-0005-0000-0000-000010150000}"/>
    <cellStyle name="Note 6 3 2" xfId="3938" xr:uid="{00000000-0005-0000-0000-000011150000}"/>
    <cellStyle name="Note 6 3 2 2" xfId="4149" xr:uid="{00000000-0005-0000-0000-000012150000}"/>
    <cellStyle name="Note 6 3 2 2 2" xfId="5111" xr:uid="{00000000-0005-0000-0000-000013150000}"/>
    <cellStyle name="Note 6 3 2 2 3" xfId="5750" xr:uid="{00000000-0005-0000-0000-000014150000}"/>
    <cellStyle name="Note 6 3 2 3" xfId="4304" xr:uid="{00000000-0005-0000-0000-000015150000}"/>
    <cellStyle name="Note 6 3 2 3 2" xfId="5266" xr:uid="{00000000-0005-0000-0000-000016150000}"/>
    <cellStyle name="Note 6 3 2 3 3" xfId="5887" xr:uid="{00000000-0005-0000-0000-000017150000}"/>
    <cellStyle name="Note 6 3 2 4" xfId="4466" xr:uid="{00000000-0005-0000-0000-000018150000}"/>
    <cellStyle name="Note 6 3 2 4 2" xfId="5424" xr:uid="{00000000-0005-0000-0000-000019150000}"/>
    <cellStyle name="Note 6 3 2 4 3" xfId="6043" xr:uid="{00000000-0005-0000-0000-00001A150000}"/>
    <cellStyle name="Note 6 3 2 5" xfId="4918" xr:uid="{00000000-0005-0000-0000-00001B150000}"/>
    <cellStyle name="Note 6 3 2 6" xfId="5579" xr:uid="{00000000-0005-0000-0000-00001C150000}"/>
    <cellStyle name="Note 6 3 3" xfId="4148" xr:uid="{00000000-0005-0000-0000-00001D150000}"/>
    <cellStyle name="Note 6 3 3 2" xfId="5110" xr:uid="{00000000-0005-0000-0000-00001E150000}"/>
    <cellStyle name="Note 6 3 3 3" xfId="5749" xr:uid="{00000000-0005-0000-0000-00001F150000}"/>
    <cellStyle name="Note 6 3 4" xfId="4303" xr:uid="{00000000-0005-0000-0000-000020150000}"/>
    <cellStyle name="Note 6 3 4 2" xfId="5265" xr:uid="{00000000-0005-0000-0000-000021150000}"/>
    <cellStyle name="Note 6 3 4 3" xfId="5886" xr:uid="{00000000-0005-0000-0000-000022150000}"/>
    <cellStyle name="Note 6 3 5" xfId="4465" xr:uid="{00000000-0005-0000-0000-000023150000}"/>
    <cellStyle name="Note 6 3 5 2" xfId="5423" xr:uid="{00000000-0005-0000-0000-000024150000}"/>
    <cellStyle name="Note 6 3 5 3" xfId="6042" xr:uid="{00000000-0005-0000-0000-000025150000}"/>
    <cellStyle name="Note 6 3 6" xfId="4917" xr:uid="{00000000-0005-0000-0000-000026150000}"/>
    <cellStyle name="Note 6 3 7" xfId="5578" xr:uid="{00000000-0005-0000-0000-000027150000}"/>
    <cellStyle name="Note 6 4" xfId="3939" xr:uid="{00000000-0005-0000-0000-000028150000}"/>
    <cellStyle name="Note 6 4 2" xfId="4150" xr:uid="{00000000-0005-0000-0000-000029150000}"/>
    <cellStyle name="Note 6 4 2 2" xfId="5112" xr:uid="{00000000-0005-0000-0000-00002A150000}"/>
    <cellStyle name="Note 6 4 2 3" xfId="5751" xr:uid="{00000000-0005-0000-0000-00002B150000}"/>
    <cellStyle name="Note 6 4 3" xfId="4305" xr:uid="{00000000-0005-0000-0000-00002C150000}"/>
    <cellStyle name="Note 6 4 3 2" xfId="5267" xr:uid="{00000000-0005-0000-0000-00002D150000}"/>
    <cellStyle name="Note 6 4 3 3" xfId="5888" xr:uid="{00000000-0005-0000-0000-00002E150000}"/>
    <cellStyle name="Note 6 4 4" xfId="4467" xr:uid="{00000000-0005-0000-0000-00002F150000}"/>
    <cellStyle name="Note 6 4 4 2" xfId="5425" xr:uid="{00000000-0005-0000-0000-000030150000}"/>
    <cellStyle name="Note 6 4 4 3" xfId="6044" xr:uid="{00000000-0005-0000-0000-000031150000}"/>
    <cellStyle name="Note 6 4 5" xfId="4919" xr:uid="{00000000-0005-0000-0000-000032150000}"/>
    <cellStyle name="Note 6 4 6" xfId="5580" xr:uid="{00000000-0005-0000-0000-000033150000}"/>
    <cellStyle name="Note 6 5" xfId="4143" xr:uid="{00000000-0005-0000-0000-000034150000}"/>
    <cellStyle name="Note 6 5 2" xfId="5105" xr:uid="{00000000-0005-0000-0000-000035150000}"/>
    <cellStyle name="Note 6 5 3" xfId="5744" xr:uid="{00000000-0005-0000-0000-000036150000}"/>
    <cellStyle name="Note 6 6" xfId="4298" xr:uid="{00000000-0005-0000-0000-000037150000}"/>
    <cellStyle name="Note 6 6 2" xfId="5260" xr:uid="{00000000-0005-0000-0000-000038150000}"/>
    <cellStyle name="Note 6 6 3" xfId="5881" xr:uid="{00000000-0005-0000-0000-000039150000}"/>
    <cellStyle name="Note 6 7" xfId="4460" xr:uid="{00000000-0005-0000-0000-00003A150000}"/>
    <cellStyle name="Note 6 7 2" xfId="5418" xr:uid="{00000000-0005-0000-0000-00003B150000}"/>
    <cellStyle name="Note 6 7 3" xfId="6037" xr:uid="{00000000-0005-0000-0000-00003C150000}"/>
    <cellStyle name="Note 6 8" xfId="4912" xr:uid="{00000000-0005-0000-0000-00003D150000}"/>
    <cellStyle name="Note 6 9" xfId="5573" xr:uid="{00000000-0005-0000-0000-00003E150000}"/>
    <cellStyle name="Note 7" xfId="3940" xr:uid="{00000000-0005-0000-0000-00003F150000}"/>
    <cellStyle name="Note 7 2" xfId="3941" xr:uid="{00000000-0005-0000-0000-000040150000}"/>
    <cellStyle name="Note 7 2 2" xfId="3942" xr:uid="{00000000-0005-0000-0000-000041150000}"/>
    <cellStyle name="Note 7 2 2 2" xfId="3943" xr:uid="{00000000-0005-0000-0000-000042150000}"/>
    <cellStyle name="Note 7 2 2 2 2" xfId="4154" xr:uid="{00000000-0005-0000-0000-000043150000}"/>
    <cellStyle name="Note 7 2 2 2 2 2" xfId="5116" xr:uid="{00000000-0005-0000-0000-000044150000}"/>
    <cellStyle name="Note 7 2 2 2 2 3" xfId="5755" xr:uid="{00000000-0005-0000-0000-000045150000}"/>
    <cellStyle name="Note 7 2 2 2 3" xfId="4309" xr:uid="{00000000-0005-0000-0000-000046150000}"/>
    <cellStyle name="Note 7 2 2 2 3 2" xfId="5271" xr:uid="{00000000-0005-0000-0000-000047150000}"/>
    <cellStyle name="Note 7 2 2 2 3 3" xfId="5892" xr:uid="{00000000-0005-0000-0000-000048150000}"/>
    <cellStyle name="Note 7 2 2 2 4" xfId="4471" xr:uid="{00000000-0005-0000-0000-000049150000}"/>
    <cellStyle name="Note 7 2 2 2 4 2" xfId="5429" xr:uid="{00000000-0005-0000-0000-00004A150000}"/>
    <cellStyle name="Note 7 2 2 2 4 3" xfId="6048" xr:uid="{00000000-0005-0000-0000-00004B150000}"/>
    <cellStyle name="Note 7 2 2 2 5" xfId="4923" xr:uid="{00000000-0005-0000-0000-00004C150000}"/>
    <cellStyle name="Note 7 2 2 2 6" xfId="5584" xr:uid="{00000000-0005-0000-0000-00004D150000}"/>
    <cellStyle name="Note 7 2 2 3" xfId="4153" xr:uid="{00000000-0005-0000-0000-00004E150000}"/>
    <cellStyle name="Note 7 2 2 3 2" xfId="5115" xr:uid="{00000000-0005-0000-0000-00004F150000}"/>
    <cellStyle name="Note 7 2 2 3 3" xfId="5754" xr:uid="{00000000-0005-0000-0000-000050150000}"/>
    <cellStyle name="Note 7 2 2 4" xfId="4308" xr:uid="{00000000-0005-0000-0000-000051150000}"/>
    <cellStyle name="Note 7 2 2 4 2" xfId="5270" xr:uid="{00000000-0005-0000-0000-000052150000}"/>
    <cellStyle name="Note 7 2 2 4 3" xfId="5891" xr:uid="{00000000-0005-0000-0000-000053150000}"/>
    <cellStyle name="Note 7 2 2 5" xfId="4470" xr:uid="{00000000-0005-0000-0000-000054150000}"/>
    <cellStyle name="Note 7 2 2 5 2" xfId="5428" xr:uid="{00000000-0005-0000-0000-000055150000}"/>
    <cellStyle name="Note 7 2 2 5 3" xfId="6047" xr:uid="{00000000-0005-0000-0000-000056150000}"/>
    <cellStyle name="Note 7 2 2 6" xfId="4922" xr:uid="{00000000-0005-0000-0000-000057150000}"/>
    <cellStyle name="Note 7 2 2 7" xfId="5583" xr:uid="{00000000-0005-0000-0000-000058150000}"/>
    <cellStyle name="Note 7 2 3" xfId="3944" xr:uid="{00000000-0005-0000-0000-000059150000}"/>
    <cellStyle name="Note 7 2 3 2" xfId="4155" xr:uid="{00000000-0005-0000-0000-00005A150000}"/>
    <cellStyle name="Note 7 2 3 2 2" xfId="5117" xr:uid="{00000000-0005-0000-0000-00005B150000}"/>
    <cellStyle name="Note 7 2 3 2 3" xfId="5756" xr:uid="{00000000-0005-0000-0000-00005C150000}"/>
    <cellStyle name="Note 7 2 3 3" xfId="4310" xr:uid="{00000000-0005-0000-0000-00005D150000}"/>
    <cellStyle name="Note 7 2 3 3 2" xfId="5272" xr:uid="{00000000-0005-0000-0000-00005E150000}"/>
    <cellStyle name="Note 7 2 3 3 3" xfId="5893" xr:uid="{00000000-0005-0000-0000-00005F150000}"/>
    <cellStyle name="Note 7 2 3 4" xfId="4472" xr:uid="{00000000-0005-0000-0000-000060150000}"/>
    <cellStyle name="Note 7 2 3 4 2" xfId="5430" xr:uid="{00000000-0005-0000-0000-000061150000}"/>
    <cellStyle name="Note 7 2 3 4 3" xfId="6049" xr:uid="{00000000-0005-0000-0000-000062150000}"/>
    <cellStyle name="Note 7 2 3 5" xfId="4924" xr:uid="{00000000-0005-0000-0000-000063150000}"/>
    <cellStyle name="Note 7 2 3 6" xfId="5585" xr:uid="{00000000-0005-0000-0000-000064150000}"/>
    <cellStyle name="Note 7 2 4" xfId="4152" xr:uid="{00000000-0005-0000-0000-000065150000}"/>
    <cellStyle name="Note 7 2 4 2" xfId="5114" xr:uid="{00000000-0005-0000-0000-000066150000}"/>
    <cellStyle name="Note 7 2 4 3" xfId="5753" xr:uid="{00000000-0005-0000-0000-000067150000}"/>
    <cellStyle name="Note 7 2 5" xfId="4307" xr:uid="{00000000-0005-0000-0000-000068150000}"/>
    <cellStyle name="Note 7 2 5 2" xfId="5269" xr:uid="{00000000-0005-0000-0000-000069150000}"/>
    <cellStyle name="Note 7 2 5 3" xfId="5890" xr:uid="{00000000-0005-0000-0000-00006A150000}"/>
    <cellStyle name="Note 7 2 6" xfId="4469" xr:uid="{00000000-0005-0000-0000-00006B150000}"/>
    <cellStyle name="Note 7 2 6 2" xfId="5427" xr:uid="{00000000-0005-0000-0000-00006C150000}"/>
    <cellStyle name="Note 7 2 6 3" xfId="6046" xr:uid="{00000000-0005-0000-0000-00006D150000}"/>
    <cellStyle name="Note 7 2 7" xfId="4921" xr:uid="{00000000-0005-0000-0000-00006E150000}"/>
    <cellStyle name="Note 7 2 8" xfId="5582" xr:uid="{00000000-0005-0000-0000-00006F150000}"/>
    <cellStyle name="Note 7 3" xfId="3945" xr:uid="{00000000-0005-0000-0000-000070150000}"/>
    <cellStyle name="Note 7 3 2" xfId="3946" xr:uid="{00000000-0005-0000-0000-000071150000}"/>
    <cellStyle name="Note 7 3 2 2" xfId="4157" xr:uid="{00000000-0005-0000-0000-000072150000}"/>
    <cellStyle name="Note 7 3 2 2 2" xfId="5119" xr:uid="{00000000-0005-0000-0000-000073150000}"/>
    <cellStyle name="Note 7 3 2 2 3" xfId="5758" xr:uid="{00000000-0005-0000-0000-000074150000}"/>
    <cellStyle name="Note 7 3 2 3" xfId="4312" xr:uid="{00000000-0005-0000-0000-000075150000}"/>
    <cellStyle name="Note 7 3 2 3 2" xfId="5274" xr:uid="{00000000-0005-0000-0000-000076150000}"/>
    <cellStyle name="Note 7 3 2 3 3" xfId="5895" xr:uid="{00000000-0005-0000-0000-000077150000}"/>
    <cellStyle name="Note 7 3 2 4" xfId="4474" xr:uid="{00000000-0005-0000-0000-000078150000}"/>
    <cellStyle name="Note 7 3 2 4 2" xfId="5432" xr:uid="{00000000-0005-0000-0000-000079150000}"/>
    <cellStyle name="Note 7 3 2 4 3" xfId="6051" xr:uid="{00000000-0005-0000-0000-00007A150000}"/>
    <cellStyle name="Note 7 3 2 5" xfId="4926" xr:uid="{00000000-0005-0000-0000-00007B150000}"/>
    <cellStyle name="Note 7 3 2 6" xfId="5587" xr:uid="{00000000-0005-0000-0000-00007C150000}"/>
    <cellStyle name="Note 7 3 3" xfId="4156" xr:uid="{00000000-0005-0000-0000-00007D150000}"/>
    <cellStyle name="Note 7 3 3 2" xfId="5118" xr:uid="{00000000-0005-0000-0000-00007E150000}"/>
    <cellStyle name="Note 7 3 3 3" xfId="5757" xr:uid="{00000000-0005-0000-0000-00007F150000}"/>
    <cellStyle name="Note 7 3 4" xfId="4311" xr:uid="{00000000-0005-0000-0000-000080150000}"/>
    <cellStyle name="Note 7 3 4 2" xfId="5273" xr:uid="{00000000-0005-0000-0000-000081150000}"/>
    <cellStyle name="Note 7 3 4 3" xfId="5894" xr:uid="{00000000-0005-0000-0000-000082150000}"/>
    <cellStyle name="Note 7 3 5" xfId="4473" xr:uid="{00000000-0005-0000-0000-000083150000}"/>
    <cellStyle name="Note 7 3 5 2" xfId="5431" xr:uid="{00000000-0005-0000-0000-000084150000}"/>
    <cellStyle name="Note 7 3 5 3" xfId="6050" xr:uid="{00000000-0005-0000-0000-000085150000}"/>
    <cellStyle name="Note 7 3 6" xfId="4925" xr:uid="{00000000-0005-0000-0000-000086150000}"/>
    <cellStyle name="Note 7 3 7" xfId="5586" xr:uid="{00000000-0005-0000-0000-000087150000}"/>
    <cellStyle name="Note 7 4" xfId="3947" xr:uid="{00000000-0005-0000-0000-000088150000}"/>
    <cellStyle name="Note 7 4 2" xfId="4158" xr:uid="{00000000-0005-0000-0000-000089150000}"/>
    <cellStyle name="Note 7 4 2 2" xfId="5120" xr:uid="{00000000-0005-0000-0000-00008A150000}"/>
    <cellStyle name="Note 7 4 2 3" xfId="5759" xr:uid="{00000000-0005-0000-0000-00008B150000}"/>
    <cellStyle name="Note 7 4 3" xfId="4313" xr:uid="{00000000-0005-0000-0000-00008C150000}"/>
    <cellStyle name="Note 7 4 3 2" xfId="5275" xr:uid="{00000000-0005-0000-0000-00008D150000}"/>
    <cellStyle name="Note 7 4 3 3" xfId="5896" xr:uid="{00000000-0005-0000-0000-00008E150000}"/>
    <cellStyle name="Note 7 4 4" xfId="4475" xr:uid="{00000000-0005-0000-0000-00008F150000}"/>
    <cellStyle name="Note 7 4 4 2" xfId="5433" xr:uid="{00000000-0005-0000-0000-000090150000}"/>
    <cellStyle name="Note 7 4 4 3" xfId="6052" xr:uid="{00000000-0005-0000-0000-000091150000}"/>
    <cellStyle name="Note 7 4 5" xfId="4927" xr:uid="{00000000-0005-0000-0000-000092150000}"/>
    <cellStyle name="Note 7 4 6" xfId="5588" xr:uid="{00000000-0005-0000-0000-000093150000}"/>
    <cellStyle name="Note 7 5" xfId="4151" xr:uid="{00000000-0005-0000-0000-000094150000}"/>
    <cellStyle name="Note 7 5 2" xfId="5113" xr:uid="{00000000-0005-0000-0000-000095150000}"/>
    <cellStyle name="Note 7 5 3" xfId="5752" xr:uid="{00000000-0005-0000-0000-000096150000}"/>
    <cellStyle name="Note 7 6" xfId="4306" xr:uid="{00000000-0005-0000-0000-000097150000}"/>
    <cellStyle name="Note 7 6 2" xfId="5268" xr:uid="{00000000-0005-0000-0000-000098150000}"/>
    <cellStyle name="Note 7 6 3" xfId="5889" xr:uid="{00000000-0005-0000-0000-000099150000}"/>
    <cellStyle name="Note 7 7" xfId="4468" xr:uid="{00000000-0005-0000-0000-00009A150000}"/>
    <cellStyle name="Note 7 7 2" xfId="5426" xr:uid="{00000000-0005-0000-0000-00009B150000}"/>
    <cellStyle name="Note 7 7 3" xfId="6045" xr:uid="{00000000-0005-0000-0000-00009C150000}"/>
    <cellStyle name="Note 7 8" xfId="4920" xr:uid="{00000000-0005-0000-0000-00009D150000}"/>
    <cellStyle name="Note 7 9" xfId="5581" xr:uid="{00000000-0005-0000-0000-00009E150000}"/>
    <cellStyle name="Note 8" xfId="3948" xr:uid="{00000000-0005-0000-0000-00009F150000}"/>
    <cellStyle name="Note 8 2" xfId="3949" xr:uid="{00000000-0005-0000-0000-0000A0150000}"/>
    <cellStyle name="Note 8 2 2" xfId="3950" xr:uid="{00000000-0005-0000-0000-0000A1150000}"/>
    <cellStyle name="Note 8 2 2 2" xfId="3951" xr:uid="{00000000-0005-0000-0000-0000A2150000}"/>
    <cellStyle name="Note 8 2 2 2 2" xfId="4162" xr:uid="{00000000-0005-0000-0000-0000A3150000}"/>
    <cellStyle name="Note 8 2 2 2 2 2" xfId="5124" xr:uid="{00000000-0005-0000-0000-0000A4150000}"/>
    <cellStyle name="Note 8 2 2 2 2 3" xfId="5763" xr:uid="{00000000-0005-0000-0000-0000A5150000}"/>
    <cellStyle name="Note 8 2 2 2 3" xfId="4317" xr:uid="{00000000-0005-0000-0000-0000A6150000}"/>
    <cellStyle name="Note 8 2 2 2 3 2" xfId="5279" xr:uid="{00000000-0005-0000-0000-0000A7150000}"/>
    <cellStyle name="Note 8 2 2 2 3 3" xfId="5900" xr:uid="{00000000-0005-0000-0000-0000A8150000}"/>
    <cellStyle name="Note 8 2 2 2 4" xfId="4479" xr:uid="{00000000-0005-0000-0000-0000A9150000}"/>
    <cellStyle name="Note 8 2 2 2 4 2" xfId="5437" xr:uid="{00000000-0005-0000-0000-0000AA150000}"/>
    <cellStyle name="Note 8 2 2 2 4 3" xfId="6056" xr:uid="{00000000-0005-0000-0000-0000AB150000}"/>
    <cellStyle name="Note 8 2 2 2 5" xfId="4931" xr:uid="{00000000-0005-0000-0000-0000AC150000}"/>
    <cellStyle name="Note 8 2 2 2 6" xfId="5592" xr:uid="{00000000-0005-0000-0000-0000AD150000}"/>
    <cellStyle name="Note 8 2 2 3" xfId="4161" xr:uid="{00000000-0005-0000-0000-0000AE150000}"/>
    <cellStyle name="Note 8 2 2 3 2" xfId="5123" xr:uid="{00000000-0005-0000-0000-0000AF150000}"/>
    <cellStyle name="Note 8 2 2 3 3" xfId="5762" xr:uid="{00000000-0005-0000-0000-0000B0150000}"/>
    <cellStyle name="Note 8 2 2 4" xfId="4316" xr:uid="{00000000-0005-0000-0000-0000B1150000}"/>
    <cellStyle name="Note 8 2 2 4 2" xfId="5278" xr:uid="{00000000-0005-0000-0000-0000B2150000}"/>
    <cellStyle name="Note 8 2 2 4 3" xfId="5899" xr:uid="{00000000-0005-0000-0000-0000B3150000}"/>
    <cellStyle name="Note 8 2 2 5" xfId="4478" xr:uid="{00000000-0005-0000-0000-0000B4150000}"/>
    <cellStyle name="Note 8 2 2 5 2" xfId="5436" xr:uid="{00000000-0005-0000-0000-0000B5150000}"/>
    <cellStyle name="Note 8 2 2 5 3" xfId="6055" xr:uid="{00000000-0005-0000-0000-0000B6150000}"/>
    <cellStyle name="Note 8 2 2 6" xfId="4930" xr:uid="{00000000-0005-0000-0000-0000B7150000}"/>
    <cellStyle name="Note 8 2 2 7" xfId="5591" xr:uid="{00000000-0005-0000-0000-0000B8150000}"/>
    <cellStyle name="Note 8 2 3" xfId="3952" xr:uid="{00000000-0005-0000-0000-0000B9150000}"/>
    <cellStyle name="Note 8 2 3 2" xfId="4163" xr:uid="{00000000-0005-0000-0000-0000BA150000}"/>
    <cellStyle name="Note 8 2 3 2 2" xfId="5125" xr:uid="{00000000-0005-0000-0000-0000BB150000}"/>
    <cellStyle name="Note 8 2 3 2 3" xfId="5764" xr:uid="{00000000-0005-0000-0000-0000BC150000}"/>
    <cellStyle name="Note 8 2 3 3" xfId="4318" xr:uid="{00000000-0005-0000-0000-0000BD150000}"/>
    <cellStyle name="Note 8 2 3 3 2" xfId="5280" xr:uid="{00000000-0005-0000-0000-0000BE150000}"/>
    <cellStyle name="Note 8 2 3 3 3" xfId="5901" xr:uid="{00000000-0005-0000-0000-0000BF150000}"/>
    <cellStyle name="Note 8 2 3 4" xfId="4480" xr:uid="{00000000-0005-0000-0000-0000C0150000}"/>
    <cellStyle name="Note 8 2 3 4 2" xfId="5438" xr:uid="{00000000-0005-0000-0000-0000C1150000}"/>
    <cellStyle name="Note 8 2 3 4 3" xfId="6057" xr:uid="{00000000-0005-0000-0000-0000C2150000}"/>
    <cellStyle name="Note 8 2 3 5" xfId="4932" xr:uid="{00000000-0005-0000-0000-0000C3150000}"/>
    <cellStyle name="Note 8 2 3 6" xfId="5593" xr:uid="{00000000-0005-0000-0000-0000C4150000}"/>
    <cellStyle name="Note 8 2 4" xfId="4160" xr:uid="{00000000-0005-0000-0000-0000C5150000}"/>
    <cellStyle name="Note 8 2 4 2" xfId="5122" xr:uid="{00000000-0005-0000-0000-0000C6150000}"/>
    <cellStyle name="Note 8 2 4 3" xfId="5761" xr:uid="{00000000-0005-0000-0000-0000C7150000}"/>
    <cellStyle name="Note 8 2 5" xfId="4315" xr:uid="{00000000-0005-0000-0000-0000C8150000}"/>
    <cellStyle name="Note 8 2 5 2" xfId="5277" xr:uid="{00000000-0005-0000-0000-0000C9150000}"/>
    <cellStyle name="Note 8 2 5 3" xfId="5898" xr:uid="{00000000-0005-0000-0000-0000CA150000}"/>
    <cellStyle name="Note 8 2 6" xfId="4477" xr:uid="{00000000-0005-0000-0000-0000CB150000}"/>
    <cellStyle name="Note 8 2 6 2" xfId="5435" xr:uid="{00000000-0005-0000-0000-0000CC150000}"/>
    <cellStyle name="Note 8 2 6 3" xfId="6054" xr:uid="{00000000-0005-0000-0000-0000CD150000}"/>
    <cellStyle name="Note 8 2 7" xfId="4929" xr:uid="{00000000-0005-0000-0000-0000CE150000}"/>
    <cellStyle name="Note 8 2 8" xfId="5590" xr:uid="{00000000-0005-0000-0000-0000CF150000}"/>
    <cellStyle name="Note 8 3" xfId="3953" xr:uid="{00000000-0005-0000-0000-0000D0150000}"/>
    <cellStyle name="Note 8 3 2" xfId="3954" xr:uid="{00000000-0005-0000-0000-0000D1150000}"/>
    <cellStyle name="Note 8 3 2 2" xfId="4165" xr:uid="{00000000-0005-0000-0000-0000D2150000}"/>
    <cellStyle name="Note 8 3 2 2 2" xfId="5127" xr:uid="{00000000-0005-0000-0000-0000D3150000}"/>
    <cellStyle name="Note 8 3 2 2 3" xfId="5766" xr:uid="{00000000-0005-0000-0000-0000D4150000}"/>
    <cellStyle name="Note 8 3 2 3" xfId="4320" xr:uid="{00000000-0005-0000-0000-0000D5150000}"/>
    <cellStyle name="Note 8 3 2 3 2" xfId="5282" xr:uid="{00000000-0005-0000-0000-0000D6150000}"/>
    <cellStyle name="Note 8 3 2 3 3" xfId="5903" xr:uid="{00000000-0005-0000-0000-0000D7150000}"/>
    <cellStyle name="Note 8 3 2 4" xfId="4482" xr:uid="{00000000-0005-0000-0000-0000D8150000}"/>
    <cellStyle name="Note 8 3 2 4 2" xfId="5440" xr:uid="{00000000-0005-0000-0000-0000D9150000}"/>
    <cellStyle name="Note 8 3 2 4 3" xfId="6059" xr:uid="{00000000-0005-0000-0000-0000DA150000}"/>
    <cellStyle name="Note 8 3 2 5" xfId="4934" xr:uid="{00000000-0005-0000-0000-0000DB150000}"/>
    <cellStyle name="Note 8 3 2 6" xfId="5595" xr:uid="{00000000-0005-0000-0000-0000DC150000}"/>
    <cellStyle name="Note 8 3 3" xfId="4164" xr:uid="{00000000-0005-0000-0000-0000DD150000}"/>
    <cellStyle name="Note 8 3 3 2" xfId="5126" xr:uid="{00000000-0005-0000-0000-0000DE150000}"/>
    <cellStyle name="Note 8 3 3 3" xfId="5765" xr:uid="{00000000-0005-0000-0000-0000DF150000}"/>
    <cellStyle name="Note 8 3 4" xfId="4319" xr:uid="{00000000-0005-0000-0000-0000E0150000}"/>
    <cellStyle name="Note 8 3 4 2" xfId="5281" xr:uid="{00000000-0005-0000-0000-0000E1150000}"/>
    <cellStyle name="Note 8 3 4 3" xfId="5902" xr:uid="{00000000-0005-0000-0000-0000E2150000}"/>
    <cellStyle name="Note 8 3 5" xfId="4481" xr:uid="{00000000-0005-0000-0000-0000E3150000}"/>
    <cellStyle name="Note 8 3 5 2" xfId="5439" xr:uid="{00000000-0005-0000-0000-0000E4150000}"/>
    <cellStyle name="Note 8 3 5 3" xfId="6058" xr:uid="{00000000-0005-0000-0000-0000E5150000}"/>
    <cellStyle name="Note 8 3 6" xfId="4933" xr:uid="{00000000-0005-0000-0000-0000E6150000}"/>
    <cellStyle name="Note 8 3 7" xfId="5594" xr:uid="{00000000-0005-0000-0000-0000E7150000}"/>
    <cellStyle name="Note 8 4" xfId="3955" xr:uid="{00000000-0005-0000-0000-0000E8150000}"/>
    <cellStyle name="Note 8 4 2" xfId="4166" xr:uid="{00000000-0005-0000-0000-0000E9150000}"/>
    <cellStyle name="Note 8 4 2 2" xfId="5128" xr:uid="{00000000-0005-0000-0000-0000EA150000}"/>
    <cellStyle name="Note 8 4 2 3" xfId="5767" xr:uid="{00000000-0005-0000-0000-0000EB150000}"/>
    <cellStyle name="Note 8 4 3" xfId="4321" xr:uid="{00000000-0005-0000-0000-0000EC150000}"/>
    <cellStyle name="Note 8 4 3 2" xfId="5283" xr:uid="{00000000-0005-0000-0000-0000ED150000}"/>
    <cellStyle name="Note 8 4 3 3" xfId="5904" xr:uid="{00000000-0005-0000-0000-0000EE150000}"/>
    <cellStyle name="Note 8 4 4" xfId="4483" xr:uid="{00000000-0005-0000-0000-0000EF150000}"/>
    <cellStyle name="Note 8 4 4 2" xfId="5441" xr:uid="{00000000-0005-0000-0000-0000F0150000}"/>
    <cellStyle name="Note 8 4 4 3" xfId="6060" xr:uid="{00000000-0005-0000-0000-0000F1150000}"/>
    <cellStyle name="Note 8 4 5" xfId="4935" xr:uid="{00000000-0005-0000-0000-0000F2150000}"/>
    <cellStyle name="Note 8 4 6" xfId="5596" xr:uid="{00000000-0005-0000-0000-0000F3150000}"/>
    <cellStyle name="Note 8 5" xfId="4159" xr:uid="{00000000-0005-0000-0000-0000F4150000}"/>
    <cellStyle name="Note 8 5 2" xfId="5121" xr:uid="{00000000-0005-0000-0000-0000F5150000}"/>
    <cellStyle name="Note 8 5 3" xfId="5760" xr:uid="{00000000-0005-0000-0000-0000F6150000}"/>
    <cellStyle name="Note 8 6" xfId="4314" xr:uid="{00000000-0005-0000-0000-0000F7150000}"/>
    <cellStyle name="Note 8 6 2" xfId="5276" xr:uid="{00000000-0005-0000-0000-0000F8150000}"/>
    <cellStyle name="Note 8 6 3" xfId="5897" xr:uid="{00000000-0005-0000-0000-0000F9150000}"/>
    <cellStyle name="Note 8 7" xfId="4476" xr:uid="{00000000-0005-0000-0000-0000FA150000}"/>
    <cellStyle name="Note 8 7 2" xfId="5434" xr:uid="{00000000-0005-0000-0000-0000FB150000}"/>
    <cellStyle name="Note 8 7 3" xfId="6053" xr:uid="{00000000-0005-0000-0000-0000FC150000}"/>
    <cellStyle name="Note 8 8" xfId="4928" xr:uid="{00000000-0005-0000-0000-0000FD150000}"/>
    <cellStyle name="Note 8 9" xfId="5589" xr:uid="{00000000-0005-0000-0000-0000FE150000}"/>
    <cellStyle name="Note 9" xfId="3956" xr:uid="{00000000-0005-0000-0000-0000FF150000}"/>
    <cellStyle name="Note 9 2" xfId="3957" xr:uid="{00000000-0005-0000-0000-000000160000}"/>
    <cellStyle name="Note 9 2 2" xfId="3958" xr:uid="{00000000-0005-0000-0000-000001160000}"/>
    <cellStyle name="Note 9 2 2 2" xfId="3959" xr:uid="{00000000-0005-0000-0000-000002160000}"/>
    <cellStyle name="Note 9 2 2 2 2" xfId="4170" xr:uid="{00000000-0005-0000-0000-000003160000}"/>
    <cellStyle name="Note 9 2 2 2 2 2" xfId="5132" xr:uid="{00000000-0005-0000-0000-000004160000}"/>
    <cellStyle name="Note 9 2 2 2 2 3" xfId="5771" xr:uid="{00000000-0005-0000-0000-000005160000}"/>
    <cellStyle name="Note 9 2 2 2 3" xfId="4325" xr:uid="{00000000-0005-0000-0000-000006160000}"/>
    <cellStyle name="Note 9 2 2 2 3 2" xfId="5287" xr:uid="{00000000-0005-0000-0000-000007160000}"/>
    <cellStyle name="Note 9 2 2 2 3 3" xfId="5908" xr:uid="{00000000-0005-0000-0000-000008160000}"/>
    <cellStyle name="Note 9 2 2 2 4" xfId="4487" xr:uid="{00000000-0005-0000-0000-000009160000}"/>
    <cellStyle name="Note 9 2 2 2 4 2" xfId="5445" xr:uid="{00000000-0005-0000-0000-00000A160000}"/>
    <cellStyle name="Note 9 2 2 2 4 3" xfId="6064" xr:uid="{00000000-0005-0000-0000-00000B160000}"/>
    <cellStyle name="Note 9 2 2 2 5" xfId="4939" xr:uid="{00000000-0005-0000-0000-00000C160000}"/>
    <cellStyle name="Note 9 2 2 2 6" xfId="5600" xr:uid="{00000000-0005-0000-0000-00000D160000}"/>
    <cellStyle name="Note 9 2 2 3" xfId="4169" xr:uid="{00000000-0005-0000-0000-00000E160000}"/>
    <cellStyle name="Note 9 2 2 3 2" xfId="5131" xr:uid="{00000000-0005-0000-0000-00000F160000}"/>
    <cellStyle name="Note 9 2 2 3 3" xfId="5770" xr:uid="{00000000-0005-0000-0000-000010160000}"/>
    <cellStyle name="Note 9 2 2 4" xfId="4324" xr:uid="{00000000-0005-0000-0000-000011160000}"/>
    <cellStyle name="Note 9 2 2 4 2" xfId="5286" xr:uid="{00000000-0005-0000-0000-000012160000}"/>
    <cellStyle name="Note 9 2 2 4 3" xfId="5907" xr:uid="{00000000-0005-0000-0000-000013160000}"/>
    <cellStyle name="Note 9 2 2 5" xfId="4486" xr:uid="{00000000-0005-0000-0000-000014160000}"/>
    <cellStyle name="Note 9 2 2 5 2" xfId="5444" xr:uid="{00000000-0005-0000-0000-000015160000}"/>
    <cellStyle name="Note 9 2 2 5 3" xfId="6063" xr:uid="{00000000-0005-0000-0000-000016160000}"/>
    <cellStyle name="Note 9 2 2 6" xfId="4938" xr:uid="{00000000-0005-0000-0000-000017160000}"/>
    <cellStyle name="Note 9 2 2 7" xfId="5599" xr:uid="{00000000-0005-0000-0000-000018160000}"/>
    <cellStyle name="Note 9 2 3" xfId="3960" xr:uid="{00000000-0005-0000-0000-000019160000}"/>
    <cellStyle name="Note 9 2 3 2" xfId="4171" xr:uid="{00000000-0005-0000-0000-00001A160000}"/>
    <cellStyle name="Note 9 2 3 2 2" xfId="5133" xr:uid="{00000000-0005-0000-0000-00001B160000}"/>
    <cellStyle name="Note 9 2 3 2 3" xfId="5772" xr:uid="{00000000-0005-0000-0000-00001C160000}"/>
    <cellStyle name="Note 9 2 3 3" xfId="4326" xr:uid="{00000000-0005-0000-0000-00001D160000}"/>
    <cellStyle name="Note 9 2 3 3 2" xfId="5288" xr:uid="{00000000-0005-0000-0000-00001E160000}"/>
    <cellStyle name="Note 9 2 3 3 3" xfId="5909" xr:uid="{00000000-0005-0000-0000-00001F160000}"/>
    <cellStyle name="Note 9 2 3 4" xfId="4488" xr:uid="{00000000-0005-0000-0000-000020160000}"/>
    <cellStyle name="Note 9 2 3 4 2" xfId="5446" xr:uid="{00000000-0005-0000-0000-000021160000}"/>
    <cellStyle name="Note 9 2 3 4 3" xfId="6065" xr:uid="{00000000-0005-0000-0000-000022160000}"/>
    <cellStyle name="Note 9 2 3 5" xfId="4940" xr:uid="{00000000-0005-0000-0000-000023160000}"/>
    <cellStyle name="Note 9 2 3 6" xfId="5601" xr:uid="{00000000-0005-0000-0000-000024160000}"/>
    <cellStyle name="Note 9 2 4" xfId="4168" xr:uid="{00000000-0005-0000-0000-000025160000}"/>
    <cellStyle name="Note 9 2 4 2" xfId="5130" xr:uid="{00000000-0005-0000-0000-000026160000}"/>
    <cellStyle name="Note 9 2 4 3" xfId="5769" xr:uid="{00000000-0005-0000-0000-000027160000}"/>
    <cellStyle name="Note 9 2 5" xfId="4323" xr:uid="{00000000-0005-0000-0000-000028160000}"/>
    <cellStyle name="Note 9 2 5 2" xfId="5285" xr:uid="{00000000-0005-0000-0000-000029160000}"/>
    <cellStyle name="Note 9 2 5 3" xfId="5906" xr:uid="{00000000-0005-0000-0000-00002A160000}"/>
    <cellStyle name="Note 9 2 6" xfId="4485" xr:uid="{00000000-0005-0000-0000-00002B160000}"/>
    <cellStyle name="Note 9 2 6 2" xfId="5443" xr:uid="{00000000-0005-0000-0000-00002C160000}"/>
    <cellStyle name="Note 9 2 6 3" xfId="6062" xr:uid="{00000000-0005-0000-0000-00002D160000}"/>
    <cellStyle name="Note 9 2 7" xfId="4937" xr:uid="{00000000-0005-0000-0000-00002E160000}"/>
    <cellStyle name="Note 9 2 8" xfId="5598" xr:uid="{00000000-0005-0000-0000-00002F160000}"/>
    <cellStyle name="Note 9 3" xfId="3961" xr:uid="{00000000-0005-0000-0000-000030160000}"/>
    <cellStyle name="Note 9 3 2" xfId="3962" xr:uid="{00000000-0005-0000-0000-000031160000}"/>
    <cellStyle name="Note 9 3 2 2" xfId="4173" xr:uid="{00000000-0005-0000-0000-000032160000}"/>
    <cellStyle name="Note 9 3 2 2 2" xfId="5135" xr:uid="{00000000-0005-0000-0000-000033160000}"/>
    <cellStyle name="Note 9 3 2 2 3" xfId="5774" xr:uid="{00000000-0005-0000-0000-000034160000}"/>
    <cellStyle name="Note 9 3 2 3" xfId="4328" xr:uid="{00000000-0005-0000-0000-000035160000}"/>
    <cellStyle name="Note 9 3 2 3 2" xfId="5290" xr:uid="{00000000-0005-0000-0000-000036160000}"/>
    <cellStyle name="Note 9 3 2 3 3" xfId="5911" xr:uid="{00000000-0005-0000-0000-000037160000}"/>
    <cellStyle name="Note 9 3 2 4" xfId="4490" xr:uid="{00000000-0005-0000-0000-000038160000}"/>
    <cellStyle name="Note 9 3 2 4 2" xfId="5448" xr:uid="{00000000-0005-0000-0000-000039160000}"/>
    <cellStyle name="Note 9 3 2 4 3" xfId="6067" xr:uid="{00000000-0005-0000-0000-00003A160000}"/>
    <cellStyle name="Note 9 3 2 5" xfId="4942" xr:uid="{00000000-0005-0000-0000-00003B160000}"/>
    <cellStyle name="Note 9 3 2 6" xfId="5603" xr:uid="{00000000-0005-0000-0000-00003C160000}"/>
    <cellStyle name="Note 9 3 3" xfId="4172" xr:uid="{00000000-0005-0000-0000-00003D160000}"/>
    <cellStyle name="Note 9 3 3 2" xfId="5134" xr:uid="{00000000-0005-0000-0000-00003E160000}"/>
    <cellStyle name="Note 9 3 3 3" xfId="5773" xr:uid="{00000000-0005-0000-0000-00003F160000}"/>
    <cellStyle name="Note 9 3 4" xfId="4327" xr:uid="{00000000-0005-0000-0000-000040160000}"/>
    <cellStyle name="Note 9 3 4 2" xfId="5289" xr:uid="{00000000-0005-0000-0000-000041160000}"/>
    <cellStyle name="Note 9 3 4 3" xfId="5910" xr:uid="{00000000-0005-0000-0000-000042160000}"/>
    <cellStyle name="Note 9 3 5" xfId="4489" xr:uid="{00000000-0005-0000-0000-000043160000}"/>
    <cellStyle name="Note 9 3 5 2" xfId="5447" xr:uid="{00000000-0005-0000-0000-000044160000}"/>
    <cellStyle name="Note 9 3 5 3" xfId="6066" xr:uid="{00000000-0005-0000-0000-000045160000}"/>
    <cellStyle name="Note 9 3 6" xfId="4941" xr:uid="{00000000-0005-0000-0000-000046160000}"/>
    <cellStyle name="Note 9 3 7" xfId="5602" xr:uid="{00000000-0005-0000-0000-000047160000}"/>
    <cellStyle name="Note 9 4" xfId="3963" xr:uid="{00000000-0005-0000-0000-000048160000}"/>
    <cellStyle name="Note 9 4 2" xfId="4174" xr:uid="{00000000-0005-0000-0000-000049160000}"/>
    <cellStyle name="Note 9 4 2 2" xfId="5136" xr:uid="{00000000-0005-0000-0000-00004A160000}"/>
    <cellStyle name="Note 9 4 2 3" xfId="5775" xr:uid="{00000000-0005-0000-0000-00004B160000}"/>
    <cellStyle name="Note 9 4 3" xfId="4329" xr:uid="{00000000-0005-0000-0000-00004C160000}"/>
    <cellStyle name="Note 9 4 3 2" xfId="5291" xr:uid="{00000000-0005-0000-0000-00004D160000}"/>
    <cellStyle name="Note 9 4 3 3" xfId="5912" xr:uid="{00000000-0005-0000-0000-00004E160000}"/>
    <cellStyle name="Note 9 4 4" xfId="4491" xr:uid="{00000000-0005-0000-0000-00004F160000}"/>
    <cellStyle name="Note 9 4 4 2" xfId="5449" xr:uid="{00000000-0005-0000-0000-000050160000}"/>
    <cellStyle name="Note 9 4 4 3" xfId="6068" xr:uid="{00000000-0005-0000-0000-000051160000}"/>
    <cellStyle name="Note 9 4 5" xfId="4943" xr:uid="{00000000-0005-0000-0000-000052160000}"/>
    <cellStyle name="Note 9 4 6" xfId="5604" xr:uid="{00000000-0005-0000-0000-000053160000}"/>
    <cellStyle name="Note 9 5" xfId="4167" xr:uid="{00000000-0005-0000-0000-000054160000}"/>
    <cellStyle name="Note 9 5 2" xfId="5129" xr:uid="{00000000-0005-0000-0000-000055160000}"/>
    <cellStyle name="Note 9 5 3" xfId="5768" xr:uid="{00000000-0005-0000-0000-000056160000}"/>
    <cellStyle name="Note 9 6" xfId="4322" xr:uid="{00000000-0005-0000-0000-000057160000}"/>
    <cellStyle name="Note 9 6 2" xfId="5284" xr:uid="{00000000-0005-0000-0000-000058160000}"/>
    <cellStyle name="Note 9 6 3" xfId="5905" xr:uid="{00000000-0005-0000-0000-000059160000}"/>
    <cellStyle name="Note 9 7" xfId="4484" xr:uid="{00000000-0005-0000-0000-00005A160000}"/>
    <cellStyle name="Note 9 7 2" xfId="5442" xr:uid="{00000000-0005-0000-0000-00005B160000}"/>
    <cellStyle name="Note 9 7 3" xfId="6061" xr:uid="{00000000-0005-0000-0000-00005C160000}"/>
    <cellStyle name="Note 9 8" xfId="4936" xr:uid="{00000000-0005-0000-0000-00005D160000}"/>
    <cellStyle name="Note 9 9" xfId="5597" xr:uid="{00000000-0005-0000-0000-00005E160000}"/>
    <cellStyle name="Obliczenia" xfId="296" xr:uid="{00000000-0005-0000-0000-00005F160000}"/>
    <cellStyle name="Obliczenia 2" xfId="4019" xr:uid="{00000000-0005-0000-0000-000060160000}"/>
    <cellStyle name="Obliczenia 2 2" xfId="4981" xr:uid="{00000000-0005-0000-0000-000061160000}"/>
    <cellStyle name="Obliczenia 2 3" xfId="5620" xr:uid="{00000000-0005-0000-0000-000062160000}"/>
    <cellStyle name="Obliczenia 3" xfId="4042" xr:uid="{00000000-0005-0000-0000-000063160000}"/>
    <cellStyle name="Obliczenia 3 2" xfId="5004" xr:uid="{00000000-0005-0000-0000-000064160000}"/>
    <cellStyle name="Obliczenia 3 3" xfId="5643" xr:uid="{00000000-0005-0000-0000-000065160000}"/>
    <cellStyle name="Obliczenia 4" xfId="4351" xr:uid="{00000000-0005-0000-0000-000066160000}"/>
    <cellStyle name="Obliczenia 4 2" xfId="5309" xr:uid="{00000000-0005-0000-0000-000067160000}"/>
    <cellStyle name="Obliczenia 4 3" xfId="5928" xr:uid="{00000000-0005-0000-0000-000068160000}"/>
    <cellStyle name="Obliczenia 5" xfId="4786" xr:uid="{00000000-0005-0000-0000-000069160000}"/>
    <cellStyle name="Obliczenia 6" xfId="4811" xr:uid="{00000000-0005-0000-0000-00006A160000}"/>
    <cellStyle name="Odefinierad" xfId="297" xr:uid="{00000000-0005-0000-0000-00006B160000}"/>
    <cellStyle name="Opisy" xfId="298" xr:uid="{00000000-0005-0000-0000-00006C160000}"/>
    <cellStyle name="Output 2" xfId="3964" xr:uid="{00000000-0005-0000-0000-00006D160000}"/>
    <cellStyle name="Output 2 2" xfId="4175" xr:uid="{00000000-0005-0000-0000-00006E160000}"/>
    <cellStyle name="Output 2 2 2" xfId="5137" xr:uid="{00000000-0005-0000-0000-00006F160000}"/>
    <cellStyle name="Output 2 2 3" xfId="5776" xr:uid="{00000000-0005-0000-0000-000070160000}"/>
    <cellStyle name="Output 2 3" xfId="4330" xr:uid="{00000000-0005-0000-0000-000071160000}"/>
    <cellStyle name="Output 2 3 2" xfId="5292" xr:uid="{00000000-0005-0000-0000-000072160000}"/>
    <cellStyle name="Output 2 3 3" xfId="5913" xr:uid="{00000000-0005-0000-0000-000073160000}"/>
    <cellStyle name="Output 2 4" xfId="4492" xr:uid="{00000000-0005-0000-0000-000074160000}"/>
    <cellStyle name="Output 2 4 2" xfId="5450" xr:uid="{00000000-0005-0000-0000-000075160000}"/>
    <cellStyle name="Output 2 4 3" xfId="6069" xr:uid="{00000000-0005-0000-0000-000076160000}"/>
    <cellStyle name="Output 2 5" xfId="4944" xr:uid="{00000000-0005-0000-0000-000077160000}"/>
    <cellStyle name="Output 2 6" xfId="5605" xr:uid="{00000000-0005-0000-0000-000078160000}"/>
    <cellStyle name="Output 3" xfId="3965" xr:uid="{00000000-0005-0000-0000-000079160000}"/>
    <cellStyle name="Output 3 2" xfId="4176" xr:uid="{00000000-0005-0000-0000-00007A160000}"/>
    <cellStyle name="Output 3 2 2" xfId="5138" xr:uid="{00000000-0005-0000-0000-00007B160000}"/>
    <cellStyle name="Output 3 2 3" xfId="5777" xr:uid="{00000000-0005-0000-0000-00007C160000}"/>
    <cellStyle name="Output 3 3" xfId="4331" xr:uid="{00000000-0005-0000-0000-00007D160000}"/>
    <cellStyle name="Output 3 3 2" xfId="5293" xr:uid="{00000000-0005-0000-0000-00007E160000}"/>
    <cellStyle name="Output 3 3 3" xfId="5914" xr:uid="{00000000-0005-0000-0000-00007F160000}"/>
    <cellStyle name="Output 3 4" xfId="4493" xr:uid="{00000000-0005-0000-0000-000080160000}"/>
    <cellStyle name="Output 3 4 2" xfId="5451" xr:uid="{00000000-0005-0000-0000-000081160000}"/>
    <cellStyle name="Output 3 4 3" xfId="6070" xr:uid="{00000000-0005-0000-0000-000082160000}"/>
    <cellStyle name="Output 3 5" xfId="4945" xr:uid="{00000000-0005-0000-0000-000083160000}"/>
    <cellStyle name="Output 3 6" xfId="5606" xr:uid="{00000000-0005-0000-0000-000084160000}"/>
    <cellStyle name="Output Amounts" xfId="34" xr:uid="{00000000-0005-0000-0000-000085160000}"/>
    <cellStyle name="Output Column Headings" xfId="299" xr:uid="{00000000-0005-0000-0000-000086160000}"/>
    <cellStyle name="Output Line Items" xfId="300" xr:uid="{00000000-0005-0000-0000-000087160000}"/>
    <cellStyle name="Output Report Heading" xfId="301" xr:uid="{00000000-0005-0000-0000-000088160000}"/>
    <cellStyle name="Output Report Title" xfId="302" xr:uid="{00000000-0005-0000-0000-000089160000}"/>
    <cellStyle name="Overskrift" xfId="303" xr:uid="{00000000-0005-0000-0000-00008A160000}"/>
    <cellStyle name="PALANTIR_INCONSCISTENCY_JOURNAL" xfId="304" xr:uid="{00000000-0005-0000-0000-00008B160000}"/>
    <cellStyle name="Percent [2]" xfId="305" xr:uid="{00000000-0005-0000-0000-00008C160000}"/>
    <cellStyle name="Percent 2" xfId="21" xr:uid="{00000000-0005-0000-0000-00008D160000}"/>
    <cellStyle name="Percent 2 2" xfId="43" xr:uid="{00000000-0005-0000-0000-00008E160000}"/>
    <cellStyle name="Percent 2 3" xfId="3966" xr:uid="{00000000-0005-0000-0000-00008F160000}"/>
    <cellStyle name="Percent 3" xfId="33" xr:uid="{00000000-0005-0000-0000-000090160000}"/>
    <cellStyle name="Percent 3 2" xfId="44" xr:uid="{00000000-0005-0000-0000-000091160000}"/>
    <cellStyle name="Percent 3 2 2" xfId="3991" xr:uid="{00000000-0005-0000-0000-000092160000}"/>
    <cellStyle name="Percent 3 2 2 2" xfId="4004" xr:uid="{00000000-0005-0000-0000-000093160000}"/>
    <cellStyle name="Percent 3 2 2 2 2" xfId="4198" xr:uid="{00000000-0005-0000-0000-000094160000}"/>
    <cellStyle name="Percent 3 2 2 2 2 2" xfId="4571" xr:uid="{00000000-0005-0000-0000-000095160000}"/>
    <cellStyle name="Percent 3 2 2 2 2 2 2" xfId="4737" xr:uid="{00000000-0005-0000-0000-000096160000}"/>
    <cellStyle name="Percent 3 2 2 2 2 3" xfId="4663" xr:uid="{00000000-0005-0000-0000-000097160000}"/>
    <cellStyle name="Percent 3 2 2 2 2 4" xfId="5160" xr:uid="{00000000-0005-0000-0000-000098160000}"/>
    <cellStyle name="Percent 3 2 2 2 3" xfId="4519" xr:uid="{00000000-0005-0000-0000-000099160000}"/>
    <cellStyle name="Percent 3 2 2 2 3 2" xfId="4595" xr:uid="{00000000-0005-0000-0000-00009A160000}"/>
    <cellStyle name="Percent 3 2 2 2 3 2 2" xfId="4761" xr:uid="{00000000-0005-0000-0000-00009B160000}"/>
    <cellStyle name="Percent 3 2 2 2 3 3" xfId="4687" xr:uid="{00000000-0005-0000-0000-00009C160000}"/>
    <cellStyle name="Percent 3 2 2 2 3 4" xfId="5473" xr:uid="{00000000-0005-0000-0000-00009D160000}"/>
    <cellStyle name="Percent 3 2 2 2 4" xfId="4545" xr:uid="{00000000-0005-0000-0000-00009E160000}"/>
    <cellStyle name="Percent 3 2 2 2 4 2" xfId="4711" xr:uid="{00000000-0005-0000-0000-00009F160000}"/>
    <cellStyle name="Percent 3 2 2 2 5" xfId="4637" xr:uid="{00000000-0005-0000-0000-0000A0160000}"/>
    <cellStyle name="Percent 3 2 2 2 6" xfId="4967" xr:uid="{00000000-0005-0000-0000-0000A1160000}"/>
    <cellStyle name="Percent 3 2 2 3" xfId="4186" xr:uid="{00000000-0005-0000-0000-0000A2160000}"/>
    <cellStyle name="Percent 3 2 2 3 2" xfId="4559" xr:uid="{00000000-0005-0000-0000-0000A3160000}"/>
    <cellStyle name="Percent 3 2 2 3 2 2" xfId="4725" xr:uid="{00000000-0005-0000-0000-0000A4160000}"/>
    <cellStyle name="Percent 3 2 2 3 3" xfId="4651" xr:uid="{00000000-0005-0000-0000-0000A5160000}"/>
    <cellStyle name="Percent 3 2 2 3 4" xfId="5148" xr:uid="{00000000-0005-0000-0000-0000A6160000}"/>
    <cellStyle name="Percent 3 2 2 4" xfId="4506" xr:uid="{00000000-0005-0000-0000-0000A7160000}"/>
    <cellStyle name="Percent 3 2 2 4 2" xfId="4583" xr:uid="{00000000-0005-0000-0000-0000A8160000}"/>
    <cellStyle name="Percent 3 2 2 4 2 2" xfId="4749" xr:uid="{00000000-0005-0000-0000-0000A9160000}"/>
    <cellStyle name="Percent 3 2 2 4 3" xfId="4675" xr:uid="{00000000-0005-0000-0000-0000AA160000}"/>
    <cellStyle name="Percent 3 2 2 4 4" xfId="5461" xr:uid="{00000000-0005-0000-0000-0000AB160000}"/>
    <cellStyle name="Percent 3 2 2 5" xfId="4533" xr:uid="{00000000-0005-0000-0000-0000AC160000}"/>
    <cellStyle name="Percent 3 2 2 5 2" xfId="4699" xr:uid="{00000000-0005-0000-0000-0000AD160000}"/>
    <cellStyle name="Percent 3 2 2 6" xfId="4625" xr:uid="{00000000-0005-0000-0000-0000AE160000}"/>
    <cellStyle name="Percent 3 2 2 7" xfId="4955" xr:uid="{00000000-0005-0000-0000-0000AF160000}"/>
    <cellStyle name="Percent 3 2 3" xfId="3997" xr:uid="{00000000-0005-0000-0000-0000B0160000}"/>
    <cellStyle name="Percent 3 2 3 2" xfId="4191" xr:uid="{00000000-0005-0000-0000-0000B1160000}"/>
    <cellStyle name="Percent 3 2 3 2 2" xfId="4564" xr:uid="{00000000-0005-0000-0000-0000B2160000}"/>
    <cellStyle name="Percent 3 2 3 2 2 2" xfId="4730" xr:uid="{00000000-0005-0000-0000-0000B3160000}"/>
    <cellStyle name="Percent 3 2 3 2 3" xfId="4656" xr:uid="{00000000-0005-0000-0000-0000B4160000}"/>
    <cellStyle name="Percent 3 2 3 2 4" xfId="5153" xr:uid="{00000000-0005-0000-0000-0000B5160000}"/>
    <cellStyle name="Percent 3 2 3 3" xfId="4512" xr:uid="{00000000-0005-0000-0000-0000B6160000}"/>
    <cellStyle name="Percent 3 2 3 3 2" xfId="4588" xr:uid="{00000000-0005-0000-0000-0000B7160000}"/>
    <cellStyle name="Percent 3 2 3 3 2 2" xfId="4754" xr:uid="{00000000-0005-0000-0000-0000B8160000}"/>
    <cellStyle name="Percent 3 2 3 3 3" xfId="4680" xr:uid="{00000000-0005-0000-0000-0000B9160000}"/>
    <cellStyle name="Percent 3 2 3 3 4" xfId="5466" xr:uid="{00000000-0005-0000-0000-0000BA160000}"/>
    <cellStyle name="Percent 3 2 3 4" xfId="4538" xr:uid="{00000000-0005-0000-0000-0000BB160000}"/>
    <cellStyle name="Percent 3 2 3 4 2" xfId="4704" xr:uid="{00000000-0005-0000-0000-0000BC160000}"/>
    <cellStyle name="Percent 3 2 3 5" xfId="4630" xr:uid="{00000000-0005-0000-0000-0000BD160000}"/>
    <cellStyle name="Percent 3 2 3 6" xfId="4960" xr:uid="{00000000-0005-0000-0000-0000BE160000}"/>
    <cellStyle name="Percent 3 2 4" xfId="4015" xr:uid="{00000000-0005-0000-0000-0000BF160000}"/>
    <cellStyle name="Percent 3 2 4 2" xfId="4552" xr:uid="{00000000-0005-0000-0000-0000C0160000}"/>
    <cellStyle name="Percent 3 2 4 2 2" xfId="4718" xr:uid="{00000000-0005-0000-0000-0000C1160000}"/>
    <cellStyle name="Percent 3 2 4 3" xfId="4644" xr:uid="{00000000-0005-0000-0000-0000C2160000}"/>
    <cellStyle name="Percent 3 2 4 4" xfId="4977" xr:uid="{00000000-0005-0000-0000-0000C3160000}"/>
    <cellStyle name="Percent 3 2 5" xfId="4347" xr:uid="{00000000-0005-0000-0000-0000C4160000}"/>
    <cellStyle name="Percent 3 2 5 2" xfId="4576" xr:uid="{00000000-0005-0000-0000-0000C5160000}"/>
    <cellStyle name="Percent 3 2 5 2 2" xfId="4742" xr:uid="{00000000-0005-0000-0000-0000C6160000}"/>
    <cellStyle name="Percent 3 2 5 3" xfId="4668" xr:uid="{00000000-0005-0000-0000-0000C7160000}"/>
    <cellStyle name="Percent 3 2 5 4" xfId="5305" xr:uid="{00000000-0005-0000-0000-0000C8160000}"/>
    <cellStyle name="Percent 3 2 6" xfId="4526" xr:uid="{00000000-0005-0000-0000-0000C9160000}"/>
    <cellStyle name="Percent 3 2 6 2" xfId="4692" xr:uid="{00000000-0005-0000-0000-0000CA160000}"/>
    <cellStyle name="Percent 3 2 7" xfId="4618" xr:uid="{00000000-0005-0000-0000-0000CB160000}"/>
    <cellStyle name="Percent 3 2 8" xfId="4782" xr:uid="{00000000-0005-0000-0000-0000CC160000}"/>
    <cellStyle name="Percent 3 3" xfId="3990" xr:uid="{00000000-0005-0000-0000-0000CD160000}"/>
    <cellStyle name="Percent 3 3 2" xfId="4003" xr:uid="{00000000-0005-0000-0000-0000CE160000}"/>
    <cellStyle name="Percent 3 3 2 2" xfId="4197" xr:uid="{00000000-0005-0000-0000-0000CF160000}"/>
    <cellStyle name="Percent 3 3 2 2 2" xfId="4570" xr:uid="{00000000-0005-0000-0000-0000D0160000}"/>
    <cellStyle name="Percent 3 3 2 2 2 2" xfId="4736" xr:uid="{00000000-0005-0000-0000-0000D1160000}"/>
    <cellStyle name="Percent 3 3 2 2 3" xfId="4662" xr:uid="{00000000-0005-0000-0000-0000D2160000}"/>
    <cellStyle name="Percent 3 3 2 2 4" xfId="5159" xr:uid="{00000000-0005-0000-0000-0000D3160000}"/>
    <cellStyle name="Percent 3 3 2 3" xfId="4518" xr:uid="{00000000-0005-0000-0000-0000D4160000}"/>
    <cellStyle name="Percent 3 3 2 3 2" xfId="4594" xr:uid="{00000000-0005-0000-0000-0000D5160000}"/>
    <cellStyle name="Percent 3 3 2 3 2 2" xfId="4760" xr:uid="{00000000-0005-0000-0000-0000D6160000}"/>
    <cellStyle name="Percent 3 3 2 3 3" xfId="4686" xr:uid="{00000000-0005-0000-0000-0000D7160000}"/>
    <cellStyle name="Percent 3 3 2 3 4" xfId="5472" xr:uid="{00000000-0005-0000-0000-0000D8160000}"/>
    <cellStyle name="Percent 3 3 2 4" xfId="4544" xr:uid="{00000000-0005-0000-0000-0000D9160000}"/>
    <cellStyle name="Percent 3 3 2 4 2" xfId="4710" xr:uid="{00000000-0005-0000-0000-0000DA160000}"/>
    <cellStyle name="Percent 3 3 2 5" xfId="4636" xr:uid="{00000000-0005-0000-0000-0000DB160000}"/>
    <cellStyle name="Percent 3 3 2 6" xfId="4966" xr:uid="{00000000-0005-0000-0000-0000DC160000}"/>
    <cellStyle name="Percent 3 3 3" xfId="4185" xr:uid="{00000000-0005-0000-0000-0000DD160000}"/>
    <cellStyle name="Percent 3 3 3 2" xfId="4558" xr:uid="{00000000-0005-0000-0000-0000DE160000}"/>
    <cellStyle name="Percent 3 3 3 2 2" xfId="4724" xr:uid="{00000000-0005-0000-0000-0000DF160000}"/>
    <cellStyle name="Percent 3 3 3 3" xfId="4650" xr:uid="{00000000-0005-0000-0000-0000E0160000}"/>
    <cellStyle name="Percent 3 3 3 4" xfId="5147" xr:uid="{00000000-0005-0000-0000-0000E1160000}"/>
    <cellStyle name="Percent 3 3 4" xfId="4505" xr:uid="{00000000-0005-0000-0000-0000E2160000}"/>
    <cellStyle name="Percent 3 3 4 2" xfId="4582" xr:uid="{00000000-0005-0000-0000-0000E3160000}"/>
    <cellStyle name="Percent 3 3 4 2 2" xfId="4748" xr:uid="{00000000-0005-0000-0000-0000E4160000}"/>
    <cellStyle name="Percent 3 3 4 3" xfId="4674" xr:uid="{00000000-0005-0000-0000-0000E5160000}"/>
    <cellStyle name="Percent 3 3 4 4" xfId="5460" xr:uid="{00000000-0005-0000-0000-0000E6160000}"/>
    <cellStyle name="Percent 3 3 5" xfId="4532" xr:uid="{00000000-0005-0000-0000-0000E7160000}"/>
    <cellStyle name="Percent 3 3 5 2" xfId="4698" xr:uid="{00000000-0005-0000-0000-0000E8160000}"/>
    <cellStyle name="Percent 3 3 6" xfId="4624" xr:uid="{00000000-0005-0000-0000-0000E9160000}"/>
    <cellStyle name="Percent 3 3 7" xfId="4954" xr:uid="{00000000-0005-0000-0000-0000EA160000}"/>
    <cellStyle name="Percent 3 4" xfId="3994" xr:uid="{00000000-0005-0000-0000-0000EB160000}"/>
    <cellStyle name="Percent 3 4 2" xfId="4188" xr:uid="{00000000-0005-0000-0000-0000EC160000}"/>
    <cellStyle name="Percent 3 4 2 2" xfId="4561" xr:uid="{00000000-0005-0000-0000-0000ED160000}"/>
    <cellStyle name="Percent 3 4 2 2 2" xfId="4727" xr:uid="{00000000-0005-0000-0000-0000EE160000}"/>
    <cellStyle name="Percent 3 4 2 3" xfId="4653" xr:uid="{00000000-0005-0000-0000-0000EF160000}"/>
    <cellStyle name="Percent 3 4 2 4" xfId="5150" xr:uid="{00000000-0005-0000-0000-0000F0160000}"/>
    <cellStyle name="Percent 3 4 3" xfId="4509" xr:uid="{00000000-0005-0000-0000-0000F1160000}"/>
    <cellStyle name="Percent 3 4 3 2" xfId="4585" xr:uid="{00000000-0005-0000-0000-0000F2160000}"/>
    <cellStyle name="Percent 3 4 3 2 2" xfId="4751" xr:uid="{00000000-0005-0000-0000-0000F3160000}"/>
    <cellStyle name="Percent 3 4 3 3" xfId="4677" xr:uid="{00000000-0005-0000-0000-0000F4160000}"/>
    <cellStyle name="Percent 3 4 3 4" xfId="5463" xr:uid="{00000000-0005-0000-0000-0000F5160000}"/>
    <cellStyle name="Percent 3 4 4" xfId="4535" xr:uid="{00000000-0005-0000-0000-0000F6160000}"/>
    <cellStyle name="Percent 3 4 4 2" xfId="4701" xr:uid="{00000000-0005-0000-0000-0000F7160000}"/>
    <cellStyle name="Percent 3 4 5" xfId="4627" xr:uid="{00000000-0005-0000-0000-0000F8160000}"/>
    <cellStyle name="Percent 3 4 6" xfId="4957" xr:uid="{00000000-0005-0000-0000-0000F9160000}"/>
    <cellStyle name="Percent 3 5" xfId="4010" xr:uid="{00000000-0005-0000-0000-0000FA160000}"/>
    <cellStyle name="Percent 3 5 2" xfId="4549" xr:uid="{00000000-0005-0000-0000-0000FB160000}"/>
    <cellStyle name="Percent 3 5 2 2" xfId="4715" xr:uid="{00000000-0005-0000-0000-0000FC160000}"/>
    <cellStyle name="Percent 3 5 3" xfId="4641" xr:uid="{00000000-0005-0000-0000-0000FD160000}"/>
    <cellStyle name="Percent 3 5 4" xfId="4972" xr:uid="{00000000-0005-0000-0000-0000FE160000}"/>
    <cellStyle name="Percent 3 6" xfId="4342" xr:uid="{00000000-0005-0000-0000-0000FF160000}"/>
    <cellStyle name="Percent 3 6 2" xfId="4573" xr:uid="{00000000-0005-0000-0000-000000170000}"/>
    <cellStyle name="Percent 3 6 2 2" xfId="4739" xr:uid="{00000000-0005-0000-0000-000001170000}"/>
    <cellStyle name="Percent 3 6 3" xfId="4665" xr:uid="{00000000-0005-0000-0000-000002170000}"/>
    <cellStyle name="Percent 3 6 4" xfId="5300" xr:uid="{00000000-0005-0000-0000-000003170000}"/>
    <cellStyle name="Percent 3 7" xfId="4523" xr:uid="{00000000-0005-0000-0000-000004170000}"/>
    <cellStyle name="Percent 3 7 2" xfId="4689" xr:uid="{00000000-0005-0000-0000-000005170000}"/>
    <cellStyle name="Percent 3 8" xfId="4615" xr:uid="{00000000-0005-0000-0000-000006170000}"/>
    <cellStyle name="Percent 3 9" xfId="4777" xr:uid="{00000000-0005-0000-0000-000007170000}"/>
    <cellStyle name="Percent 4" xfId="17" xr:uid="{00000000-0005-0000-0000-000008170000}"/>
    <cellStyle name="Percent 5" xfId="4775" xr:uid="{00000000-0005-0000-0000-000009170000}"/>
    <cellStyle name="Percent 6" xfId="4792" xr:uid="{00000000-0005-0000-0000-00000A170000}"/>
    <cellStyle name="Percent 7" xfId="6086" xr:uid="{9A36AD14-C007-4DE2-B22C-4D23DEEC004C}"/>
    <cellStyle name="pogrubiony" xfId="306" xr:uid="{00000000-0005-0000-0000-00000C170000}"/>
    <cellStyle name="Price_Body" xfId="307" xr:uid="{00000000-0005-0000-0000-00000D170000}"/>
    <cellStyle name="Procentowy 2" xfId="308" xr:uid="{00000000-0005-0000-0000-00000E170000}"/>
    <cellStyle name="Procentowy 3" xfId="309" xr:uid="{00000000-0005-0000-0000-00000F170000}"/>
    <cellStyle name="Prosent" xfId="310" xr:uid="{00000000-0005-0000-0000-000010170000}"/>
    <cellStyle name="Prosentti_Fin plan 99_30" xfId="311" xr:uid="{00000000-0005-0000-0000-000011170000}"/>
    <cellStyle name="Pyör. luku_1999 Mmk" xfId="312" xr:uid="{00000000-0005-0000-0000-000012170000}"/>
    <cellStyle name="Pyör. valuutta_1999 Mmk" xfId="313" xr:uid="{00000000-0005-0000-0000-000013170000}"/>
    <cellStyle name="Rapport" xfId="314" xr:uid="{00000000-0005-0000-0000-000014170000}"/>
    <cellStyle name="Ratio" xfId="315" xr:uid="{00000000-0005-0000-0000-000015170000}"/>
    <cellStyle name="Rubrik" xfId="3967" xr:uid="{00000000-0005-0000-0000-000016170000}"/>
    <cellStyle name="Rubrik 1" xfId="3968" xr:uid="{00000000-0005-0000-0000-000017170000}"/>
    <cellStyle name="Rubrik 2" xfId="3969" xr:uid="{00000000-0005-0000-0000-000018170000}"/>
    <cellStyle name="Rubrik 3" xfId="3970" xr:uid="{00000000-0005-0000-0000-000019170000}"/>
    <cellStyle name="Rubrik 3 2" xfId="3992" xr:uid="{00000000-0005-0000-0000-00001A170000}"/>
    <cellStyle name="Rubrik 3 2 2" xfId="4339" xr:uid="{00000000-0005-0000-0000-00001B170000}"/>
    <cellStyle name="Rubrik 3 2 2 2" xfId="5922" xr:uid="{00000000-0005-0000-0000-00001C170000}"/>
    <cellStyle name="Rubrik 3 2 3" xfId="4507" xr:uid="{00000000-0005-0000-0000-00001D170000}"/>
    <cellStyle name="Rubrik 3 2 3 2" xfId="6078" xr:uid="{00000000-0005-0000-0000-00001E170000}"/>
    <cellStyle name="Rubrik 3 2 4" xfId="5614" xr:uid="{00000000-0005-0000-0000-00001F170000}"/>
    <cellStyle name="Rubrik 4" xfId="3971" xr:uid="{00000000-0005-0000-0000-000020170000}"/>
    <cellStyle name="s_Valuation " xfId="316" xr:uid="{00000000-0005-0000-0000-000021170000}"/>
    <cellStyle name="SAPBEXstdData" xfId="18" xr:uid="{00000000-0005-0000-0000-000022170000}"/>
    <cellStyle name="SAPBEXstdData 2" xfId="39" xr:uid="{00000000-0005-0000-0000-000023170000}"/>
    <cellStyle name="SAPBEXstdData 2 2" xfId="4013" xr:uid="{00000000-0005-0000-0000-000024170000}"/>
    <cellStyle name="SAPBEXstdData 2 2 2" xfId="4975" xr:uid="{00000000-0005-0000-0000-000025170000}"/>
    <cellStyle name="SAPBEXstdData 2 2 3" xfId="5616" xr:uid="{00000000-0005-0000-0000-000026170000}"/>
    <cellStyle name="SAPBEXstdData 2 3" xfId="4023" xr:uid="{00000000-0005-0000-0000-000027170000}"/>
    <cellStyle name="SAPBEXstdData 2 3 2" xfId="4985" xr:uid="{00000000-0005-0000-0000-000028170000}"/>
    <cellStyle name="SAPBEXstdData 2 3 3" xfId="5624" xr:uid="{00000000-0005-0000-0000-000029170000}"/>
    <cellStyle name="SAPBEXstdData 2 4" xfId="4345" xr:uid="{00000000-0005-0000-0000-00002A170000}"/>
    <cellStyle name="SAPBEXstdData 2 4 2" xfId="5303" xr:uid="{00000000-0005-0000-0000-00002B170000}"/>
    <cellStyle name="SAPBEXstdData 2 4 3" xfId="5924" xr:uid="{00000000-0005-0000-0000-00002C170000}"/>
    <cellStyle name="SAPBEXstdData 2 5" xfId="4780" xr:uid="{00000000-0005-0000-0000-00002D170000}"/>
    <cellStyle name="SAPBEXstdData 2 6" xfId="4790" xr:uid="{00000000-0005-0000-0000-00002E170000}"/>
    <cellStyle name="SAPBEXstdData_IS + BS" xfId="3972" xr:uid="{00000000-0005-0000-0000-00002F170000}"/>
    <cellStyle name="SAPBEXstdItemX" xfId="19" xr:uid="{00000000-0005-0000-0000-000030170000}"/>
    <cellStyle name="SAPBEXstdItemX 2" xfId="40" xr:uid="{00000000-0005-0000-0000-000031170000}"/>
    <cellStyle name="SAPBEXstdItemX 2 2" xfId="4014" xr:uid="{00000000-0005-0000-0000-000032170000}"/>
    <cellStyle name="SAPBEXstdItemX 2 2 2" xfId="4976" xr:uid="{00000000-0005-0000-0000-000033170000}"/>
    <cellStyle name="SAPBEXstdItemX 2 2 3" xfId="5617" xr:uid="{00000000-0005-0000-0000-000034170000}"/>
    <cellStyle name="SAPBEXstdItemX 2 3" xfId="4022" xr:uid="{00000000-0005-0000-0000-000035170000}"/>
    <cellStyle name="SAPBEXstdItemX 2 3 2" xfId="4984" xr:uid="{00000000-0005-0000-0000-000036170000}"/>
    <cellStyle name="SAPBEXstdItemX 2 3 3" xfId="5623" xr:uid="{00000000-0005-0000-0000-000037170000}"/>
    <cellStyle name="SAPBEXstdItemX 2 4" xfId="4346" xr:uid="{00000000-0005-0000-0000-000038170000}"/>
    <cellStyle name="SAPBEXstdItemX 2 4 2" xfId="5304" xr:uid="{00000000-0005-0000-0000-000039170000}"/>
    <cellStyle name="SAPBEXstdItemX 2 4 3" xfId="5925" xr:uid="{00000000-0005-0000-0000-00003A170000}"/>
    <cellStyle name="SAPBEXstdItemX 2 5" xfId="4781" xr:uid="{00000000-0005-0000-0000-00003B170000}"/>
    <cellStyle name="SAPBEXstdItemX 2 6" xfId="4789" xr:uid="{00000000-0005-0000-0000-00003C170000}"/>
    <cellStyle name="SAPBEXstdItemX_IS + BS" xfId="3973" xr:uid="{00000000-0005-0000-0000-00003D170000}"/>
    <cellStyle name="Seuraava hyperlinkki_Analysis" xfId="317" xr:uid="{00000000-0005-0000-0000-00003E170000}"/>
    <cellStyle name="Sheet Title" xfId="318" xr:uid="{00000000-0005-0000-0000-00003F170000}"/>
    <cellStyle name="Sisäinen korko" xfId="319" xr:uid="{00000000-0005-0000-0000-000040170000}"/>
    <cellStyle name="Sisäinen korko 2" xfId="4020" xr:uid="{00000000-0005-0000-0000-000041170000}"/>
    <cellStyle name="Sisäinen korko 2 2" xfId="4982" xr:uid="{00000000-0005-0000-0000-000042170000}"/>
    <cellStyle name="Sisäinen korko 2 3" xfId="5621" xr:uid="{00000000-0005-0000-0000-000043170000}"/>
    <cellStyle name="Sisäinen korko 3" xfId="4041" xr:uid="{00000000-0005-0000-0000-000044170000}"/>
    <cellStyle name="Sisäinen korko 3 2" xfId="5003" xr:uid="{00000000-0005-0000-0000-000045170000}"/>
    <cellStyle name="Sisäinen korko 3 3" xfId="5642" xr:uid="{00000000-0005-0000-0000-000046170000}"/>
    <cellStyle name="Sisäinen korko 4" xfId="4352" xr:uid="{00000000-0005-0000-0000-000047170000}"/>
    <cellStyle name="Sisäinen korko 4 2" xfId="5310" xr:uid="{00000000-0005-0000-0000-000048170000}"/>
    <cellStyle name="Sisäinen korko 4 3" xfId="5929" xr:uid="{00000000-0005-0000-0000-000049170000}"/>
    <cellStyle name="Sisäinen korko 5" xfId="4787" xr:uid="{00000000-0005-0000-0000-00004A170000}"/>
    <cellStyle name="Sisäinen korko 6" xfId="4810" xr:uid="{00000000-0005-0000-0000-00004B170000}"/>
    <cellStyle name="ssp " xfId="320" xr:uid="{00000000-0005-0000-0000-00004C170000}"/>
    <cellStyle name="Style 1" xfId="321" xr:uid="{00000000-0005-0000-0000-00004D170000}"/>
    <cellStyle name="STYLE1 - Style1" xfId="322" xr:uid="{00000000-0005-0000-0000-00004E170000}"/>
    <cellStyle name="Sum" xfId="323" xr:uid="{00000000-0005-0000-0000-00004F170000}"/>
    <cellStyle name="Suma" xfId="324" xr:uid="{00000000-0005-0000-0000-000050170000}"/>
    <cellStyle name="Suma 2" xfId="4021" xr:uid="{00000000-0005-0000-0000-000051170000}"/>
    <cellStyle name="Suma 2 2" xfId="4983" xr:uid="{00000000-0005-0000-0000-000052170000}"/>
    <cellStyle name="Suma 2 3" xfId="5622" xr:uid="{00000000-0005-0000-0000-000053170000}"/>
    <cellStyle name="Suma 3" xfId="4040" xr:uid="{00000000-0005-0000-0000-000054170000}"/>
    <cellStyle name="Suma 3 2" xfId="5002" xr:uid="{00000000-0005-0000-0000-000055170000}"/>
    <cellStyle name="Suma 3 3" xfId="5641" xr:uid="{00000000-0005-0000-0000-000056170000}"/>
    <cellStyle name="Suma 4" xfId="4353" xr:uid="{00000000-0005-0000-0000-000057170000}"/>
    <cellStyle name="Suma 4 2" xfId="5311" xr:uid="{00000000-0005-0000-0000-000058170000}"/>
    <cellStyle name="Suma 4 3" xfId="5930" xr:uid="{00000000-0005-0000-0000-000059170000}"/>
    <cellStyle name="Suma 5" xfId="4788" xr:uid="{00000000-0005-0000-0000-00005A170000}"/>
    <cellStyle name="Suma 6" xfId="4809" xr:uid="{00000000-0005-0000-0000-00005B170000}"/>
    <cellStyle name="Summa" xfId="3974" xr:uid="{00000000-0005-0000-0000-00005C170000}"/>
    <cellStyle name="Summa 2" xfId="4177" xr:uid="{00000000-0005-0000-0000-00005D170000}"/>
    <cellStyle name="Summa 2 2" xfId="5139" xr:uid="{00000000-0005-0000-0000-00005E170000}"/>
    <cellStyle name="Summa 2 3" xfId="5778" xr:uid="{00000000-0005-0000-0000-00005F170000}"/>
    <cellStyle name="Summa 3" xfId="4332" xr:uid="{00000000-0005-0000-0000-000060170000}"/>
    <cellStyle name="Summa 3 2" xfId="5294" xr:uid="{00000000-0005-0000-0000-000061170000}"/>
    <cellStyle name="Summa 3 3" xfId="5915" xr:uid="{00000000-0005-0000-0000-000062170000}"/>
    <cellStyle name="Summa 4" xfId="4494" xr:uid="{00000000-0005-0000-0000-000063170000}"/>
    <cellStyle name="Summa 4 2" xfId="5452" xr:uid="{00000000-0005-0000-0000-000064170000}"/>
    <cellStyle name="Summa 4 3" xfId="6071" xr:uid="{00000000-0005-0000-0000-000065170000}"/>
    <cellStyle name="Summa 5" xfId="4946" xr:uid="{00000000-0005-0000-0000-000066170000}"/>
    <cellStyle name="Summa 6" xfId="5607" xr:uid="{00000000-0005-0000-0000-000067170000}"/>
    <cellStyle name="t" xfId="325" xr:uid="{00000000-0005-0000-0000-000068170000}"/>
    <cellStyle name="t_Sale of Streamgate Black 31_1_2013" xfId="326" xr:uid="{00000000-0005-0000-0000-000069170000}"/>
    <cellStyle name="t_Sale of Streamgate North 20121231" xfId="327" xr:uid="{00000000-0005-0000-0000-00006A170000}"/>
    <cellStyle name="Tall" xfId="328" xr:uid="{00000000-0005-0000-0000-00006B170000}"/>
    <cellStyle name="Tekst objaśnienia" xfId="329" xr:uid="{00000000-0005-0000-0000-00006C170000}"/>
    <cellStyle name="Tekst ostrzeżenia" xfId="330" xr:uid="{00000000-0005-0000-0000-00006D170000}"/>
    <cellStyle name="Title 2" xfId="3975" xr:uid="{00000000-0005-0000-0000-00006E170000}"/>
    <cellStyle name="Title 3" xfId="3976" xr:uid="{00000000-0005-0000-0000-00006F170000}"/>
    <cellStyle name="Total 2" xfId="3977" xr:uid="{00000000-0005-0000-0000-000070170000}"/>
    <cellStyle name="Total 2 2" xfId="4178" xr:uid="{00000000-0005-0000-0000-000071170000}"/>
    <cellStyle name="Total 2 2 2" xfId="5140" xr:uid="{00000000-0005-0000-0000-000072170000}"/>
    <cellStyle name="Total 2 2 3" xfId="5779" xr:uid="{00000000-0005-0000-0000-000073170000}"/>
    <cellStyle name="Total 2 3" xfId="4333" xr:uid="{00000000-0005-0000-0000-000074170000}"/>
    <cellStyle name="Total 2 3 2" xfId="5295" xr:uid="{00000000-0005-0000-0000-000075170000}"/>
    <cellStyle name="Total 2 3 3" xfId="5916" xr:uid="{00000000-0005-0000-0000-000076170000}"/>
    <cellStyle name="Total 2 4" xfId="4495" xr:uid="{00000000-0005-0000-0000-000077170000}"/>
    <cellStyle name="Total 2 4 2" xfId="5453" xr:uid="{00000000-0005-0000-0000-000078170000}"/>
    <cellStyle name="Total 2 4 3" xfId="6072" xr:uid="{00000000-0005-0000-0000-000079170000}"/>
    <cellStyle name="Total 2 5" xfId="4947" xr:uid="{00000000-0005-0000-0000-00007A170000}"/>
    <cellStyle name="Total 2 6" xfId="5608" xr:uid="{00000000-0005-0000-0000-00007B170000}"/>
    <cellStyle name="Total 3" xfId="3978" xr:uid="{00000000-0005-0000-0000-00007C170000}"/>
    <cellStyle name="Total 3 2" xfId="4179" xr:uid="{00000000-0005-0000-0000-00007D170000}"/>
    <cellStyle name="Total 3 2 2" xfId="5141" xr:uid="{00000000-0005-0000-0000-00007E170000}"/>
    <cellStyle name="Total 3 2 3" xfId="5780" xr:uid="{00000000-0005-0000-0000-00007F170000}"/>
    <cellStyle name="Total 3 3" xfId="4334" xr:uid="{00000000-0005-0000-0000-000080170000}"/>
    <cellStyle name="Total 3 3 2" xfId="5296" xr:uid="{00000000-0005-0000-0000-000081170000}"/>
    <cellStyle name="Total 3 3 3" xfId="5917" xr:uid="{00000000-0005-0000-0000-000082170000}"/>
    <cellStyle name="Total 3 4" xfId="4496" xr:uid="{00000000-0005-0000-0000-000083170000}"/>
    <cellStyle name="Total 3 4 2" xfId="5454" xr:uid="{00000000-0005-0000-0000-000084170000}"/>
    <cellStyle name="Total 3 4 3" xfId="6073" xr:uid="{00000000-0005-0000-0000-000085170000}"/>
    <cellStyle name="Total 3 5" xfId="4948" xr:uid="{00000000-0005-0000-0000-000086170000}"/>
    <cellStyle name="Total 3 6" xfId="5609" xr:uid="{00000000-0005-0000-0000-000087170000}"/>
    <cellStyle name="Tusen⫴al_KARS⯋Ä96" xfId="331" xr:uid="{00000000-0005-0000-0000-000088170000}"/>
    <cellStyle name="Tusenskille [0]_Bok1" xfId="332" xr:uid="{00000000-0005-0000-0000-000089170000}"/>
    <cellStyle name="Tusenskille_Bok1" xfId="333" xr:uid="{00000000-0005-0000-0000-00008A170000}"/>
    <cellStyle name="Tusental (0)_AB KALLSTRÖMMEN" xfId="334" xr:uid="{00000000-0005-0000-0000-00008B170000}"/>
    <cellStyle name="Tusental N" xfId="335" xr:uid="{00000000-0005-0000-0000-00008C170000}"/>
    <cellStyle name="Tusental_AB KALLSTRÖMMEN" xfId="336" xr:uid="{00000000-0005-0000-0000-00008D170000}"/>
    <cellStyle name="Tytuł" xfId="337" xr:uid="{00000000-0005-0000-0000-00008E170000}"/>
    <cellStyle name="Utdata" xfId="3979" xr:uid="{00000000-0005-0000-0000-00008F170000}"/>
    <cellStyle name="Utdata 2" xfId="4180" xr:uid="{00000000-0005-0000-0000-000090170000}"/>
    <cellStyle name="Utdata 2 2" xfId="5142" xr:uid="{00000000-0005-0000-0000-000091170000}"/>
    <cellStyle name="Utdata 2 3" xfId="5781" xr:uid="{00000000-0005-0000-0000-000092170000}"/>
    <cellStyle name="Utdata 3" xfId="4335" xr:uid="{00000000-0005-0000-0000-000093170000}"/>
    <cellStyle name="Utdata 3 2" xfId="5297" xr:uid="{00000000-0005-0000-0000-000094170000}"/>
    <cellStyle name="Utdata 3 3" xfId="5918" xr:uid="{00000000-0005-0000-0000-000095170000}"/>
    <cellStyle name="Utdata 4" xfId="4497" xr:uid="{00000000-0005-0000-0000-000096170000}"/>
    <cellStyle name="Utdata 4 2" xfId="5455" xr:uid="{00000000-0005-0000-0000-000097170000}"/>
    <cellStyle name="Utdata 4 3" xfId="6074" xr:uid="{00000000-0005-0000-0000-000098170000}"/>
    <cellStyle name="Utdata 5" xfId="4949" xr:uid="{00000000-0005-0000-0000-000099170000}"/>
    <cellStyle name="Utdata 6" xfId="5610" xr:uid="{00000000-0005-0000-0000-00009A170000}"/>
    <cellStyle name="Uwaga" xfId="338" xr:uid="{00000000-0005-0000-0000-00009B170000}"/>
    <cellStyle name="Uwaga 2" xfId="4024" xr:uid="{00000000-0005-0000-0000-00009C170000}"/>
    <cellStyle name="Uwaga 2 2" xfId="4986" xr:uid="{00000000-0005-0000-0000-00009D170000}"/>
    <cellStyle name="Uwaga 2 3" xfId="5625" xr:uid="{00000000-0005-0000-0000-00009E170000}"/>
    <cellStyle name="Uwaga 3" xfId="4039" xr:uid="{00000000-0005-0000-0000-00009F170000}"/>
    <cellStyle name="Uwaga 3 2" xfId="5001" xr:uid="{00000000-0005-0000-0000-0000A0170000}"/>
    <cellStyle name="Uwaga 3 3" xfId="5640" xr:uid="{00000000-0005-0000-0000-0000A1170000}"/>
    <cellStyle name="Uwaga 4" xfId="4354" xr:uid="{00000000-0005-0000-0000-0000A2170000}"/>
    <cellStyle name="Uwaga 4 2" xfId="5312" xr:uid="{00000000-0005-0000-0000-0000A3170000}"/>
    <cellStyle name="Uwaga 4 3" xfId="5931" xr:uid="{00000000-0005-0000-0000-0000A4170000}"/>
    <cellStyle name="Uwaga 5" xfId="4791" xr:uid="{00000000-0005-0000-0000-0000A5170000}"/>
    <cellStyle name="Uwaga 6" xfId="4808" xr:uid="{00000000-0005-0000-0000-0000A6170000}"/>
    <cellStyle name="Valuta (0)_AB KALLSTRÖMMEN" xfId="339" xr:uid="{00000000-0005-0000-0000-0000A7170000}"/>
    <cellStyle name="Valuta [0]_Bok1" xfId="340" xr:uid="{00000000-0005-0000-0000-0000A8170000}"/>
    <cellStyle name="Valuta_AB KALLSTRÖMMEN" xfId="341" xr:uid="{00000000-0005-0000-0000-0000A9170000}"/>
    <cellStyle name="Varningstext" xfId="3982" xr:uid="{00000000-0005-0000-0000-0000AF170000}"/>
    <cellStyle name="Währung [0]_laroux" xfId="344" xr:uid="{00000000-0005-0000-0000-0000B0170000}"/>
    <cellStyle name="Währung_laroux" xfId="345" xr:uid="{00000000-0005-0000-0000-0000B1170000}"/>
    <cellStyle name="Walutowy [0]_1" xfId="342" xr:uid="{00000000-0005-0000-0000-0000AA170000}"/>
    <cellStyle name="Walutowy_1" xfId="343" xr:uid="{00000000-0005-0000-0000-0000AB170000}"/>
    <cellStyle name="Warning Text 2" xfId="3980" xr:uid="{00000000-0005-0000-0000-0000AD170000}"/>
    <cellStyle name="Warning Text 3" xfId="3981" xr:uid="{00000000-0005-0000-0000-0000AE170000}"/>
    <cellStyle name="Złe" xfId="346" xr:uid="{00000000-0005-0000-0000-0000B2170000}"/>
    <cellStyle name="Беззащитный" xfId="347" xr:uid="{00000000-0005-0000-0000-0000B3170000}"/>
    <cellStyle name="Заголовок" xfId="348" xr:uid="{00000000-0005-0000-0000-0000B4170000}"/>
    <cellStyle name="ЗаголовокСтолбца" xfId="349" xr:uid="{00000000-0005-0000-0000-0000B5170000}"/>
    <cellStyle name="Защитный" xfId="350" xr:uid="{00000000-0005-0000-0000-0000B6170000}"/>
    <cellStyle name="Значение" xfId="351" xr:uid="{00000000-0005-0000-0000-0000B7170000}"/>
    <cellStyle name="Мой заголовок" xfId="352" xr:uid="{00000000-0005-0000-0000-0000B8170000}"/>
    <cellStyle name="Мой заголовок листа" xfId="353" xr:uid="{00000000-0005-0000-0000-0000B9170000}"/>
    <cellStyle name="Мои наименования показателей" xfId="354" xr:uid="{00000000-0005-0000-0000-0000BA170000}"/>
    <cellStyle name="Обычный_!Расчет рыночной стоимости ОФ по всей ТГК -1" xfId="355" xr:uid="{00000000-0005-0000-0000-0000BB170000}"/>
    <cellStyle name="Текстовый" xfId="356" xr:uid="{00000000-0005-0000-0000-0000BC170000}"/>
    <cellStyle name="Тысячи [0]_3Com" xfId="357" xr:uid="{00000000-0005-0000-0000-0000BD170000}"/>
    <cellStyle name="Тысячи_3Com" xfId="358" xr:uid="{00000000-0005-0000-0000-0000BE170000}"/>
    <cellStyle name="Финансовый_!Расчет рыночной стоимости ОФ по всей ТГК -1" xfId="359" xr:uid="{00000000-0005-0000-0000-0000BF170000}"/>
    <cellStyle name="Формула" xfId="360" xr:uid="{00000000-0005-0000-0000-0000C0170000}"/>
    <cellStyle name="ФормулаВБ" xfId="361" xr:uid="{00000000-0005-0000-0000-0000C1170000}"/>
    <cellStyle name="ФормулаНаКонтроль" xfId="362" xr:uid="{00000000-0005-0000-0000-0000C2170000}"/>
    <cellStyle name="Џђћ–…ќ’ќ›‰" xfId="363"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60</xdr:row>
      <xdr:rowOff>0</xdr:rowOff>
    </xdr:from>
    <xdr:to>
      <xdr:col>0</xdr:col>
      <xdr:colOff>628650</xdr:colOff>
      <xdr:row>61</xdr:row>
      <xdr:rowOff>19049</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60</xdr:row>
      <xdr:rowOff>0</xdr:rowOff>
    </xdr:from>
    <xdr:to>
      <xdr:col>0</xdr:col>
      <xdr:colOff>628650</xdr:colOff>
      <xdr:row>61</xdr:row>
      <xdr:rowOff>19049</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48</xdr:row>
      <xdr:rowOff>0</xdr:rowOff>
    </xdr:from>
    <xdr:to>
      <xdr:col>8</xdr:col>
      <xdr:colOff>721995</xdr:colOff>
      <xdr:row>49</xdr:row>
      <xdr:rowOff>57152</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48</xdr:row>
      <xdr:rowOff>0</xdr:rowOff>
    </xdr:from>
    <xdr:to>
      <xdr:col>9</xdr:col>
      <xdr:colOff>108494</xdr:colOff>
      <xdr:row>49</xdr:row>
      <xdr:rowOff>57152</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48</xdr:row>
      <xdr:rowOff>0</xdr:rowOff>
    </xdr:from>
    <xdr:to>
      <xdr:col>8</xdr:col>
      <xdr:colOff>721995</xdr:colOff>
      <xdr:row>49</xdr:row>
      <xdr:rowOff>57152</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48</xdr:row>
      <xdr:rowOff>0</xdr:rowOff>
    </xdr:from>
    <xdr:to>
      <xdr:col>9</xdr:col>
      <xdr:colOff>108494</xdr:colOff>
      <xdr:row>49</xdr:row>
      <xdr:rowOff>57152</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48</xdr:row>
      <xdr:rowOff>0</xdr:rowOff>
    </xdr:from>
    <xdr:ext cx="723900" cy="317501"/>
    <xdr:sp macro="" textlink="">
      <xdr:nvSpPr>
        <xdr:cNvPr id="10" name="Text Box 1">
          <a:extLst>
            <a:ext uri="{FF2B5EF4-FFF2-40B4-BE49-F238E27FC236}">
              <a16:creationId xmlns:a16="http://schemas.microsoft.com/office/drawing/2014/main" id="{92CB8195-7D1E-4E78-A811-E19D7E0A42B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11" name="Text Box 2">
          <a:extLst>
            <a:ext uri="{FF2B5EF4-FFF2-40B4-BE49-F238E27FC236}">
              <a16:creationId xmlns:a16="http://schemas.microsoft.com/office/drawing/2014/main" id="{E7723CEF-F2E8-40FD-8AC7-07FA81BE9A7C}"/>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723900" cy="317501"/>
    <xdr:sp macro="" textlink="">
      <xdr:nvSpPr>
        <xdr:cNvPr id="12" name="Text Box 3">
          <a:extLst>
            <a:ext uri="{FF2B5EF4-FFF2-40B4-BE49-F238E27FC236}">
              <a16:creationId xmlns:a16="http://schemas.microsoft.com/office/drawing/2014/main" id="{D4FE62E6-2D4D-4B3E-BA98-7FD9FFA7475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13" name="Text Box 4">
          <a:extLst>
            <a:ext uri="{FF2B5EF4-FFF2-40B4-BE49-F238E27FC236}">
              <a16:creationId xmlns:a16="http://schemas.microsoft.com/office/drawing/2014/main" id="{E3BF7222-BE73-434B-8A8E-2E27EF7A7F8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723900" cy="317501"/>
    <xdr:sp macro="" textlink="">
      <xdr:nvSpPr>
        <xdr:cNvPr id="14" name="Text Box 1">
          <a:extLst>
            <a:ext uri="{FF2B5EF4-FFF2-40B4-BE49-F238E27FC236}">
              <a16:creationId xmlns:a16="http://schemas.microsoft.com/office/drawing/2014/main" id="{EDABB9B3-F089-4E8A-A85C-A63D61DDB53E}"/>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15" name="Text Box 2">
          <a:extLst>
            <a:ext uri="{FF2B5EF4-FFF2-40B4-BE49-F238E27FC236}">
              <a16:creationId xmlns:a16="http://schemas.microsoft.com/office/drawing/2014/main" id="{1D2C4B26-B21B-4332-92D4-79AE15CB1681}"/>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723900" cy="317501"/>
    <xdr:sp macro="" textlink="">
      <xdr:nvSpPr>
        <xdr:cNvPr id="16" name="Text Box 3">
          <a:extLst>
            <a:ext uri="{FF2B5EF4-FFF2-40B4-BE49-F238E27FC236}">
              <a16:creationId xmlns:a16="http://schemas.microsoft.com/office/drawing/2014/main" id="{BBE3E241-7995-4846-A56B-AC55256BC87A}"/>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17" name="Text Box 4">
          <a:extLst>
            <a:ext uri="{FF2B5EF4-FFF2-40B4-BE49-F238E27FC236}">
              <a16:creationId xmlns:a16="http://schemas.microsoft.com/office/drawing/2014/main" id="{FE0A4E19-E107-419F-9AC7-39CB4BBD545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723900" cy="317501"/>
    <xdr:sp macro="" textlink="">
      <xdr:nvSpPr>
        <xdr:cNvPr id="18" name="Text Box 1">
          <a:extLst>
            <a:ext uri="{FF2B5EF4-FFF2-40B4-BE49-F238E27FC236}">
              <a16:creationId xmlns:a16="http://schemas.microsoft.com/office/drawing/2014/main" id="{15D6813B-B913-41B3-8510-CF11EF4A9C97}"/>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19" name="Text Box 2">
          <a:extLst>
            <a:ext uri="{FF2B5EF4-FFF2-40B4-BE49-F238E27FC236}">
              <a16:creationId xmlns:a16="http://schemas.microsoft.com/office/drawing/2014/main" id="{3A86F1ED-9509-4AD0-A638-5F09A78AC987}"/>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723900" cy="317501"/>
    <xdr:sp macro="" textlink="">
      <xdr:nvSpPr>
        <xdr:cNvPr id="20" name="Text Box 3">
          <a:extLst>
            <a:ext uri="{FF2B5EF4-FFF2-40B4-BE49-F238E27FC236}">
              <a16:creationId xmlns:a16="http://schemas.microsoft.com/office/drawing/2014/main" id="{EF0D27CC-7B27-4041-9E67-DFAEA996E1D1}"/>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48</xdr:row>
      <xdr:rowOff>0</xdr:rowOff>
    </xdr:from>
    <xdr:ext cx="876300" cy="317501"/>
    <xdr:sp macro="" textlink="">
      <xdr:nvSpPr>
        <xdr:cNvPr id="21" name="Text Box 4">
          <a:extLst>
            <a:ext uri="{FF2B5EF4-FFF2-40B4-BE49-F238E27FC236}">
              <a16:creationId xmlns:a16="http://schemas.microsoft.com/office/drawing/2014/main" id="{EB484F6A-C1A1-40B2-BF3E-6EA7EFCDD341}"/>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1F117921-33F9-4531-8D88-3AF8E89D92B3}"/>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81AB855F-1420-475A-BDCC-681BB4FAD6FA}"/>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65</xdr:row>
      <xdr:rowOff>0</xdr:rowOff>
    </xdr:from>
    <xdr:to>
      <xdr:col>0</xdr:col>
      <xdr:colOff>628650</xdr:colOff>
      <xdr:row>66</xdr:row>
      <xdr:rowOff>19049</xdr:rowOff>
    </xdr:to>
    <xdr:sp macro="" textlink="">
      <xdr:nvSpPr>
        <xdr:cNvPr id="2" name="Text Box 2">
          <a:extLst>
            <a:ext uri="{FF2B5EF4-FFF2-40B4-BE49-F238E27FC236}">
              <a16:creationId xmlns:a16="http://schemas.microsoft.com/office/drawing/2014/main" id="{6CD71E69-C852-460D-AFCD-92E76B8E64B1}"/>
            </a:ext>
          </a:extLst>
        </xdr:cNvPr>
        <xdr:cNvSpPr txBox="1">
          <a:spLocks noChangeArrowheads="1"/>
        </xdr:cNvSpPr>
      </xdr:nvSpPr>
      <xdr:spPr bwMode="auto">
        <a:xfrm>
          <a:off x="495300" y="22078950"/>
          <a:ext cx="1333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65</xdr:row>
      <xdr:rowOff>0</xdr:rowOff>
    </xdr:from>
    <xdr:to>
      <xdr:col>0</xdr:col>
      <xdr:colOff>628650</xdr:colOff>
      <xdr:row>66</xdr:row>
      <xdr:rowOff>19049</xdr:rowOff>
    </xdr:to>
    <xdr:sp macro="" textlink="">
      <xdr:nvSpPr>
        <xdr:cNvPr id="3" name="Text Box 4">
          <a:extLst>
            <a:ext uri="{FF2B5EF4-FFF2-40B4-BE49-F238E27FC236}">
              <a16:creationId xmlns:a16="http://schemas.microsoft.com/office/drawing/2014/main" id="{C0B0928F-407A-416D-B5A4-1EF4E1509725}"/>
            </a:ext>
          </a:extLst>
        </xdr:cNvPr>
        <xdr:cNvSpPr txBox="1">
          <a:spLocks noChangeArrowheads="1"/>
        </xdr:cNvSpPr>
      </xdr:nvSpPr>
      <xdr:spPr bwMode="auto">
        <a:xfrm>
          <a:off x="495300" y="22078950"/>
          <a:ext cx="1333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52</xdr:row>
      <xdr:rowOff>0</xdr:rowOff>
    </xdr:from>
    <xdr:to>
      <xdr:col>19</xdr:col>
      <xdr:colOff>721995</xdr:colOff>
      <xdr:row>53</xdr:row>
      <xdr:rowOff>57152</xdr:rowOff>
    </xdr:to>
    <xdr:sp macro="" textlink="">
      <xdr:nvSpPr>
        <xdr:cNvPr id="4" name="Text Box 1">
          <a:extLst>
            <a:ext uri="{FF2B5EF4-FFF2-40B4-BE49-F238E27FC236}">
              <a16:creationId xmlns:a16="http://schemas.microsoft.com/office/drawing/2014/main" id="{F0A2964C-6F7B-4471-A3D2-DD100CD16167}"/>
            </a:ext>
          </a:extLst>
        </xdr:cNvPr>
        <xdr:cNvSpPr txBox="1">
          <a:spLocks noChangeArrowheads="1"/>
        </xdr:cNvSpPr>
      </xdr:nvSpPr>
      <xdr:spPr bwMode="auto">
        <a:xfrm>
          <a:off x="23288625" y="18640425"/>
          <a:ext cx="721995" cy="304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52</xdr:row>
      <xdr:rowOff>0</xdr:rowOff>
    </xdr:from>
    <xdr:to>
      <xdr:col>20</xdr:col>
      <xdr:colOff>110762</xdr:colOff>
      <xdr:row>53</xdr:row>
      <xdr:rowOff>57152</xdr:rowOff>
    </xdr:to>
    <xdr:sp macro="" textlink="">
      <xdr:nvSpPr>
        <xdr:cNvPr id="5" name="Text Box 2">
          <a:extLst>
            <a:ext uri="{FF2B5EF4-FFF2-40B4-BE49-F238E27FC236}">
              <a16:creationId xmlns:a16="http://schemas.microsoft.com/office/drawing/2014/main" id="{D9BFA4E9-4BDB-4ED8-B406-B62D3496D546}"/>
            </a:ext>
          </a:extLst>
        </xdr:cNvPr>
        <xdr:cNvSpPr txBox="1">
          <a:spLocks noChangeArrowheads="1"/>
        </xdr:cNvSpPr>
      </xdr:nvSpPr>
      <xdr:spPr bwMode="auto">
        <a:xfrm>
          <a:off x="23288625" y="18640425"/>
          <a:ext cx="856887" cy="304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52</xdr:row>
      <xdr:rowOff>0</xdr:rowOff>
    </xdr:from>
    <xdr:to>
      <xdr:col>19</xdr:col>
      <xdr:colOff>721995</xdr:colOff>
      <xdr:row>53</xdr:row>
      <xdr:rowOff>57152</xdr:rowOff>
    </xdr:to>
    <xdr:sp macro="" textlink="">
      <xdr:nvSpPr>
        <xdr:cNvPr id="6" name="Text Box 3">
          <a:extLst>
            <a:ext uri="{FF2B5EF4-FFF2-40B4-BE49-F238E27FC236}">
              <a16:creationId xmlns:a16="http://schemas.microsoft.com/office/drawing/2014/main" id="{A97A538B-C422-4755-823C-10D3D4600188}"/>
            </a:ext>
          </a:extLst>
        </xdr:cNvPr>
        <xdr:cNvSpPr txBox="1">
          <a:spLocks noChangeArrowheads="1"/>
        </xdr:cNvSpPr>
      </xdr:nvSpPr>
      <xdr:spPr bwMode="auto">
        <a:xfrm>
          <a:off x="23288625" y="18640425"/>
          <a:ext cx="721995" cy="304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52</xdr:row>
      <xdr:rowOff>0</xdr:rowOff>
    </xdr:from>
    <xdr:to>
      <xdr:col>20</xdr:col>
      <xdr:colOff>110762</xdr:colOff>
      <xdr:row>53</xdr:row>
      <xdr:rowOff>57152</xdr:rowOff>
    </xdr:to>
    <xdr:sp macro="" textlink="">
      <xdr:nvSpPr>
        <xdr:cNvPr id="7" name="Text Box 4">
          <a:extLst>
            <a:ext uri="{FF2B5EF4-FFF2-40B4-BE49-F238E27FC236}">
              <a16:creationId xmlns:a16="http://schemas.microsoft.com/office/drawing/2014/main" id="{798EB587-C28A-42BD-9EA3-012DA556981B}"/>
            </a:ext>
          </a:extLst>
        </xdr:cNvPr>
        <xdr:cNvSpPr txBox="1">
          <a:spLocks noChangeArrowheads="1"/>
        </xdr:cNvSpPr>
      </xdr:nvSpPr>
      <xdr:spPr bwMode="auto">
        <a:xfrm>
          <a:off x="23288625" y="18640425"/>
          <a:ext cx="856887" cy="304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0</xdr:colOff>
      <xdr:row>52</xdr:row>
      <xdr:rowOff>0</xdr:rowOff>
    </xdr:from>
    <xdr:ext cx="723900" cy="317501"/>
    <xdr:sp macro="" textlink="">
      <xdr:nvSpPr>
        <xdr:cNvPr id="8" name="Text Box 1">
          <a:extLst>
            <a:ext uri="{FF2B5EF4-FFF2-40B4-BE49-F238E27FC236}">
              <a16:creationId xmlns:a16="http://schemas.microsoft.com/office/drawing/2014/main" id="{A74C214D-89D9-4F3C-A870-7BA6E785CA50}"/>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9" name="Text Box 2">
          <a:extLst>
            <a:ext uri="{FF2B5EF4-FFF2-40B4-BE49-F238E27FC236}">
              <a16:creationId xmlns:a16="http://schemas.microsoft.com/office/drawing/2014/main" id="{FA7ACD2C-A636-4D01-8352-4C7ACF5C6AEE}"/>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723900" cy="317501"/>
    <xdr:sp macro="" textlink="">
      <xdr:nvSpPr>
        <xdr:cNvPr id="10" name="Text Box 3">
          <a:extLst>
            <a:ext uri="{FF2B5EF4-FFF2-40B4-BE49-F238E27FC236}">
              <a16:creationId xmlns:a16="http://schemas.microsoft.com/office/drawing/2014/main" id="{18B1F2AE-D9D8-4210-BA18-8E6FFD5B7619}"/>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11" name="Text Box 4">
          <a:extLst>
            <a:ext uri="{FF2B5EF4-FFF2-40B4-BE49-F238E27FC236}">
              <a16:creationId xmlns:a16="http://schemas.microsoft.com/office/drawing/2014/main" id="{B4AFF5F7-FE76-43AF-ABB4-CFAC0D310B50}"/>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723900" cy="317501"/>
    <xdr:sp macro="" textlink="">
      <xdr:nvSpPr>
        <xdr:cNvPr id="12" name="Text Box 1">
          <a:extLst>
            <a:ext uri="{FF2B5EF4-FFF2-40B4-BE49-F238E27FC236}">
              <a16:creationId xmlns:a16="http://schemas.microsoft.com/office/drawing/2014/main" id="{909FC579-7A52-4525-AB81-11AA4357E703}"/>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13" name="Text Box 2">
          <a:extLst>
            <a:ext uri="{FF2B5EF4-FFF2-40B4-BE49-F238E27FC236}">
              <a16:creationId xmlns:a16="http://schemas.microsoft.com/office/drawing/2014/main" id="{E7DE956B-23E3-4FE7-9758-8325F3E73BF2}"/>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723900" cy="317501"/>
    <xdr:sp macro="" textlink="">
      <xdr:nvSpPr>
        <xdr:cNvPr id="14" name="Text Box 3">
          <a:extLst>
            <a:ext uri="{FF2B5EF4-FFF2-40B4-BE49-F238E27FC236}">
              <a16:creationId xmlns:a16="http://schemas.microsoft.com/office/drawing/2014/main" id="{1453B168-AF78-41F7-94B1-81F8C0F0B51F}"/>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15" name="Text Box 4">
          <a:extLst>
            <a:ext uri="{FF2B5EF4-FFF2-40B4-BE49-F238E27FC236}">
              <a16:creationId xmlns:a16="http://schemas.microsoft.com/office/drawing/2014/main" id="{F266EBDE-45E8-4EA3-A1BE-8DF5334D5993}"/>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723900" cy="317501"/>
    <xdr:sp macro="" textlink="">
      <xdr:nvSpPr>
        <xdr:cNvPr id="16" name="Text Box 1">
          <a:extLst>
            <a:ext uri="{FF2B5EF4-FFF2-40B4-BE49-F238E27FC236}">
              <a16:creationId xmlns:a16="http://schemas.microsoft.com/office/drawing/2014/main" id="{7A97D5FC-3207-4469-95C7-4FD476D1110D}"/>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17" name="Text Box 2">
          <a:extLst>
            <a:ext uri="{FF2B5EF4-FFF2-40B4-BE49-F238E27FC236}">
              <a16:creationId xmlns:a16="http://schemas.microsoft.com/office/drawing/2014/main" id="{72DA2C6F-3CF6-4AB5-8DE2-330A03BA5C7A}"/>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723900" cy="317501"/>
    <xdr:sp macro="" textlink="">
      <xdr:nvSpPr>
        <xdr:cNvPr id="18" name="Text Box 3">
          <a:extLst>
            <a:ext uri="{FF2B5EF4-FFF2-40B4-BE49-F238E27FC236}">
              <a16:creationId xmlns:a16="http://schemas.microsoft.com/office/drawing/2014/main" id="{4E3EB508-093E-4DEC-B91A-469BC7C78DEB}"/>
            </a:ext>
          </a:extLst>
        </xdr:cNvPr>
        <xdr:cNvSpPr txBox="1">
          <a:spLocks noChangeArrowheads="1"/>
        </xdr:cNvSpPr>
      </xdr:nvSpPr>
      <xdr:spPr bwMode="auto">
        <a:xfrm>
          <a:off x="23288625" y="186404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52</xdr:row>
      <xdr:rowOff>0</xdr:rowOff>
    </xdr:from>
    <xdr:ext cx="876300" cy="317501"/>
    <xdr:sp macro="" textlink="">
      <xdr:nvSpPr>
        <xdr:cNvPr id="19" name="Text Box 4">
          <a:extLst>
            <a:ext uri="{FF2B5EF4-FFF2-40B4-BE49-F238E27FC236}">
              <a16:creationId xmlns:a16="http://schemas.microsoft.com/office/drawing/2014/main" id="{DBEB8AA3-52A6-4052-BEEA-5E9D25F1E289}"/>
            </a:ext>
          </a:extLst>
        </xdr:cNvPr>
        <xdr:cNvSpPr txBox="1">
          <a:spLocks noChangeArrowheads="1"/>
        </xdr:cNvSpPr>
      </xdr:nvSpPr>
      <xdr:spPr bwMode="auto">
        <a:xfrm>
          <a:off x="23288625" y="186404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495300</xdr:colOff>
      <xdr:row>63</xdr:row>
      <xdr:rowOff>0</xdr:rowOff>
    </xdr:from>
    <xdr:to>
      <xdr:col>0</xdr:col>
      <xdr:colOff>627380</xdr:colOff>
      <xdr:row>64</xdr:row>
      <xdr:rowOff>17780</xdr:rowOff>
    </xdr:to>
    <xdr:sp macro="" textlink="">
      <xdr:nvSpPr>
        <xdr:cNvPr id="2" name="Text Box 2">
          <a:extLst>
            <a:ext uri="{FF2B5EF4-FFF2-40B4-BE49-F238E27FC236}">
              <a16:creationId xmlns:a16="http://schemas.microsoft.com/office/drawing/2014/main" id="{CAD790B3-E198-4CB3-A7D9-D2E1A5DF3688}"/>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63</xdr:row>
      <xdr:rowOff>0</xdr:rowOff>
    </xdr:from>
    <xdr:to>
      <xdr:col>0</xdr:col>
      <xdr:colOff>627380</xdr:colOff>
      <xdr:row>64</xdr:row>
      <xdr:rowOff>17780</xdr:rowOff>
    </xdr:to>
    <xdr:sp macro="" textlink="">
      <xdr:nvSpPr>
        <xdr:cNvPr id="3" name="Text Box 4">
          <a:extLst>
            <a:ext uri="{FF2B5EF4-FFF2-40B4-BE49-F238E27FC236}">
              <a16:creationId xmlns:a16="http://schemas.microsoft.com/office/drawing/2014/main" id="{F2DA0463-2DE4-4450-87FE-5AE6F09D473D}"/>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4" name="Text Box 1">
          <a:extLst>
            <a:ext uri="{FF2B5EF4-FFF2-40B4-BE49-F238E27FC236}">
              <a16:creationId xmlns:a16="http://schemas.microsoft.com/office/drawing/2014/main" id="{CC72855D-4CA1-4122-A856-BF3AEA48C93B}"/>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5" name="Text Box 2">
          <a:extLst>
            <a:ext uri="{FF2B5EF4-FFF2-40B4-BE49-F238E27FC236}">
              <a16:creationId xmlns:a16="http://schemas.microsoft.com/office/drawing/2014/main" id="{7B345165-AA18-4EB1-B0E0-8AB36099497F}"/>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6" name="Text Box 3">
          <a:extLst>
            <a:ext uri="{FF2B5EF4-FFF2-40B4-BE49-F238E27FC236}">
              <a16:creationId xmlns:a16="http://schemas.microsoft.com/office/drawing/2014/main" id="{5F9C6C86-FA37-4CC2-98F9-416E6B53523F}"/>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7" name="Text Box 4">
          <a:extLst>
            <a:ext uri="{FF2B5EF4-FFF2-40B4-BE49-F238E27FC236}">
              <a16:creationId xmlns:a16="http://schemas.microsoft.com/office/drawing/2014/main" id="{7226D689-695F-4E30-AE52-9C736E1CDBF1}"/>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27</xdr:col>
      <xdr:colOff>0</xdr:colOff>
      <xdr:row>43</xdr:row>
      <xdr:rowOff>0</xdr:rowOff>
    </xdr:from>
    <xdr:ext cx="723900" cy="317501"/>
    <xdr:sp macro="" textlink="">
      <xdr:nvSpPr>
        <xdr:cNvPr id="8" name="Text Box 1">
          <a:extLst>
            <a:ext uri="{FF2B5EF4-FFF2-40B4-BE49-F238E27FC236}">
              <a16:creationId xmlns:a16="http://schemas.microsoft.com/office/drawing/2014/main" id="{255D06A3-DB0F-4856-84C9-24F0F13F69F1}"/>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9" name="Text Box 2">
          <a:extLst>
            <a:ext uri="{FF2B5EF4-FFF2-40B4-BE49-F238E27FC236}">
              <a16:creationId xmlns:a16="http://schemas.microsoft.com/office/drawing/2014/main" id="{3CA2E6BB-7F84-478F-8D92-090983526D57}"/>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0" name="Text Box 3">
          <a:extLst>
            <a:ext uri="{FF2B5EF4-FFF2-40B4-BE49-F238E27FC236}">
              <a16:creationId xmlns:a16="http://schemas.microsoft.com/office/drawing/2014/main" id="{1D51B5DC-47C2-4E22-8BD6-7D69BC135472}"/>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1" name="Text Box 4">
          <a:extLst>
            <a:ext uri="{FF2B5EF4-FFF2-40B4-BE49-F238E27FC236}">
              <a16:creationId xmlns:a16="http://schemas.microsoft.com/office/drawing/2014/main" id="{AA604A58-8782-45F2-AD8F-B9D8DD71037E}"/>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2" name="Text Box 1">
          <a:extLst>
            <a:ext uri="{FF2B5EF4-FFF2-40B4-BE49-F238E27FC236}">
              <a16:creationId xmlns:a16="http://schemas.microsoft.com/office/drawing/2014/main" id="{45CD9427-59ED-4D4B-9469-38FBA5CA85D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3" name="Text Box 2">
          <a:extLst>
            <a:ext uri="{FF2B5EF4-FFF2-40B4-BE49-F238E27FC236}">
              <a16:creationId xmlns:a16="http://schemas.microsoft.com/office/drawing/2014/main" id="{6FB0132A-47BC-454C-9FB0-4DBCA19174AC}"/>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4" name="Text Box 3">
          <a:extLst>
            <a:ext uri="{FF2B5EF4-FFF2-40B4-BE49-F238E27FC236}">
              <a16:creationId xmlns:a16="http://schemas.microsoft.com/office/drawing/2014/main" id="{7F89B08A-F4C8-43FF-A22B-27B1E6CB025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5" name="Text Box 4">
          <a:extLst>
            <a:ext uri="{FF2B5EF4-FFF2-40B4-BE49-F238E27FC236}">
              <a16:creationId xmlns:a16="http://schemas.microsoft.com/office/drawing/2014/main" id="{867544AE-0B6D-404E-83BD-F17EF57D9455}"/>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6" name="Text Box 1">
          <a:extLst>
            <a:ext uri="{FF2B5EF4-FFF2-40B4-BE49-F238E27FC236}">
              <a16:creationId xmlns:a16="http://schemas.microsoft.com/office/drawing/2014/main" id="{B6473D75-9BFE-4919-977D-6A9245A4540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7" name="Text Box 2">
          <a:extLst>
            <a:ext uri="{FF2B5EF4-FFF2-40B4-BE49-F238E27FC236}">
              <a16:creationId xmlns:a16="http://schemas.microsoft.com/office/drawing/2014/main" id="{727230D0-A201-468E-BD64-908CA930B74F}"/>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8" name="Text Box 3">
          <a:extLst>
            <a:ext uri="{FF2B5EF4-FFF2-40B4-BE49-F238E27FC236}">
              <a16:creationId xmlns:a16="http://schemas.microsoft.com/office/drawing/2014/main" id="{77B23090-7455-4EA3-B114-A73EE155D107}"/>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9" name="Text Box 4">
          <a:extLst>
            <a:ext uri="{FF2B5EF4-FFF2-40B4-BE49-F238E27FC236}">
              <a16:creationId xmlns:a16="http://schemas.microsoft.com/office/drawing/2014/main" id="{63682CAE-2456-4E99-B6CF-014B6C8E7746}"/>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777240</xdr:colOff>
      <xdr:row>42</xdr:row>
      <xdr:rowOff>53340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624840</xdr:colOff>
      <xdr:row>42</xdr:row>
      <xdr:rowOff>53340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777240</xdr:colOff>
      <xdr:row>42</xdr:row>
      <xdr:rowOff>53340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624840</xdr:colOff>
      <xdr:row>42</xdr:row>
      <xdr:rowOff>53340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777240</xdr:colOff>
      <xdr:row>42</xdr:row>
      <xdr:rowOff>53340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624840</xdr:colOff>
      <xdr:row>42</xdr:row>
      <xdr:rowOff>53340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777240</xdr:colOff>
      <xdr:row>42</xdr:row>
      <xdr:rowOff>53340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624840</xdr:colOff>
      <xdr:row>42</xdr:row>
      <xdr:rowOff>53340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acle\Middlewar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GetValue"/>
    </definedNames>
    <sheetDataSet>
      <sheetData sheetId="0"/>
    </sheetDataSet>
  </externalBook>
</externalLink>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XBI518"/>
  <sheetViews>
    <sheetView tabSelected="1" zoomScale="60" zoomScaleNormal="60" workbookViewId="0">
      <pane ySplit="1" topLeftCell="A2" activePane="bottomLeft" state="frozen"/>
      <selection activeCell="A2" sqref="A1:XFD1048576"/>
      <selection pane="bottomLeft" activeCell="A2" sqref="A2"/>
    </sheetView>
  </sheetViews>
  <sheetFormatPr defaultColWidth="8.77734375" defaultRowHeight="18"/>
  <cols>
    <col min="1" max="1" width="14.44140625" style="46" customWidth="1"/>
    <col min="2" max="2" width="1.77734375" style="46" customWidth="1"/>
    <col min="3" max="3" width="89.109375" style="46" customWidth="1"/>
    <col min="4" max="7" width="10.77734375" style="471" customWidth="1"/>
    <col min="8" max="8" width="10.21875" style="397" customWidth="1"/>
    <col min="9" max="16384" width="8.77734375" style="46"/>
  </cols>
  <sheetData>
    <row r="1" spans="1:8" s="55" customFormat="1" ht="39" customHeight="1">
      <c r="A1" s="517" t="s">
        <v>8</v>
      </c>
      <c r="B1" s="229"/>
      <c r="C1" s="229"/>
      <c r="D1" s="326"/>
      <c r="E1" s="326"/>
      <c r="F1" s="326"/>
      <c r="G1" s="326"/>
      <c r="H1" s="967"/>
    </row>
    <row r="2" spans="1:8" ht="20.100000000000001" customHeight="1">
      <c r="A2" s="608" t="s">
        <v>9</v>
      </c>
      <c r="B2" s="609"/>
      <c r="C2" s="609"/>
      <c r="D2" s="138"/>
      <c r="E2" s="138"/>
      <c r="F2" s="138"/>
      <c r="G2" s="138"/>
    </row>
    <row r="3" spans="1:8" ht="120" customHeight="1">
      <c r="A3" s="1044" t="s">
        <v>10</v>
      </c>
      <c r="B3" s="1044"/>
      <c r="C3" s="1044"/>
      <c r="D3" s="980"/>
      <c r="E3" s="980"/>
      <c r="F3" s="980"/>
      <c r="G3" s="980"/>
    </row>
    <row r="4" spans="1:8" ht="6.95" customHeight="1">
      <c r="A4" s="124"/>
      <c r="B4" s="609"/>
      <c r="C4" s="609"/>
      <c r="D4" s="138"/>
      <c r="E4" s="138"/>
      <c r="F4" s="138"/>
      <c r="G4" s="138"/>
    </row>
    <row r="5" spans="1:8" s="599" customFormat="1" ht="60" customHeight="1">
      <c r="A5" s="1046" t="s">
        <v>1210</v>
      </c>
      <c r="B5" s="1047"/>
      <c r="C5" s="1047"/>
      <c r="D5" s="968"/>
      <c r="E5" s="968"/>
      <c r="F5" s="968"/>
      <c r="G5" s="968"/>
      <c r="H5" s="9"/>
    </row>
    <row r="6" spans="1:8" s="599" customFormat="1" ht="6.95" customHeight="1">
      <c r="A6" s="932"/>
      <c r="B6" s="932"/>
      <c r="C6" s="932"/>
      <c r="D6" s="968"/>
      <c r="E6" s="968"/>
      <c r="F6" s="968"/>
      <c r="G6" s="968"/>
      <c r="H6" s="968"/>
    </row>
    <row r="7" spans="1:8" ht="39.950000000000003" customHeight="1">
      <c r="A7" s="1045" t="s">
        <v>15</v>
      </c>
      <c r="B7" s="1045"/>
      <c r="C7" s="1045"/>
      <c r="D7" s="968"/>
      <c r="E7" s="968"/>
      <c r="F7" s="968"/>
      <c r="G7" s="968"/>
      <c r="H7" s="968"/>
    </row>
    <row r="8" spans="1:8" ht="20.100000000000001" customHeight="1">
      <c r="A8" s="124"/>
      <c r="B8" s="609"/>
      <c r="C8" s="609"/>
      <c r="D8" s="138"/>
      <c r="E8" s="138"/>
      <c r="F8" s="138"/>
      <c r="G8" s="138"/>
    </row>
    <row r="9" spans="1:8" ht="20.100000000000001" customHeight="1">
      <c r="A9" s="608" t="s">
        <v>16</v>
      </c>
      <c r="B9" s="609"/>
      <c r="C9" s="609"/>
      <c r="D9" s="138"/>
      <c r="E9" s="138"/>
      <c r="F9" s="138"/>
      <c r="G9" s="138"/>
    </row>
    <row r="10" spans="1:8" ht="37.5" customHeight="1" thickBot="1">
      <c r="A10" s="460" t="s">
        <v>17</v>
      </c>
      <c r="B10" s="456"/>
      <c r="C10" s="128"/>
      <c r="D10" s="570" t="s">
        <v>955</v>
      </c>
      <c r="E10" s="570" t="s">
        <v>982</v>
      </c>
      <c r="F10" s="570" t="s">
        <v>986</v>
      </c>
      <c r="G10" s="570" t="s">
        <v>1067</v>
      </c>
      <c r="H10" s="484" t="s">
        <v>1164</v>
      </c>
    </row>
    <row r="11" spans="1:8" ht="20.100000000000001" customHeight="1">
      <c r="A11" s="611"/>
      <c r="B11" s="610"/>
      <c r="C11" s="133"/>
      <c r="D11" s="136"/>
      <c r="E11" s="136"/>
      <c r="F11" s="136"/>
      <c r="G11" s="136"/>
      <c r="H11" s="602"/>
    </row>
    <row r="12" spans="1:8" ht="20.100000000000001" customHeight="1">
      <c r="A12" s="611" t="s">
        <v>42</v>
      </c>
      <c r="B12" s="610"/>
      <c r="C12" s="133"/>
      <c r="D12" s="136">
        <v>2162</v>
      </c>
      <c r="E12" s="136">
        <v>1754</v>
      </c>
      <c r="F12" s="136">
        <v>2152</v>
      </c>
      <c r="G12" s="136">
        <v>2736</v>
      </c>
      <c r="H12" s="913">
        <v>2552</v>
      </c>
    </row>
    <row r="13" spans="1:8" ht="20.100000000000001" customHeight="1">
      <c r="A13" s="609" t="s">
        <v>43</v>
      </c>
      <c r="B13" s="610"/>
      <c r="C13" s="133"/>
      <c r="D13" s="136">
        <v>23</v>
      </c>
      <c r="E13" s="136">
        <v>30</v>
      </c>
      <c r="F13" s="136">
        <v>19</v>
      </c>
      <c r="G13" s="136">
        <v>29</v>
      </c>
      <c r="H13" s="917">
        <v>13</v>
      </c>
    </row>
    <row r="14" spans="1:8" ht="20.100000000000001" customHeight="1">
      <c r="A14" s="142" t="s">
        <v>44</v>
      </c>
      <c r="B14" s="610"/>
      <c r="C14" s="133"/>
      <c r="D14" s="136">
        <v>-1403</v>
      </c>
      <c r="E14" s="136">
        <v>-1059</v>
      </c>
      <c r="F14" s="136">
        <v>-1356</v>
      </c>
      <c r="G14" s="136">
        <v>-1532</v>
      </c>
      <c r="H14" s="913">
        <v>-1394</v>
      </c>
    </row>
    <row r="15" spans="1:8" ht="20.100000000000001" customHeight="1">
      <c r="A15" s="142" t="s">
        <v>45</v>
      </c>
      <c r="B15" s="610"/>
      <c r="C15" s="133"/>
      <c r="D15" s="136">
        <v>-125</v>
      </c>
      <c r="E15" s="136">
        <v>-123</v>
      </c>
      <c r="F15" s="136">
        <v>-121</v>
      </c>
      <c r="G15" s="136">
        <v>-134</v>
      </c>
      <c r="H15" s="917">
        <v>-129</v>
      </c>
    </row>
    <row r="16" spans="1:8" ht="20.100000000000001" customHeight="1">
      <c r="A16" s="142" t="s">
        <v>46</v>
      </c>
      <c r="B16" s="610"/>
      <c r="C16" s="133"/>
      <c r="D16" s="136">
        <v>-140</v>
      </c>
      <c r="E16" s="136">
        <v>-135</v>
      </c>
      <c r="F16" s="136">
        <v>-140</v>
      </c>
      <c r="G16" s="136">
        <v>-151</v>
      </c>
      <c r="H16" s="913">
        <v>-106</v>
      </c>
    </row>
    <row r="17" spans="1:54" ht="20.100000000000001" customHeight="1">
      <c r="A17" s="144" t="s">
        <v>47</v>
      </c>
      <c r="B17" s="167"/>
      <c r="C17" s="146"/>
      <c r="D17" s="149">
        <v>-129</v>
      </c>
      <c r="E17" s="149">
        <v>-149</v>
      </c>
      <c r="F17" s="149">
        <v>-133</v>
      </c>
      <c r="G17" s="149">
        <v>-204</v>
      </c>
      <c r="H17" s="918">
        <v>-151</v>
      </c>
    </row>
    <row r="18" spans="1:54" ht="20.100000000000001" customHeight="1">
      <c r="A18" s="611" t="s">
        <v>48</v>
      </c>
      <c r="B18" s="610"/>
      <c r="C18" s="133"/>
      <c r="D18" s="136">
        <v>388</v>
      </c>
      <c r="E18" s="136">
        <v>318</v>
      </c>
      <c r="F18" s="136">
        <v>421</v>
      </c>
      <c r="G18" s="136">
        <v>744</v>
      </c>
      <c r="H18" s="919">
        <v>784</v>
      </c>
    </row>
    <row r="19" spans="1:54" ht="20.100000000000001" customHeight="1">
      <c r="A19" s="151" t="s">
        <v>49</v>
      </c>
      <c r="B19" s="167"/>
      <c r="C19" s="146"/>
      <c r="D19" s="149">
        <v>-142</v>
      </c>
      <c r="E19" s="149">
        <v>449</v>
      </c>
      <c r="F19" s="149">
        <v>496</v>
      </c>
      <c r="G19" s="149">
        <v>-1397</v>
      </c>
      <c r="H19" s="918">
        <v>71</v>
      </c>
    </row>
    <row r="20" spans="1:54" s="45" customFormat="1" ht="20.100000000000001" customHeight="1">
      <c r="A20" s="611" t="s">
        <v>50</v>
      </c>
      <c r="B20" s="611"/>
      <c r="C20" s="133"/>
      <c r="D20" s="136">
        <v>246</v>
      </c>
      <c r="E20" s="136">
        <v>767</v>
      </c>
      <c r="F20" s="136">
        <v>917</v>
      </c>
      <c r="G20" s="136">
        <v>-653</v>
      </c>
      <c r="H20" s="605">
        <v>855</v>
      </c>
    </row>
    <row r="21" spans="1:54" ht="20.100000000000001" customHeight="1">
      <c r="A21" s="609" t="s">
        <v>51</v>
      </c>
      <c r="B21" s="610"/>
      <c r="C21" s="133"/>
      <c r="D21" s="136">
        <v>-215</v>
      </c>
      <c r="E21" s="136">
        <v>-81</v>
      </c>
      <c r="F21" s="136">
        <v>-37</v>
      </c>
      <c r="G21" s="136">
        <v>-295</v>
      </c>
      <c r="H21" s="913">
        <v>48</v>
      </c>
    </row>
    <row r="22" spans="1:54" ht="20.100000000000001" customHeight="1">
      <c r="A22" s="142" t="s">
        <v>52</v>
      </c>
      <c r="B22" s="610"/>
      <c r="C22" s="133"/>
      <c r="D22" s="136">
        <v>-41</v>
      </c>
      <c r="E22" s="136">
        <v>15</v>
      </c>
      <c r="F22" s="136">
        <v>-38</v>
      </c>
      <c r="G22" s="136">
        <v>-115</v>
      </c>
      <c r="H22" s="913">
        <v>-103</v>
      </c>
    </row>
    <row r="23" spans="1:54" ht="20.100000000000001" customHeight="1">
      <c r="A23" s="142" t="s">
        <v>53</v>
      </c>
      <c r="B23" s="610"/>
      <c r="C23" s="133"/>
      <c r="D23" s="136">
        <v>8</v>
      </c>
      <c r="E23" s="136">
        <v>10</v>
      </c>
      <c r="F23" s="136">
        <v>38</v>
      </c>
      <c r="G23" s="136">
        <v>31</v>
      </c>
      <c r="H23" s="913">
        <v>31</v>
      </c>
    </row>
    <row r="24" spans="1:54" ht="20.100000000000001" customHeight="1">
      <c r="A24" s="144" t="s">
        <v>55</v>
      </c>
      <c r="B24" s="167"/>
      <c r="C24" s="146"/>
      <c r="D24" s="149">
        <v>92</v>
      </c>
      <c r="E24" s="149">
        <v>474</v>
      </c>
      <c r="F24" s="149">
        <v>-141</v>
      </c>
      <c r="G24" s="149">
        <v>-526</v>
      </c>
      <c r="H24" s="711">
        <v>-112</v>
      </c>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row>
    <row r="25" spans="1:54" ht="20.100000000000001" customHeight="1">
      <c r="A25" s="461" t="s">
        <v>56</v>
      </c>
      <c r="B25" s="461"/>
      <c r="C25" s="154"/>
      <c r="D25" s="156">
        <v>59</v>
      </c>
      <c r="E25" s="156">
        <v>499</v>
      </c>
      <c r="F25" s="156">
        <v>-141</v>
      </c>
      <c r="G25" s="156">
        <v>-610</v>
      </c>
      <c r="H25" s="920">
        <v>-183</v>
      </c>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row>
    <row r="26" spans="1:54" s="45" customFormat="1" ht="20.100000000000001" customHeight="1">
      <c r="A26" s="608" t="s">
        <v>57</v>
      </c>
      <c r="B26" s="611"/>
      <c r="C26" s="133"/>
      <c r="D26" s="136">
        <v>90</v>
      </c>
      <c r="E26" s="136">
        <v>1187</v>
      </c>
      <c r="F26" s="136">
        <v>737</v>
      </c>
      <c r="G26" s="136">
        <v>-1559</v>
      </c>
      <c r="H26" s="892">
        <v>720</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row>
    <row r="27" spans="1:54" s="48" customFormat="1" ht="20.100000000000001" customHeight="1">
      <c r="A27" s="610" t="s">
        <v>58</v>
      </c>
      <c r="B27" s="610"/>
      <c r="C27" s="133"/>
      <c r="D27" s="136">
        <v>-104</v>
      </c>
      <c r="E27" s="136">
        <v>-150</v>
      </c>
      <c r="F27" s="136">
        <v>-138</v>
      </c>
      <c r="G27" s="136">
        <v>947</v>
      </c>
      <c r="H27" s="605">
        <v>-152</v>
      </c>
    </row>
    <row r="28" spans="1:54" s="49" customFormat="1" ht="20.100000000000001" customHeight="1" thickBot="1">
      <c r="A28" s="296" t="s">
        <v>990</v>
      </c>
      <c r="B28" s="296"/>
      <c r="C28" s="159"/>
      <c r="D28" s="981">
        <v>-14</v>
      </c>
      <c r="E28" s="981">
        <v>1037</v>
      </c>
      <c r="F28" s="981">
        <v>600</v>
      </c>
      <c r="G28" s="981">
        <v>-611</v>
      </c>
      <c r="H28" s="478">
        <v>568</v>
      </c>
    </row>
    <row r="29" spans="1:54" s="45" customFormat="1" ht="20.100000000000001" customHeight="1" thickTop="1">
      <c r="A29" s="611"/>
      <c r="B29" s="611"/>
      <c r="C29" s="133"/>
      <c r="D29" s="136"/>
      <c r="E29" s="136"/>
      <c r="F29" s="136"/>
      <c r="G29" s="136"/>
      <c r="H29" s="602"/>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row>
    <row r="30" spans="1:54" s="593" customFormat="1" ht="20.100000000000001" customHeight="1">
      <c r="A30" s="611" t="s">
        <v>63</v>
      </c>
      <c r="B30" s="610"/>
      <c r="C30" s="133"/>
      <c r="D30" s="136"/>
      <c r="E30" s="136"/>
      <c r="F30" s="136"/>
      <c r="G30" s="136"/>
      <c r="H30" s="397"/>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row>
    <row r="31" spans="1:54" s="593" customFormat="1" ht="20.100000000000001" customHeight="1">
      <c r="A31" s="165" t="s">
        <v>846</v>
      </c>
      <c r="B31" s="610"/>
      <c r="C31" s="133"/>
      <c r="D31" s="136">
        <v>-21</v>
      </c>
      <c r="E31" s="136">
        <v>1039</v>
      </c>
      <c r="F31" s="136">
        <v>601</v>
      </c>
      <c r="G31" s="136">
        <v>-608</v>
      </c>
      <c r="H31" s="485">
        <v>565</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row>
    <row r="32" spans="1:54" s="593" customFormat="1" ht="20.100000000000001" customHeight="1">
      <c r="A32" s="166" t="s">
        <v>64</v>
      </c>
      <c r="B32" s="167"/>
      <c r="C32" s="146"/>
      <c r="D32" s="149">
        <v>7</v>
      </c>
      <c r="E32" s="149">
        <v>-2</v>
      </c>
      <c r="F32" s="149">
        <v>-1</v>
      </c>
      <c r="G32" s="149">
        <v>-4</v>
      </c>
      <c r="H32" s="712">
        <v>3</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row>
    <row r="33" spans="1:54" s="593" customFormat="1" ht="20.100000000000001" customHeight="1" thickBot="1">
      <c r="A33" s="161"/>
      <c r="B33" s="161"/>
      <c r="C33" s="159"/>
      <c r="D33" s="981">
        <v>-14</v>
      </c>
      <c r="E33" s="981">
        <v>1037</v>
      </c>
      <c r="F33" s="981">
        <v>600</v>
      </c>
      <c r="G33" s="981">
        <v>-611</v>
      </c>
      <c r="H33" s="478">
        <v>568</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row>
    <row r="34" spans="1:54" s="593" customFormat="1" ht="20.100000000000001" customHeight="1" thickTop="1">
      <c r="A34" s="611"/>
      <c r="B34" s="611"/>
      <c r="C34" s="133"/>
      <c r="D34" s="136"/>
      <c r="E34" s="136"/>
      <c r="F34" s="136"/>
      <c r="G34" s="136"/>
      <c r="H34" s="602"/>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1:54" s="45" customFormat="1" ht="20.100000000000001" customHeight="1">
      <c r="A35" s="611" t="s">
        <v>59</v>
      </c>
      <c r="B35" s="611"/>
      <c r="C35" s="133"/>
      <c r="D35" s="136"/>
      <c r="E35" s="136"/>
      <c r="F35" s="136"/>
      <c r="G35" s="136"/>
      <c r="H35" s="602"/>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row>
    <row r="36" spans="1:54" s="45" customFormat="1" ht="20.100000000000001" customHeight="1">
      <c r="A36" s="610" t="s">
        <v>988</v>
      </c>
      <c r="B36" s="611"/>
      <c r="C36" s="133"/>
      <c r="D36" s="136">
        <v>-2819</v>
      </c>
      <c r="E36" s="136">
        <v>-8393</v>
      </c>
      <c r="F36" s="136">
        <v>-90</v>
      </c>
      <c r="G36" s="136" t="s">
        <v>61</v>
      </c>
      <c r="H36" s="602" t="s">
        <v>61</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row>
    <row r="37" spans="1:54" ht="20.100000000000001" customHeight="1">
      <c r="A37" s="611" t="s">
        <v>63</v>
      </c>
      <c r="B37" s="610"/>
      <c r="C37" s="133"/>
      <c r="D37" s="136"/>
      <c r="E37" s="136"/>
      <c r="F37" s="136"/>
      <c r="G37" s="136"/>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row>
    <row r="38" spans="1:54" ht="20.100000000000001" customHeight="1">
      <c r="A38" s="165" t="s">
        <v>846</v>
      </c>
      <c r="B38" s="610"/>
      <c r="C38" s="133"/>
      <c r="D38" s="136">
        <v>-2201</v>
      </c>
      <c r="E38" s="136">
        <v>-6725</v>
      </c>
      <c r="F38" s="136">
        <v>5498</v>
      </c>
      <c r="G38" s="136" t="s">
        <v>61</v>
      </c>
      <c r="H38" s="833" t="s">
        <v>61</v>
      </c>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row>
    <row r="39" spans="1:54" ht="20.100000000000001" customHeight="1">
      <c r="A39" s="166" t="s">
        <v>64</v>
      </c>
      <c r="B39" s="167"/>
      <c r="C39" s="146"/>
      <c r="D39" s="149">
        <v>-618</v>
      </c>
      <c r="E39" s="149">
        <v>-1668</v>
      </c>
      <c r="F39" s="149">
        <v>-5588</v>
      </c>
      <c r="G39" s="149" t="s">
        <v>61</v>
      </c>
      <c r="H39" s="834" t="s">
        <v>61</v>
      </c>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row>
    <row r="40" spans="1:54" ht="20.100000000000001" customHeight="1" thickBot="1">
      <c r="A40" s="161"/>
      <c r="B40" s="161"/>
      <c r="C40" s="159"/>
      <c r="D40" s="981">
        <v>-2819</v>
      </c>
      <c r="E40" s="981">
        <v>-8393</v>
      </c>
      <c r="F40" s="981">
        <v>-90</v>
      </c>
      <c r="G40" s="981" t="s">
        <v>61</v>
      </c>
      <c r="H40" s="835" t="s">
        <v>61</v>
      </c>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row>
    <row r="41" spans="1:54" ht="20.100000000000001" customHeight="1" thickTop="1">
      <c r="A41" s="610"/>
      <c r="B41" s="610"/>
      <c r="C41" s="133"/>
      <c r="D41" s="136"/>
      <c r="E41" s="136"/>
      <c r="F41" s="136"/>
      <c r="G41" s="136"/>
      <c r="H41" s="602"/>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row>
    <row r="42" spans="1:54" s="599" customFormat="1" ht="20.100000000000001" customHeight="1">
      <c r="A42" s="611" t="s">
        <v>991</v>
      </c>
      <c r="B42" s="611"/>
      <c r="C42" s="133"/>
      <c r="D42" s="136"/>
      <c r="E42" s="136"/>
      <c r="F42" s="136"/>
      <c r="G42" s="136"/>
      <c r="H42" s="602"/>
    </row>
    <row r="43" spans="1:54" s="599" customFormat="1" ht="20.100000000000001" customHeight="1">
      <c r="A43" s="610" t="s">
        <v>989</v>
      </c>
      <c r="B43" s="611"/>
      <c r="C43" s="133"/>
      <c r="D43" s="136">
        <v>-2833</v>
      </c>
      <c r="E43" s="136">
        <v>-7356</v>
      </c>
      <c r="F43" s="136">
        <v>510</v>
      </c>
      <c r="G43" s="136">
        <v>-611</v>
      </c>
      <c r="H43" s="485">
        <v>568</v>
      </c>
    </row>
    <row r="44" spans="1:54" s="599" customFormat="1" ht="20.100000000000001" customHeight="1">
      <c r="A44" s="611" t="s">
        <v>63</v>
      </c>
      <c r="B44" s="610"/>
      <c r="C44" s="133"/>
      <c r="D44" s="136"/>
      <c r="E44" s="136"/>
      <c r="F44" s="136"/>
      <c r="G44" s="136"/>
      <c r="H44" s="485"/>
    </row>
    <row r="45" spans="1:54" s="599" customFormat="1" ht="20.100000000000001" customHeight="1">
      <c r="A45" s="165" t="s">
        <v>846</v>
      </c>
      <c r="B45" s="610"/>
      <c r="C45" s="133"/>
      <c r="D45" s="136">
        <v>-2222</v>
      </c>
      <c r="E45" s="136">
        <v>-5686</v>
      </c>
      <c r="F45" s="136">
        <v>6099</v>
      </c>
      <c r="G45" s="136">
        <v>-608</v>
      </c>
      <c r="H45" s="485">
        <v>565</v>
      </c>
    </row>
    <row r="46" spans="1:54" s="599" customFormat="1" ht="20.100000000000001" customHeight="1">
      <c r="A46" s="166" t="s">
        <v>64</v>
      </c>
      <c r="B46" s="167"/>
      <c r="C46" s="146"/>
      <c r="D46" s="149">
        <v>-610</v>
      </c>
      <c r="E46" s="149">
        <v>-1670</v>
      </c>
      <c r="F46" s="149">
        <v>-5590</v>
      </c>
      <c r="G46" s="149">
        <v>-4</v>
      </c>
      <c r="H46" s="712">
        <v>3</v>
      </c>
    </row>
    <row r="47" spans="1:54" s="599" customFormat="1" ht="20.100000000000001" customHeight="1" thickBot="1">
      <c r="A47" s="161"/>
      <c r="B47" s="161"/>
      <c r="C47" s="159"/>
      <c r="D47" s="981">
        <v>-2833</v>
      </c>
      <c r="E47" s="981">
        <v>-7356</v>
      </c>
      <c r="F47" s="981">
        <v>510</v>
      </c>
      <c r="G47" s="981">
        <v>-611</v>
      </c>
      <c r="H47" s="478">
        <v>568</v>
      </c>
    </row>
    <row r="48" spans="1:54" s="599" customFormat="1" ht="20.100000000000001" customHeight="1" thickTop="1">
      <c r="A48" s="610"/>
      <c r="B48" s="610"/>
      <c r="C48" s="133"/>
      <c r="D48" s="136"/>
      <c r="E48" s="136"/>
      <c r="F48" s="136"/>
      <c r="G48" s="136"/>
      <c r="H48" s="602"/>
    </row>
    <row r="49" spans="1:8" ht="20.100000000000001" customHeight="1">
      <c r="A49" s="608"/>
      <c r="B49" s="169"/>
      <c r="C49" s="169"/>
      <c r="D49" s="982"/>
      <c r="E49" s="982"/>
      <c r="F49" s="982"/>
      <c r="G49" s="982"/>
      <c r="H49" s="602"/>
    </row>
    <row r="50" spans="1:8" ht="20.100000000000001" customHeight="1">
      <c r="A50" s="611" t="s">
        <v>1018</v>
      </c>
      <c r="B50" s="811"/>
      <c r="C50" s="811"/>
      <c r="D50" s="982"/>
      <c r="E50" s="982"/>
      <c r="F50" s="982"/>
      <c r="G50" s="982"/>
      <c r="H50" s="602"/>
    </row>
    <row r="51" spans="1:8" ht="20.100000000000001" customHeight="1">
      <c r="A51" s="610" t="s">
        <v>1017</v>
      </c>
      <c r="B51" s="610"/>
      <c r="C51" s="133"/>
      <c r="D51" s="960">
        <v>-0.02</v>
      </c>
      <c r="E51" s="960">
        <v>1.17</v>
      </c>
      <c r="F51" s="960">
        <v>0.67</v>
      </c>
      <c r="G51" s="960">
        <v>-0.68</v>
      </c>
      <c r="H51" s="1020">
        <v>0.63</v>
      </c>
    </row>
    <row r="52" spans="1:8" s="599" customFormat="1" ht="20.100000000000001" customHeight="1">
      <c r="A52" s="610" t="s">
        <v>1019</v>
      </c>
      <c r="B52" s="814"/>
      <c r="C52" s="814"/>
      <c r="D52" s="960">
        <v>-2.48</v>
      </c>
      <c r="E52" s="960">
        <v>-7.57</v>
      </c>
      <c r="F52" s="960">
        <v>6.19</v>
      </c>
      <c r="G52" s="960" t="s">
        <v>61</v>
      </c>
      <c r="H52" s="446" t="s">
        <v>61</v>
      </c>
    </row>
    <row r="53" spans="1:8" ht="20.100000000000001" customHeight="1">
      <c r="A53" s="610" t="s">
        <v>1016</v>
      </c>
      <c r="B53" s="610"/>
      <c r="C53" s="133"/>
      <c r="D53" s="960">
        <v>-2.5</v>
      </c>
      <c r="E53" s="960">
        <v>-6.4</v>
      </c>
      <c r="F53" s="960">
        <v>6.86</v>
      </c>
      <c r="G53" s="960">
        <v>-0.68</v>
      </c>
      <c r="H53" s="1020">
        <v>0.63</v>
      </c>
    </row>
    <row r="54" spans="1:8" ht="20.100000000000001" customHeight="1">
      <c r="A54" s="610"/>
      <c r="B54" s="610"/>
      <c r="C54" s="133"/>
      <c r="D54" s="136"/>
      <c r="E54" s="136"/>
      <c r="F54" s="136"/>
      <c r="G54" s="136"/>
    </row>
    <row r="55" spans="1:8" s="599" customFormat="1" ht="20.100000000000001" customHeight="1">
      <c r="A55" s="609" t="s">
        <v>1015</v>
      </c>
      <c r="B55" s="610"/>
      <c r="C55" s="133"/>
      <c r="D55" s="136"/>
      <c r="E55" s="136"/>
      <c r="F55" s="136"/>
      <c r="G55" s="136"/>
      <c r="H55" s="397"/>
    </row>
    <row r="56" spans="1:8" ht="20.100000000000001" customHeight="1">
      <c r="A56" s="124"/>
      <c r="B56" s="609"/>
      <c r="C56" s="609"/>
      <c r="E56" s="138"/>
      <c r="F56" s="138"/>
      <c r="G56" s="138"/>
    </row>
    <row r="57" spans="1:8" ht="20.100000000000001" customHeight="1" thickBot="1">
      <c r="A57" s="180" t="s">
        <v>17</v>
      </c>
      <c r="B57" s="129"/>
      <c r="C57" s="129"/>
      <c r="D57" s="570" t="s">
        <v>955</v>
      </c>
      <c r="E57" s="570" t="s">
        <v>982</v>
      </c>
      <c r="F57" s="570" t="s">
        <v>986</v>
      </c>
      <c r="G57" s="570" t="s">
        <v>1067</v>
      </c>
      <c r="H57" s="484" t="s">
        <v>1164</v>
      </c>
    </row>
    <row r="58" spans="1:8" ht="20.100000000000001" customHeight="1">
      <c r="A58" s="611" t="s">
        <v>48</v>
      </c>
      <c r="B58" s="610"/>
      <c r="C58" s="610"/>
      <c r="D58" s="833">
        <v>388</v>
      </c>
      <c r="E58" s="833">
        <v>318</v>
      </c>
      <c r="F58" s="833">
        <v>421</v>
      </c>
      <c r="G58" s="833">
        <v>744</v>
      </c>
      <c r="H58" s="485">
        <v>784</v>
      </c>
    </row>
    <row r="59" spans="1:8" ht="20.100000000000001" customHeight="1">
      <c r="A59" s="1052" t="s">
        <v>770</v>
      </c>
      <c r="B59" s="1053"/>
      <c r="C59" s="1053"/>
      <c r="D59" s="833">
        <v>-275</v>
      </c>
      <c r="E59" s="833">
        <v>-46</v>
      </c>
      <c r="F59" s="833">
        <v>-35</v>
      </c>
      <c r="G59" s="833">
        <v>-550</v>
      </c>
      <c r="H59" s="485">
        <v>0</v>
      </c>
    </row>
    <row r="60" spans="1:8" ht="20.100000000000001" customHeight="1">
      <c r="A60" s="1052" t="s">
        <v>771</v>
      </c>
      <c r="B60" s="1053"/>
      <c r="C60" s="1053"/>
      <c r="D60" s="833">
        <v>3</v>
      </c>
      <c r="E60" s="833">
        <v>640</v>
      </c>
      <c r="F60" s="833">
        <v>138</v>
      </c>
      <c r="G60" s="833">
        <v>5</v>
      </c>
      <c r="H60" s="485">
        <v>0</v>
      </c>
    </row>
    <row r="61" spans="1:8" ht="20.100000000000001" customHeight="1">
      <c r="A61" s="1052" t="s">
        <v>71</v>
      </c>
      <c r="B61" s="1054"/>
      <c r="C61" s="1054"/>
      <c r="D61" s="833">
        <v>160</v>
      </c>
      <c r="E61" s="833">
        <v>-141</v>
      </c>
      <c r="F61" s="833">
        <v>396</v>
      </c>
      <c r="G61" s="833">
        <v>-808</v>
      </c>
      <c r="H61" s="485">
        <v>62</v>
      </c>
    </row>
    <row r="62" spans="1:8" ht="20.100000000000001" customHeight="1">
      <c r="A62" s="658" t="s">
        <v>355</v>
      </c>
      <c r="B62" s="219"/>
      <c r="C62" s="144"/>
      <c r="D62" s="834">
        <v>-29</v>
      </c>
      <c r="E62" s="834">
        <v>-3</v>
      </c>
      <c r="F62" s="834">
        <v>-3</v>
      </c>
      <c r="G62" s="834">
        <v>-45</v>
      </c>
      <c r="H62" s="712">
        <v>8</v>
      </c>
    </row>
    <row r="63" spans="1:8" ht="20.100000000000001" customHeight="1">
      <c r="A63" s="462" t="s">
        <v>49</v>
      </c>
      <c r="B63" s="463"/>
      <c r="C63" s="142"/>
      <c r="D63" s="983">
        <v>-142</v>
      </c>
      <c r="E63" s="983">
        <v>449</v>
      </c>
      <c r="F63" s="983">
        <v>496</v>
      </c>
      <c r="G63" s="983">
        <v>-1397</v>
      </c>
      <c r="H63" s="917">
        <v>71</v>
      </c>
    </row>
    <row r="64" spans="1:8" ht="20.100000000000001" customHeight="1" thickBot="1">
      <c r="A64" s="191" t="s">
        <v>50</v>
      </c>
      <c r="B64" s="192"/>
      <c r="C64" s="161"/>
      <c r="D64" s="984">
        <v>246</v>
      </c>
      <c r="E64" s="984">
        <v>767</v>
      </c>
      <c r="F64" s="984">
        <v>917</v>
      </c>
      <c r="G64" s="984">
        <v>-653</v>
      </c>
      <c r="H64" s="405">
        <v>855</v>
      </c>
    </row>
    <row r="65" spans="1:8" ht="20.100000000000001" customHeight="1" thickTop="1">
      <c r="A65" s="124"/>
      <c r="B65" s="609"/>
      <c r="C65" s="609"/>
      <c r="D65" s="833"/>
      <c r="E65" s="833"/>
      <c r="F65" s="833"/>
      <c r="G65" s="833"/>
    </row>
    <row r="66" spans="1:8" ht="20.100000000000001" customHeight="1">
      <c r="A66" s="124"/>
      <c r="B66" s="609"/>
      <c r="C66" s="609"/>
      <c r="D66" s="833"/>
      <c r="E66" s="833"/>
      <c r="F66" s="833"/>
      <c r="G66" s="833"/>
    </row>
    <row r="67" spans="1:8" ht="20.100000000000001" customHeight="1">
      <c r="A67" s="608" t="s">
        <v>73</v>
      </c>
      <c r="B67" s="609"/>
      <c r="C67" s="609"/>
      <c r="D67" s="833"/>
      <c r="E67" s="833"/>
      <c r="F67" s="833"/>
      <c r="G67" s="833"/>
    </row>
    <row r="68" spans="1:8" ht="37.5" customHeight="1" thickBot="1">
      <c r="A68" s="460" t="s">
        <v>17</v>
      </c>
      <c r="B68" s="464"/>
      <c r="C68" s="128"/>
      <c r="D68" s="961" t="s">
        <v>956</v>
      </c>
      <c r="E68" s="961" t="s">
        <v>983</v>
      </c>
      <c r="F68" s="961" t="s">
        <v>993</v>
      </c>
      <c r="G68" s="961" t="s">
        <v>1068</v>
      </c>
      <c r="H68" s="713" t="s">
        <v>1165</v>
      </c>
    </row>
    <row r="69" spans="1:8" ht="20.100000000000001" customHeight="1">
      <c r="A69" s="611" t="s">
        <v>98</v>
      </c>
      <c r="B69" s="610"/>
      <c r="C69" s="133"/>
      <c r="D69" s="833"/>
      <c r="E69" s="833"/>
      <c r="F69" s="833"/>
      <c r="G69" s="833"/>
      <c r="H69" s="602"/>
    </row>
    <row r="70" spans="1:8" ht="20.100000000000001" customHeight="1">
      <c r="A70" s="611" t="s">
        <v>99</v>
      </c>
      <c r="B70" s="610"/>
      <c r="C70" s="198"/>
      <c r="D70" s="833"/>
      <c r="E70" s="833"/>
      <c r="F70" s="833"/>
      <c r="G70" s="833"/>
      <c r="H70" s="602"/>
    </row>
    <row r="71" spans="1:8" ht="20.100000000000001" customHeight="1">
      <c r="A71" s="610" t="s">
        <v>100</v>
      </c>
      <c r="B71" s="610"/>
      <c r="C71" s="133"/>
      <c r="D71" s="833">
        <v>1954</v>
      </c>
      <c r="E71" s="833">
        <v>1897</v>
      </c>
      <c r="F71" s="833">
        <v>654</v>
      </c>
      <c r="G71" s="833">
        <v>657</v>
      </c>
      <c r="H71" s="485">
        <v>629</v>
      </c>
    </row>
    <row r="72" spans="1:8" ht="20.100000000000001" customHeight="1">
      <c r="A72" s="610" t="s">
        <v>101</v>
      </c>
      <c r="B72" s="610"/>
      <c r="C72" s="133"/>
      <c r="D72" s="833">
        <v>17111</v>
      </c>
      <c r="E72" s="833">
        <v>18336</v>
      </c>
      <c r="F72" s="833">
        <v>8252</v>
      </c>
      <c r="G72" s="833">
        <v>7266</v>
      </c>
      <c r="H72" s="485">
        <v>7170</v>
      </c>
    </row>
    <row r="73" spans="1:8" ht="20.100000000000001" customHeight="1">
      <c r="A73" s="610" t="s">
        <v>103</v>
      </c>
      <c r="B73" s="610"/>
      <c r="C73" s="133"/>
      <c r="D73" s="833">
        <v>2225</v>
      </c>
      <c r="E73" s="833">
        <v>2316</v>
      </c>
      <c r="F73" s="833">
        <v>1586</v>
      </c>
      <c r="G73" s="833">
        <v>1249</v>
      </c>
      <c r="H73" s="485">
        <v>1265</v>
      </c>
    </row>
    <row r="74" spans="1:8" ht="20.100000000000001" customHeight="1">
      <c r="A74" s="610" t="s">
        <v>104</v>
      </c>
      <c r="B74" s="610"/>
      <c r="C74" s="133"/>
      <c r="D74" s="833">
        <v>3399</v>
      </c>
      <c r="E74" s="833">
        <v>3213</v>
      </c>
      <c r="F74" s="833">
        <v>957</v>
      </c>
      <c r="G74" s="833">
        <v>966</v>
      </c>
      <c r="H74" s="485">
        <v>983</v>
      </c>
    </row>
    <row r="75" spans="1:8" ht="20.100000000000001" customHeight="1">
      <c r="A75" s="610" t="s">
        <v>105</v>
      </c>
      <c r="B75" s="610"/>
      <c r="C75" s="133"/>
      <c r="D75" s="833">
        <v>579</v>
      </c>
      <c r="E75" s="833">
        <v>1209</v>
      </c>
      <c r="F75" s="833">
        <v>933</v>
      </c>
      <c r="G75" s="833">
        <v>628</v>
      </c>
      <c r="H75" s="485">
        <v>603</v>
      </c>
    </row>
    <row r="76" spans="1:8" ht="20.100000000000001" customHeight="1">
      <c r="A76" s="610" t="s">
        <v>106</v>
      </c>
      <c r="B76" s="610"/>
      <c r="C76" s="133"/>
      <c r="D76" s="833">
        <v>3180</v>
      </c>
      <c r="E76" s="833">
        <v>4886</v>
      </c>
      <c r="F76" s="833">
        <v>844</v>
      </c>
      <c r="G76" s="833">
        <v>933</v>
      </c>
      <c r="H76" s="485">
        <v>764</v>
      </c>
    </row>
    <row r="77" spans="1:8" ht="20.100000000000001" customHeight="1">
      <c r="A77" s="610" t="s">
        <v>107</v>
      </c>
      <c r="B77" s="610"/>
      <c r="C77" s="133"/>
      <c r="D77" s="833">
        <v>38217</v>
      </c>
      <c r="E77" s="833">
        <v>60127</v>
      </c>
      <c r="F77" s="833">
        <v>679</v>
      </c>
      <c r="G77" s="833">
        <v>343</v>
      </c>
      <c r="H77" s="485">
        <v>355</v>
      </c>
    </row>
    <row r="78" spans="1:8" ht="20.100000000000001" customHeight="1">
      <c r="A78" s="167" t="s">
        <v>108</v>
      </c>
      <c r="B78" s="167"/>
      <c r="C78" s="146"/>
      <c r="D78" s="834">
        <v>1321</v>
      </c>
      <c r="E78" s="834">
        <v>1327</v>
      </c>
      <c r="F78" s="834">
        <v>738</v>
      </c>
      <c r="G78" s="834">
        <v>624</v>
      </c>
      <c r="H78" s="712">
        <v>631</v>
      </c>
    </row>
    <row r="79" spans="1:8" ht="20.100000000000001" customHeight="1">
      <c r="A79" s="611" t="s">
        <v>109</v>
      </c>
      <c r="B79" s="611"/>
      <c r="C79" s="133"/>
      <c r="D79" s="833">
        <v>67987</v>
      </c>
      <c r="E79" s="833">
        <v>93313</v>
      </c>
      <c r="F79" s="833">
        <v>14644</v>
      </c>
      <c r="G79" s="833">
        <v>12668</v>
      </c>
      <c r="H79" s="485">
        <v>12400</v>
      </c>
    </row>
    <row r="80" spans="1:8" ht="20.100000000000001" customHeight="1">
      <c r="A80" s="610"/>
      <c r="B80" s="610"/>
      <c r="C80" s="133"/>
      <c r="D80" s="833"/>
      <c r="E80" s="833"/>
      <c r="F80" s="833"/>
      <c r="G80" s="833"/>
      <c r="H80" s="602"/>
    </row>
    <row r="81" spans="1:8" ht="20.100000000000001" customHeight="1">
      <c r="A81" s="611" t="s">
        <v>110</v>
      </c>
      <c r="B81" s="610"/>
      <c r="C81" s="198"/>
      <c r="D81" s="833"/>
      <c r="E81" s="833"/>
      <c r="F81" s="833"/>
      <c r="G81" s="833"/>
      <c r="H81" s="602"/>
    </row>
    <row r="82" spans="1:8" ht="20.100000000000001" customHeight="1">
      <c r="A82" s="610" t="s">
        <v>111</v>
      </c>
      <c r="B82" s="610"/>
      <c r="C82" s="133"/>
      <c r="D82" s="833">
        <v>3895</v>
      </c>
      <c r="E82" s="833">
        <v>3983</v>
      </c>
      <c r="F82" s="833">
        <v>307</v>
      </c>
      <c r="G82" s="833">
        <v>465</v>
      </c>
      <c r="H82" s="485">
        <v>439</v>
      </c>
    </row>
    <row r="83" spans="1:8" ht="20.100000000000001" customHeight="1">
      <c r="A83" s="610" t="s">
        <v>107</v>
      </c>
      <c r="B83" s="610"/>
      <c r="C83" s="133"/>
      <c r="D83" s="833">
        <v>105593</v>
      </c>
      <c r="E83" s="833">
        <v>107673</v>
      </c>
      <c r="F83" s="833">
        <v>3166</v>
      </c>
      <c r="G83" s="833">
        <v>1486</v>
      </c>
      <c r="H83" s="485">
        <v>1278</v>
      </c>
    </row>
    <row r="84" spans="1:8" s="599" customFormat="1" ht="20.100000000000001" customHeight="1">
      <c r="A84" s="610" t="s">
        <v>112</v>
      </c>
      <c r="B84" s="610"/>
      <c r="C84" s="133"/>
      <c r="D84" s="833">
        <v>640</v>
      </c>
      <c r="E84" s="833">
        <v>687</v>
      </c>
      <c r="F84" s="833">
        <v>4651</v>
      </c>
      <c r="G84" s="833">
        <v>660</v>
      </c>
      <c r="H84" s="485">
        <v>690</v>
      </c>
    </row>
    <row r="85" spans="1:8" s="620" customFormat="1" ht="20.100000000000001" customHeight="1">
      <c r="A85" s="610" t="s">
        <v>113</v>
      </c>
      <c r="B85" s="610"/>
      <c r="C85" s="133"/>
      <c r="D85" s="833">
        <v>170</v>
      </c>
      <c r="E85" s="833">
        <v>256</v>
      </c>
      <c r="F85" s="833">
        <v>103</v>
      </c>
      <c r="G85" s="833">
        <v>71</v>
      </c>
      <c r="H85" s="485">
        <v>66</v>
      </c>
    </row>
    <row r="86" spans="1:8" s="620" customFormat="1" ht="20.100000000000001" customHeight="1">
      <c r="A86" s="610" t="s">
        <v>709</v>
      </c>
      <c r="B86" s="610"/>
      <c r="C86" s="133"/>
      <c r="D86" s="833">
        <v>7441</v>
      </c>
      <c r="E86" s="833">
        <v>10719</v>
      </c>
      <c r="F86" s="833">
        <v>3694</v>
      </c>
      <c r="G86" s="833">
        <v>2607</v>
      </c>
      <c r="H86" s="485">
        <v>1314</v>
      </c>
    </row>
    <row r="87" spans="1:8" ht="20.100000000000001" customHeight="1">
      <c r="A87" s="610" t="s">
        <v>115</v>
      </c>
      <c r="B87" s="610"/>
      <c r="C87" s="133"/>
      <c r="D87" s="833">
        <v>13323</v>
      </c>
      <c r="E87" s="833">
        <v>10781</v>
      </c>
      <c r="F87" s="833">
        <v>1019</v>
      </c>
      <c r="G87" s="833">
        <v>1767</v>
      </c>
      <c r="H87" s="485">
        <v>1419</v>
      </c>
    </row>
    <row r="88" spans="1:8" ht="20.100000000000001" customHeight="1">
      <c r="A88" s="610" t="s">
        <v>118</v>
      </c>
      <c r="B88" s="610"/>
      <c r="C88" s="133"/>
      <c r="D88" s="833">
        <v>6419</v>
      </c>
      <c r="E88" s="833">
        <v>4165</v>
      </c>
      <c r="F88" s="833">
        <v>3638</v>
      </c>
      <c r="G88" s="833">
        <v>3919</v>
      </c>
      <c r="H88" s="485">
        <v>3729</v>
      </c>
    </row>
    <row r="89" spans="1:8" ht="20.100000000000001" customHeight="1">
      <c r="A89" s="167" t="s">
        <v>119</v>
      </c>
      <c r="B89" s="167"/>
      <c r="C89" s="146"/>
      <c r="D89" s="834">
        <v>956</v>
      </c>
      <c r="E89" s="834">
        <v>92</v>
      </c>
      <c r="F89" s="834">
        <v>498</v>
      </c>
      <c r="G89" s="834" t="s">
        <v>61</v>
      </c>
      <c r="H89" s="712" t="s">
        <v>61</v>
      </c>
    </row>
    <row r="90" spans="1:8" ht="20.100000000000001" customHeight="1">
      <c r="A90" s="611" t="s">
        <v>120</v>
      </c>
      <c r="B90" s="611"/>
      <c r="C90" s="133"/>
      <c r="D90" s="833">
        <v>138438</v>
      </c>
      <c r="E90" s="833">
        <v>138356</v>
      </c>
      <c r="F90" s="833">
        <v>17075</v>
      </c>
      <c r="G90" s="833">
        <v>10975</v>
      </c>
      <c r="H90" s="485">
        <v>8935</v>
      </c>
    </row>
    <row r="91" spans="1:8" s="599" customFormat="1" ht="20.100000000000001" customHeight="1">
      <c r="A91" s="610"/>
      <c r="B91" s="610"/>
      <c r="C91" s="133"/>
      <c r="D91" s="833"/>
      <c r="E91" s="833"/>
      <c r="F91" s="833"/>
      <c r="G91" s="833"/>
      <c r="H91" s="485"/>
    </row>
    <row r="92" spans="1:8" ht="20.100000000000001" customHeight="1" thickBot="1">
      <c r="A92" s="191" t="s">
        <v>121</v>
      </c>
      <c r="B92" s="191"/>
      <c r="C92" s="191"/>
      <c r="D92" s="985">
        <v>206425</v>
      </c>
      <c r="E92" s="985">
        <v>231669</v>
      </c>
      <c r="F92" s="985">
        <v>31719</v>
      </c>
      <c r="G92" s="985">
        <v>23642</v>
      </c>
      <c r="H92" s="969">
        <v>21334</v>
      </c>
    </row>
    <row r="93" spans="1:8" ht="20.100000000000001" customHeight="1" thickTop="1">
      <c r="A93" s="610"/>
      <c r="B93" s="610"/>
      <c r="C93" s="133"/>
      <c r="D93" s="833"/>
      <c r="E93" s="833"/>
      <c r="F93" s="833"/>
      <c r="G93" s="833"/>
    </row>
    <row r="94" spans="1:8" ht="20.100000000000001" customHeight="1">
      <c r="A94" s="611" t="s">
        <v>122</v>
      </c>
      <c r="B94" s="465"/>
      <c r="C94" s="207"/>
      <c r="D94" s="833"/>
      <c r="E94" s="833"/>
      <c r="F94" s="833"/>
      <c r="G94" s="833"/>
    </row>
    <row r="95" spans="1:8" ht="20.100000000000001" customHeight="1">
      <c r="A95" s="611" t="s">
        <v>123</v>
      </c>
      <c r="B95" s="610"/>
      <c r="C95" s="133"/>
      <c r="D95" s="833"/>
      <c r="E95" s="833"/>
      <c r="F95" s="833"/>
      <c r="G95" s="833"/>
    </row>
    <row r="96" spans="1:8" ht="20.100000000000001" customHeight="1">
      <c r="A96" s="610" t="s">
        <v>124</v>
      </c>
      <c r="B96" s="610"/>
      <c r="C96" s="133"/>
      <c r="D96" s="833">
        <v>3046</v>
      </c>
      <c r="E96" s="833">
        <v>3046</v>
      </c>
      <c r="F96" s="833">
        <v>3046</v>
      </c>
      <c r="G96" s="833">
        <v>3046</v>
      </c>
      <c r="H96" s="485">
        <v>3046</v>
      </c>
    </row>
    <row r="97" spans="1:8" ht="20.100000000000001" customHeight="1">
      <c r="A97" s="610" t="s">
        <v>125</v>
      </c>
      <c r="B97" s="610"/>
      <c r="C97" s="133"/>
      <c r="D97" s="833">
        <v>73</v>
      </c>
      <c r="E97" s="833">
        <v>73</v>
      </c>
      <c r="F97" s="833">
        <v>73</v>
      </c>
      <c r="G97" s="833">
        <v>73</v>
      </c>
      <c r="H97" s="485">
        <v>73</v>
      </c>
    </row>
    <row r="98" spans="1:8" ht="20.100000000000001" customHeight="1">
      <c r="A98" s="610" t="s">
        <v>126</v>
      </c>
      <c r="B98" s="610"/>
      <c r="C98" s="133"/>
      <c r="D98" s="805">
        <v>6479</v>
      </c>
      <c r="E98" s="805">
        <v>1954</v>
      </c>
      <c r="F98" s="805">
        <v>7528</v>
      </c>
      <c r="G98" s="805">
        <v>6467</v>
      </c>
      <c r="H98" s="605">
        <v>6918</v>
      </c>
    </row>
    <row r="99" spans="1:8" ht="20.100000000000001" customHeight="1">
      <c r="A99" s="167" t="s">
        <v>127</v>
      </c>
      <c r="B99" s="167"/>
      <c r="C99" s="146"/>
      <c r="D99" s="962">
        <v>-1563</v>
      </c>
      <c r="E99" s="962">
        <v>-3093</v>
      </c>
      <c r="F99" s="962">
        <v>-4181</v>
      </c>
      <c r="G99" s="962">
        <v>-1916</v>
      </c>
      <c r="H99" s="711">
        <v>-313</v>
      </c>
    </row>
    <row r="100" spans="1:8" s="45" customFormat="1" ht="20.100000000000001" customHeight="1">
      <c r="A100" s="611" t="s">
        <v>128</v>
      </c>
      <c r="B100" s="611"/>
      <c r="C100" s="133"/>
      <c r="D100" s="833">
        <v>8036</v>
      </c>
      <c r="E100" s="833">
        <v>1980</v>
      </c>
      <c r="F100" s="833">
        <v>6466</v>
      </c>
      <c r="G100" s="833">
        <v>7670</v>
      </c>
      <c r="H100" s="485">
        <v>9724</v>
      </c>
    </row>
    <row r="101" spans="1:8" s="45" customFormat="1" ht="20.100000000000001" customHeight="1">
      <c r="A101" s="230" t="s">
        <v>64</v>
      </c>
      <c r="B101" s="230"/>
      <c r="C101" s="146"/>
      <c r="D101" s="834">
        <v>727</v>
      </c>
      <c r="E101" s="834">
        <v>-668</v>
      </c>
      <c r="F101" s="834">
        <v>77</v>
      </c>
      <c r="G101" s="834">
        <v>67</v>
      </c>
      <c r="H101" s="712">
        <v>68</v>
      </c>
    </row>
    <row r="102" spans="1:8" s="45" customFormat="1" ht="20.100000000000001" customHeight="1">
      <c r="A102" s="611" t="s">
        <v>129</v>
      </c>
      <c r="B102" s="611"/>
      <c r="C102" s="133"/>
      <c r="D102" s="833">
        <v>8762</v>
      </c>
      <c r="E102" s="833">
        <v>1311</v>
      </c>
      <c r="F102" s="833">
        <v>6543</v>
      </c>
      <c r="G102" s="833">
        <v>7737</v>
      </c>
      <c r="H102" s="485">
        <v>9793</v>
      </c>
    </row>
    <row r="103" spans="1:8" ht="20.100000000000001" customHeight="1">
      <c r="A103" s="611"/>
      <c r="B103" s="610"/>
      <c r="C103" s="133"/>
      <c r="D103" s="833"/>
      <c r="E103" s="833"/>
      <c r="F103" s="833"/>
      <c r="G103" s="833"/>
      <c r="H103" s="602"/>
    </row>
    <row r="104" spans="1:8" ht="20.100000000000001" customHeight="1">
      <c r="A104" s="611" t="s">
        <v>130</v>
      </c>
      <c r="B104" s="610"/>
      <c r="C104" s="133"/>
      <c r="D104" s="833"/>
      <c r="E104" s="833"/>
      <c r="F104" s="833"/>
      <c r="G104" s="833"/>
      <c r="H104" s="602"/>
    </row>
    <row r="105" spans="1:8" ht="20.100000000000001" customHeight="1">
      <c r="A105" s="611" t="s">
        <v>131</v>
      </c>
      <c r="B105" s="610"/>
      <c r="C105" s="133"/>
      <c r="D105" s="833"/>
      <c r="E105" s="833"/>
      <c r="F105" s="833"/>
      <c r="G105" s="833"/>
      <c r="H105" s="602"/>
    </row>
    <row r="106" spans="1:8" ht="20.100000000000001" customHeight="1">
      <c r="A106" s="610" t="s">
        <v>132</v>
      </c>
      <c r="B106" s="610"/>
      <c r="C106" s="133"/>
      <c r="D106" s="833">
        <v>7026</v>
      </c>
      <c r="E106" s="833">
        <v>6427</v>
      </c>
      <c r="F106" s="833">
        <v>6124</v>
      </c>
      <c r="G106" s="833">
        <v>3658</v>
      </c>
      <c r="H106" s="485">
        <v>3723</v>
      </c>
    </row>
    <row r="107" spans="1:8" ht="20.100000000000001" customHeight="1">
      <c r="A107" s="610" t="s">
        <v>107</v>
      </c>
      <c r="B107" s="610"/>
      <c r="C107" s="133"/>
      <c r="D107" s="833">
        <v>32853</v>
      </c>
      <c r="E107" s="833">
        <v>59284</v>
      </c>
      <c r="F107" s="833">
        <v>1167</v>
      </c>
      <c r="G107" s="833">
        <v>756</v>
      </c>
      <c r="H107" s="485">
        <v>400</v>
      </c>
    </row>
    <row r="108" spans="1:8" ht="20.100000000000001" customHeight="1">
      <c r="A108" s="610" t="s">
        <v>133</v>
      </c>
      <c r="B108" s="610"/>
      <c r="C108" s="610"/>
      <c r="D108" s="833">
        <v>679</v>
      </c>
      <c r="E108" s="833">
        <v>926</v>
      </c>
      <c r="F108" s="833">
        <v>514</v>
      </c>
      <c r="G108" s="833">
        <v>152</v>
      </c>
      <c r="H108" s="485">
        <v>407</v>
      </c>
    </row>
    <row r="109" spans="1:8" ht="20.100000000000001" customHeight="1">
      <c r="A109" s="610" t="s">
        <v>134</v>
      </c>
      <c r="B109" s="610"/>
      <c r="C109" s="610"/>
      <c r="D109" s="833">
        <v>3840</v>
      </c>
      <c r="E109" s="833">
        <v>3726</v>
      </c>
      <c r="F109" s="833">
        <v>957</v>
      </c>
      <c r="G109" s="833">
        <v>966</v>
      </c>
      <c r="H109" s="485">
        <v>983</v>
      </c>
    </row>
    <row r="110" spans="1:8" ht="20.100000000000001" customHeight="1">
      <c r="A110" s="610" t="s">
        <v>135</v>
      </c>
      <c r="B110" s="610"/>
      <c r="C110" s="133"/>
      <c r="D110" s="833">
        <v>4666</v>
      </c>
      <c r="E110" s="833">
        <v>5193</v>
      </c>
      <c r="F110" s="833">
        <v>111</v>
      </c>
      <c r="G110" s="833">
        <v>118</v>
      </c>
      <c r="H110" s="485">
        <v>106</v>
      </c>
    </row>
    <row r="111" spans="1:8" ht="20.100000000000001" customHeight="1">
      <c r="A111" s="610" t="s">
        <v>136</v>
      </c>
      <c r="B111" s="610"/>
      <c r="C111" s="133"/>
      <c r="D111" s="833">
        <v>931</v>
      </c>
      <c r="E111" s="833">
        <v>484</v>
      </c>
      <c r="F111" s="833">
        <v>20</v>
      </c>
      <c r="G111" s="833">
        <v>13</v>
      </c>
      <c r="H111" s="485">
        <v>12</v>
      </c>
    </row>
    <row r="112" spans="1:8" ht="20.100000000000001" customHeight="1">
      <c r="A112" s="167" t="s">
        <v>137</v>
      </c>
      <c r="B112" s="167"/>
      <c r="C112" s="146"/>
      <c r="D112" s="834">
        <v>460</v>
      </c>
      <c r="E112" s="834">
        <v>476</v>
      </c>
      <c r="F112" s="834">
        <v>139</v>
      </c>
      <c r="G112" s="834">
        <v>121</v>
      </c>
      <c r="H112" s="712">
        <v>119</v>
      </c>
    </row>
    <row r="113" spans="1:8" s="45" customFormat="1" ht="20.100000000000001" customHeight="1">
      <c r="A113" s="611" t="s">
        <v>138</v>
      </c>
      <c r="B113" s="611"/>
      <c r="C113" s="198"/>
      <c r="D113" s="963">
        <v>50455</v>
      </c>
      <c r="E113" s="963">
        <v>76516</v>
      </c>
      <c r="F113" s="963">
        <v>9032</v>
      </c>
      <c r="G113" s="833">
        <v>5784</v>
      </c>
      <c r="H113" s="485">
        <v>5751</v>
      </c>
    </row>
    <row r="114" spans="1:8" ht="20.100000000000001" customHeight="1">
      <c r="A114" s="610"/>
      <c r="B114" s="610"/>
      <c r="C114" s="198"/>
      <c r="D114" s="833"/>
      <c r="E114" s="833"/>
      <c r="F114" s="833"/>
      <c r="G114" s="833"/>
      <c r="H114" s="485"/>
    </row>
    <row r="115" spans="1:8" ht="20.100000000000001" customHeight="1">
      <c r="A115" s="611" t="s">
        <v>139</v>
      </c>
      <c r="B115" s="610"/>
      <c r="C115" s="133"/>
      <c r="D115" s="833"/>
      <c r="E115" s="833"/>
      <c r="F115" s="833"/>
      <c r="G115" s="833"/>
      <c r="H115" s="485"/>
    </row>
    <row r="116" spans="1:8" ht="20.100000000000001" customHeight="1">
      <c r="A116" s="610" t="s">
        <v>132</v>
      </c>
      <c r="B116" s="610"/>
      <c r="C116" s="133"/>
      <c r="D116" s="833">
        <v>7849</v>
      </c>
      <c r="E116" s="833">
        <v>7849</v>
      </c>
      <c r="F116" s="833">
        <v>6863</v>
      </c>
      <c r="G116" s="833">
        <v>4127</v>
      </c>
      <c r="H116" s="485">
        <v>2444</v>
      </c>
    </row>
    <row r="117" spans="1:8" ht="20.100000000000001" customHeight="1">
      <c r="A117" s="610" t="s">
        <v>107</v>
      </c>
      <c r="B117" s="610"/>
      <c r="C117" s="133"/>
      <c r="D117" s="833">
        <v>117224</v>
      </c>
      <c r="E117" s="833">
        <v>122781</v>
      </c>
      <c r="F117" s="833">
        <v>7491</v>
      </c>
      <c r="G117" s="833">
        <v>3973</v>
      </c>
      <c r="H117" s="485">
        <v>2087</v>
      </c>
    </row>
    <row r="118" spans="1:8" s="599" customFormat="1" ht="20.100000000000001" customHeight="1">
      <c r="A118" s="610" t="s">
        <v>135</v>
      </c>
      <c r="B118" s="610"/>
      <c r="C118" s="133"/>
      <c r="D118" s="833">
        <v>3018</v>
      </c>
      <c r="E118" s="833">
        <v>6684</v>
      </c>
      <c r="F118" s="833">
        <v>2</v>
      </c>
      <c r="G118" s="833">
        <v>13</v>
      </c>
      <c r="H118" s="485">
        <v>11</v>
      </c>
    </row>
    <row r="119" spans="1:8" s="599" customFormat="1" ht="20.100000000000001" customHeight="1">
      <c r="A119" s="610" t="s">
        <v>710</v>
      </c>
      <c r="B119" s="610"/>
      <c r="C119" s="133"/>
      <c r="D119" s="833">
        <v>1864</v>
      </c>
      <c r="E119" s="833">
        <v>3587</v>
      </c>
      <c r="F119" s="833">
        <v>748</v>
      </c>
      <c r="G119" s="833">
        <v>352</v>
      </c>
      <c r="H119" s="485">
        <v>218</v>
      </c>
    </row>
    <row r="120" spans="1:8" ht="20.100000000000001" customHeight="1">
      <c r="A120" s="610" t="s">
        <v>140</v>
      </c>
      <c r="B120" s="610"/>
      <c r="C120" s="133"/>
      <c r="D120" s="833">
        <v>16892</v>
      </c>
      <c r="E120" s="833">
        <v>12939</v>
      </c>
      <c r="F120" s="833">
        <v>1040</v>
      </c>
      <c r="G120" s="833">
        <v>1657</v>
      </c>
      <c r="H120" s="485">
        <v>1030</v>
      </c>
    </row>
    <row r="121" spans="1:8" ht="20.100000000000001" customHeight="1">
      <c r="A121" s="167" t="s">
        <v>141</v>
      </c>
      <c r="B121" s="167"/>
      <c r="C121" s="146"/>
      <c r="D121" s="834">
        <v>360</v>
      </c>
      <c r="E121" s="834">
        <v>0</v>
      </c>
      <c r="F121" s="834">
        <v>0</v>
      </c>
      <c r="G121" s="834">
        <v>0</v>
      </c>
      <c r="H121" s="712">
        <v>0</v>
      </c>
    </row>
    <row r="122" spans="1:8" s="45" customFormat="1" ht="20.100000000000001" customHeight="1">
      <c r="A122" s="611" t="s">
        <v>142</v>
      </c>
      <c r="B122" s="611"/>
      <c r="C122" s="133"/>
      <c r="D122" s="833">
        <v>147207</v>
      </c>
      <c r="E122" s="833">
        <v>153841</v>
      </c>
      <c r="F122" s="833">
        <v>16144</v>
      </c>
      <c r="G122" s="833">
        <v>10122</v>
      </c>
      <c r="H122" s="485">
        <v>5791</v>
      </c>
    </row>
    <row r="123" spans="1:8" ht="20.100000000000001" customHeight="1">
      <c r="A123" s="610"/>
      <c r="B123" s="610"/>
      <c r="C123" s="133"/>
      <c r="D123" s="833"/>
      <c r="E123" s="833"/>
      <c r="F123" s="833"/>
      <c r="G123" s="833"/>
      <c r="H123" s="485"/>
    </row>
    <row r="124" spans="1:8" ht="20.100000000000001" customHeight="1">
      <c r="A124" s="230" t="s">
        <v>143</v>
      </c>
      <c r="B124" s="167"/>
      <c r="C124" s="146"/>
      <c r="D124" s="834">
        <v>197662</v>
      </c>
      <c r="E124" s="834">
        <v>230358</v>
      </c>
      <c r="F124" s="834">
        <v>25176</v>
      </c>
      <c r="G124" s="834">
        <v>15905</v>
      </c>
      <c r="H124" s="712">
        <v>11542</v>
      </c>
    </row>
    <row r="125" spans="1:8" ht="20.100000000000001" customHeight="1">
      <c r="A125" s="610"/>
      <c r="B125" s="610"/>
      <c r="C125" s="133"/>
      <c r="D125" s="833"/>
      <c r="E125" s="833"/>
      <c r="F125" s="833"/>
      <c r="G125" s="833"/>
      <c r="H125" s="485"/>
    </row>
    <row r="126" spans="1:8" ht="20.100000000000001" customHeight="1" thickBot="1">
      <c r="A126" s="191" t="s">
        <v>144</v>
      </c>
      <c r="B126" s="191"/>
      <c r="C126" s="191"/>
      <c r="D126" s="985">
        <v>206425</v>
      </c>
      <c r="E126" s="985">
        <v>231669</v>
      </c>
      <c r="F126" s="985">
        <v>31719</v>
      </c>
      <c r="G126" s="985">
        <v>23642</v>
      </c>
      <c r="H126" s="969">
        <v>21334</v>
      </c>
    </row>
    <row r="127" spans="1:8" ht="20.100000000000001" customHeight="1" thickTop="1">
      <c r="A127" s="211"/>
      <c r="B127" s="609"/>
      <c r="C127" s="609"/>
      <c r="D127" s="138"/>
      <c r="E127" s="138"/>
      <c r="F127" s="138"/>
      <c r="G127" s="138"/>
    </row>
    <row r="128" spans="1:8" s="599" customFormat="1" ht="20.100000000000001" customHeight="1">
      <c r="A128" s="211"/>
      <c r="B128" s="609"/>
      <c r="C128" s="609"/>
      <c r="D128" s="138"/>
      <c r="E128" s="138"/>
      <c r="F128" s="138"/>
      <c r="G128" s="138"/>
      <c r="H128" s="397"/>
    </row>
    <row r="129" spans="1:8" ht="20.100000000000001" customHeight="1">
      <c r="A129" s="608" t="s">
        <v>145</v>
      </c>
      <c r="B129" s="608"/>
      <c r="C129" s="609"/>
      <c r="D129" s="138"/>
      <c r="E129" s="138"/>
      <c r="F129" s="138"/>
      <c r="G129" s="138"/>
    </row>
    <row r="130" spans="1:8" ht="20.100000000000001" customHeight="1" thickBot="1">
      <c r="A130" s="212" t="s">
        <v>17</v>
      </c>
      <c r="B130" s="466"/>
      <c r="C130" s="467"/>
      <c r="D130" s="570" t="s">
        <v>955</v>
      </c>
      <c r="E130" s="570" t="s">
        <v>982</v>
      </c>
      <c r="F130" s="570" t="s">
        <v>986</v>
      </c>
      <c r="G130" s="570" t="s">
        <v>1067</v>
      </c>
      <c r="H130" s="484" t="s">
        <v>1164</v>
      </c>
    </row>
    <row r="131" spans="1:8" ht="20.100000000000001" customHeight="1">
      <c r="A131" s="215" t="s">
        <v>146</v>
      </c>
      <c r="B131" s="468"/>
      <c r="C131" s="136"/>
      <c r="D131" s="136"/>
      <c r="E131" s="136"/>
      <c r="F131" s="136"/>
      <c r="G131" s="136"/>
      <c r="H131" s="602"/>
    </row>
    <row r="132" spans="1:8" ht="20.100000000000001" customHeight="1">
      <c r="A132" s="218" t="s">
        <v>147</v>
      </c>
      <c r="B132" s="657"/>
      <c r="C132" s="921"/>
      <c r="D132" s="833">
        <v>386</v>
      </c>
      <c r="E132" s="833">
        <v>902</v>
      </c>
      <c r="F132" s="833">
        <v>1057</v>
      </c>
      <c r="G132" s="833">
        <v>-502</v>
      </c>
      <c r="H132" s="485">
        <v>962</v>
      </c>
    </row>
    <row r="133" spans="1:8" s="620" customFormat="1" ht="20.100000000000001" customHeight="1">
      <c r="A133" s="151" t="s">
        <v>49</v>
      </c>
      <c r="B133" s="469"/>
      <c r="C133" s="149"/>
      <c r="D133" s="834">
        <v>142</v>
      </c>
      <c r="E133" s="834">
        <v>-449</v>
      </c>
      <c r="F133" s="834">
        <v>-496</v>
      </c>
      <c r="G133" s="834">
        <v>1397</v>
      </c>
      <c r="H133" s="712">
        <v>-71</v>
      </c>
    </row>
    <row r="134" spans="1:8" s="620" customFormat="1" ht="20.100000000000001" customHeight="1">
      <c r="A134" s="218" t="s">
        <v>149</v>
      </c>
      <c r="B134" s="468"/>
      <c r="C134" s="136"/>
      <c r="D134" s="833">
        <v>527</v>
      </c>
      <c r="E134" s="833">
        <v>453</v>
      </c>
      <c r="F134" s="833">
        <v>561</v>
      </c>
      <c r="G134" s="833">
        <v>895</v>
      </c>
      <c r="H134" s="485">
        <v>891</v>
      </c>
    </row>
    <row r="135" spans="1:8" s="599" customFormat="1" ht="20.100000000000001" customHeight="1">
      <c r="A135" s="219" t="s">
        <v>900</v>
      </c>
      <c r="B135" s="709"/>
      <c r="C135" s="709"/>
      <c r="D135" s="833">
        <v>-18</v>
      </c>
      <c r="E135" s="833">
        <v>-42</v>
      </c>
      <c r="F135" s="833">
        <v>101</v>
      </c>
      <c r="G135" s="833">
        <v>112</v>
      </c>
      <c r="H135" s="485">
        <v>89</v>
      </c>
    </row>
    <row r="136" spans="1:8" s="599" customFormat="1" ht="20.100000000000001" customHeight="1">
      <c r="A136" s="219" t="s">
        <v>772</v>
      </c>
      <c r="B136" s="709"/>
      <c r="C136" s="709"/>
      <c r="D136" s="833">
        <v>-56</v>
      </c>
      <c r="E136" s="833">
        <v>-16</v>
      </c>
      <c r="F136" s="833">
        <v>-42</v>
      </c>
      <c r="G136" s="833">
        <v>15</v>
      </c>
      <c r="H136" s="485">
        <v>-55</v>
      </c>
    </row>
    <row r="137" spans="1:8" ht="20.100000000000001" customHeight="1">
      <c r="A137" s="144" t="s">
        <v>153</v>
      </c>
      <c r="B137" s="469"/>
      <c r="C137" s="149"/>
      <c r="D137" s="834">
        <v>-149</v>
      </c>
      <c r="E137" s="834">
        <v>-72</v>
      </c>
      <c r="F137" s="834">
        <v>65</v>
      </c>
      <c r="G137" s="834">
        <v>-12</v>
      </c>
      <c r="H137" s="712">
        <v>-304</v>
      </c>
    </row>
    <row r="138" spans="1:8" s="45" customFormat="1" ht="20.100000000000001" customHeight="1">
      <c r="A138" s="218" t="s">
        <v>1172</v>
      </c>
      <c r="B138" s="470"/>
      <c r="C138" s="164"/>
      <c r="D138" s="833">
        <v>305</v>
      </c>
      <c r="E138" s="833">
        <v>322</v>
      </c>
      <c r="F138" s="833">
        <v>684</v>
      </c>
      <c r="G138" s="833">
        <v>1011</v>
      </c>
      <c r="H138" s="485">
        <v>621</v>
      </c>
    </row>
    <row r="139" spans="1:8" ht="20.100000000000001" customHeight="1">
      <c r="A139" s="144" t="s">
        <v>155</v>
      </c>
      <c r="B139" s="469"/>
      <c r="C139" s="149"/>
      <c r="D139" s="834">
        <v>60</v>
      </c>
      <c r="E139" s="834">
        <v>312</v>
      </c>
      <c r="F139" s="834">
        <v>-188</v>
      </c>
      <c r="G139" s="834">
        <v>-404</v>
      </c>
      <c r="H139" s="712">
        <v>-38</v>
      </c>
    </row>
    <row r="140" spans="1:8" ht="20.100000000000001" customHeight="1">
      <c r="A140" s="231" t="s">
        <v>995</v>
      </c>
      <c r="B140" s="621"/>
      <c r="C140" s="621"/>
      <c r="D140" s="986">
        <v>365</v>
      </c>
      <c r="E140" s="986">
        <v>635</v>
      </c>
      <c r="F140" s="986">
        <v>497</v>
      </c>
      <c r="G140" s="986">
        <v>607</v>
      </c>
      <c r="H140" s="804">
        <v>583</v>
      </c>
    </row>
    <row r="141" spans="1:8" ht="20.100000000000001" customHeight="1">
      <c r="A141" s="608"/>
      <c r="B141" s="609"/>
      <c r="C141" s="609"/>
      <c r="D141" s="833"/>
      <c r="E141" s="833"/>
      <c r="F141" s="833"/>
      <c r="G141" s="987"/>
      <c r="H141" s="970"/>
    </row>
    <row r="142" spans="1:8" ht="20.100000000000001" customHeight="1">
      <c r="A142" s="225" t="s">
        <v>1021</v>
      </c>
      <c r="B142" s="609"/>
      <c r="C142" s="609"/>
      <c r="D142" s="833"/>
      <c r="E142" s="833"/>
      <c r="F142" s="833"/>
      <c r="G142" s="987"/>
      <c r="H142" s="970"/>
    </row>
    <row r="143" spans="1:8" ht="20.100000000000001" customHeight="1">
      <c r="A143" s="142" t="s">
        <v>160</v>
      </c>
      <c r="B143" s="609"/>
      <c r="C143" s="609"/>
      <c r="D143" s="833">
        <v>-94</v>
      </c>
      <c r="E143" s="833">
        <v>-96</v>
      </c>
      <c r="F143" s="833">
        <v>-135</v>
      </c>
      <c r="G143" s="833">
        <v>-208</v>
      </c>
      <c r="H143" s="485">
        <v>-132</v>
      </c>
    </row>
    <row r="144" spans="1:8" s="599" customFormat="1" ht="20.100000000000001" customHeight="1">
      <c r="A144" s="142" t="s">
        <v>164</v>
      </c>
      <c r="B144" s="609"/>
      <c r="C144" s="609"/>
      <c r="D144" s="833">
        <v>-12</v>
      </c>
      <c r="E144" s="833">
        <v>-9</v>
      </c>
      <c r="F144" s="833">
        <v>-8</v>
      </c>
      <c r="G144" s="833">
        <v>-7</v>
      </c>
      <c r="H144" s="485">
        <v>-12</v>
      </c>
    </row>
    <row r="145" spans="1:8" ht="20.100000000000001" customHeight="1">
      <c r="A145" s="142" t="s">
        <v>994</v>
      </c>
      <c r="B145" s="609"/>
      <c r="C145" s="609"/>
      <c r="D145" s="833">
        <v>1</v>
      </c>
      <c r="E145" s="833">
        <v>0</v>
      </c>
      <c r="F145" s="833">
        <v>1</v>
      </c>
      <c r="G145" s="833">
        <v>1</v>
      </c>
      <c r="H145" s="485">
        <v>0</v>
      </c>
    </row>
    <row r="146" spans="1:8" s="599" customFormat="1" ht="20.100000000000001" customHeight="1">
      <c r="A146" s="142" t="s">
        <v>692</v>
      </c>
      <c r="B146" s="609"/>
      <c r="C146" s="609"/>
      <c r="D146" s="833">
        <v>0</v>
      </c>
      <c r="E146" s="833">
        <v>1004</v>
      </c>
      <c r="F146" s="833">
        <v>151</v>
      </c>
      <c r="G146" s="833">
        <v>0</v>
      </c>
      <c r="H146" s="485">
        <v>4</v>
      </c>
    </row>
    <row r="147" spans="1:8" ht="20.100000000000001" customHeight="1">
      <c r="A147" s="142" t="s">
        <v>169</v>
      </c>
      <c r="B147" s="609"/>
      <c r="C147" s="609"/>
      <c r="D147" s="833">
        <v>26</v>
      </c>
      <c r="E147" s="833">
        <v>-22</v>
      </c>
      <c r="F147" s="833">
        <v>39</v>
      </c>
      <c r="G147" s="833">
        <v>7</v>
      </c>
      <c r="H147" s="485">
        <v>-7</v>
      </c>
    </row>
    <row r="148" spans="1:8" s="719" customFormat="1" ht="20.100000000000001" customHeight="1">
      <c r="A148" s="610" t="s">
        <v>797</v>
      </c>
      <c r="B148" s="663"/>
      <c r="C148" s="663"/>
      <c r="D148" s="833">
        <v>-195</v>
      </c>
      <c r="E148" s="833">
        <v>-1638</v>
      </c>
      <c r="F148" s="833">
        <v>-568</v>
      </c>
      <c r="G148" s="833">
        <v>1090</v>
      </c>
      <c r="H148" s="485">
        <v>1293</v>
      </c>
    </row>
    <row r="149" spans="1:8" s="48" customFormat="1" ht="20.100000000000001" customHeight="1">
      <c r="A149" s="610" t="s">
        <v>1173</v>
      </c>
      <c r="B149" s="610"/>
      <c r="C149" s="610"/>
      <c r="D149" s="833">
        <v>-1496</v>
      </c>
      <c r="E149" s="833">
        <v>-295</v>
      </c>
      <c r="F149" s="833">
        <v>-13</v>
      </c>
      <c r="G149" s="833">
        <v>3938</v>
      </c>
      <c r="H149" s="485">
        <v>-64</v>
      </c>
    </row>
    <row r="150" spans="1:8" ht="20.100000000000001" customHeight="1">
      <c r="A150" s="231" t="s">
        <v>997</v>
      </c>
      <c r="B150" s="621"/>
      <c r="C150" s="621"/>
      <c r="D150" s="986">
        <v>-1770</v>
      </c>
      <c r="E150" s="986">
        <v>-1055</v>
      </c>
      <c r="F150" s="986">
        <v>-532</v>
      </c>
      <c r="G150" s="986">
        <v>4822</v>
      </c>
      <c r="H150" s="804">
        <v>1081</v>
      </c>
    </row>
    <row r="151" spans="1:8" ht="20.100000000000001" customHeight="1">
      <c r="A151" s="611"/>
      <c r="B151" s="610"/>
      <c r="C151" s="610"/>
      <c r="D151" s="833"/>
      <c r="E151" s="833"/>
      <c r="F151" s="833"/>
      <c r="G151" s="987"/>
      <c r="H151" s="970"/>
    </row>
    <row r="152" spans="1:8" ht="20.100000000000001" customHeight="1">
      <c r="A152" s="611" t="s">
        <v>1022</v>
      </c>
      <c r="B152" s="610"/>
      <c r="C152" s="610"/>
      <c r="D152" s="805">
        <v>-1405</v>
      </c>
      <c r="E152" s="805">
        <v>-421</v>
      </c>
      <c r="F152" s="805">
        <v>-36</v>
      </c>
      <c r="G152" s="805">
        <v>5429</v>
      </c>
      <c r="H152" s="605">
        <v>1665</v>
      </c>
    </row>
    <row r="153" spans="1:8" ht="20.100000000000001" customHeight="1">
      <c r="A153" s="611"/>
      <c r="B153" s="610"/>
      <c r="C153" s="610"/>
      <c r="D153" s="987"/>
      <c r="E153" s="987"/>
      <c r="F153" s="987"/>
      <c r="G153" s="987"/>
      <c r="H153" s="602"/>
    </row>
    <row r="154" spans="1:8" ht="20.100000000000001" customHeight="1">
      <c r="A154" s="225" t="s">
        <v>1023</v>
      </c>
      <c r="B154" s="609"/>
      <c r="C154" s="610"/>
      <c r="D154" s="833"/>
      <c r="E154" s="833"/>
      <c r="F154" s="833"/>
      <c r="G154" s="987"/>
      <c r="H154" s="602"/>
    </row>
    <row r="155" spans="1:8" ht="20.100000000000001" customHeight="1">
      <c r="A155" s="142" t="s">
        <v>177</v>
      </c>
      <c r="B155" s="609"/>
      <c r="C155" s="609"/>
      <c r="D155" s="833">
        <v>-834</v>
      </c>
      <c r="E155" s="833">
        <v>-304</v>
      </c>
      <c r="F155" s="833">
        <v>2641</v>
      </c>
      <c r="G155" s="833">
        <v>-5139</v>
      </c>
      <c r="H155" s="485">
        <v>-1662</v>
      </c>
    </row>
    <row r="156" spans="1:8" ht="20.100000000000001" customHeight="1">
      <c r="A156" s="142" t="s">
        <v>178</v>
      </c>
      <c r="B156" s="609"/>
      <c r="C156" s="609"/>
      <c r="D156" s="833">
        <v>0</v>
      </c>
      <c r="E156" s="833">
        <v>-1013</v>
      </c>
      <c r="F156" s="833">
        <v>0</v>
      </c>
      <c r="G156" s="833">
        <v>0</v>
      </c>
      <c r="H156" s="485">
        <v>0</v>
      </c>
    </row>
    <row r="157" spans="1:8" s="599" customFormat="1" ht="20.100000000000001" customHeight="1">
      <c r="A157" s="142" t="s">
        <v>914</v>
      </c>
      <c r="B157" s="588"/>
      <c r="C157" s="588"/>
      <c r="D157" s="833">
        <v>0</v>
      </c>
      <c r="E157" s="833">
        <v>-19</v>
      </c>
      <c r="F157" s="833">
        <v>0</v>
      </c>
      <c r="G157" s="833">
        <v>0</v>
      </c>
      <c r="H157" s="485">
        <v>0</v>
      </c>
    </row>
    <row r="158" spans="1:8" s="599" customFormat="1" ht="20.100000000000001" customHeight="1">
      <c r="A158" s="142" t="s">
        <v>796</v>
      </c>
      <c r="B158" s="588"/>
      <c r="C158" s="588"/>
      <c r="D158" s="833">
        <v>229</v>
      </c>
      <c r="E158" s="833">
        <v>324</v>
      </c>
      <c r="F158" s="833">
        <v>-6</v>
      </c>
      <c r="G158" s="833">
        <v>-396</v>
      </c>
      <c r="H158" s="485">
        <v>-133</v>
      </c>
    </row>
    <row r="159" spans="1:8" ht="20.100000000000001" customHeight="1">
      <c r="A159" s="144" t="s">
        <v>179</v>
      </c>
      <c r="B159" s="167"/>
      <c r="C159" s="167"/>
      <c r="D159" s="834">
        <v>-70</v>
      </c>
      <c r="E159" s="834">
        <v>-98</v>
      </c>
      <c r="F159" s="834">
        <v>0</v>
      </c>
      <c r="G159" s="834">
        <v>0</v>
      </c>
      <c r="H159" s="712">
        <v>0</v>
      </c>
    </row>
    <row r="160" spans="1:8" ht="20.100000000000001" customHeight="1">
      <c r="A160" s="608" t="s">
        <v>999</v>
      </c>
      <c r="B160" s="609"/>
      <c r="C160" s="610"/>
      <c r="D160" s="805">
        <v>-676</v>
      </c>
      <c r="E160" s="805">
        <v>-1110</v>
      </c>
      <c r="F160" s="805">
        <v>2635</v>
      </c>
      <c r="G160" s="805">
        <v>-5536</v>
      </c>
      <c r="H160" s="605">
        <v>-1796</v>
      </c>
    </row>
    <row r="161" spans="1:8" ht="20.100000000000001" customHeight="1">
      <c r="A161" s="230" t="s">
        <v>183</v>
      </c>
      <c r="B161" s="167"/>
      <c r="C161" s="167"/>
      <c r="D161" s="834"/>
      <c r="E161" s="834"/>
      <c r="F161" s="834"/>
      <c r="G161" s="988"/>
      <c r="H161" s="971"/>
    </row>
    <row r="162" spans="1:8" ht="20.100000000000001" customHeight="1" thickBot="1">
      <c r="A162" s="191" t="s">
        <v>1020</v>
      </c>
      <c r="B162" s="192"/>
      <c r="C162" s="192"/>
      <c r="D162" s="989">
        <v>-2081</v>
      </c>
      <c r="E162" s="989">
        <v>-1530</v>
      </c>
      <c r="F162" s="989">
        <v>2599</v>
      </c>
      <c r="G162" s="989">
        <v>-107</v>
      </c>
      <c r="H162" s="972">
        <v>-131</v>
      </c>
    </row>
    <row r="163" spans="1:8" s="599" customFormat="1" ht="20.100000000000001" customHeight="1" thickTop="1">
      <c r="A163" s="611"/>
      <c r="B163" s="610"/>
      <c r="C163" s="610"/>
      <c r="D163" s="805"/>
      <c r="E163" s="805"/>
      <c r="F163" s="805"/>
      <c r="G163" s="805"/>
      <c r="H163" s="607"/>
    </row>
    <row r="164" spans="1:8" s="599" customFormat="1" ht="20.100000000000001" customHeight="1">
      <c r="A164" s="611" t="s">
        <v>1024</v>
      </c>
      <c r="B164" s="610"/>
      <c r="C164" s="610"/>
      <c r="D164" s="805"/>
      <c r="E164" s="805"/>
      <c r="F164" s="805"/>
      <c r="G164" s="805"/>
      <c r="H164" s="607"/>
    </row>
    <row r="165" spans="1:8" s="599" customFormat="1" ht="20.100000000000001" customHeight="1">
      <c r="A165" s="610" t="s">
        <v>1211</v>
      </c>
      <c r="B165" s="610"/>
      <c r="C165" s="610"/>
      <c r="D165" s="805">
        <v>-1894</v>
      </c>
      <c r="E165" s="805">
        <v>-360</v>
      </c>
      <c r="F165" s="805">
        <v>-8616</v>
      </c>
      <c r="G165" s="805" t="s">
        <v>61</v>
      </c>
      <c r="H165" s="605" t="s">
        <v>61</v>
      </c>
    </row>
    <row r="166" spans="1:8" s="599" customFormat="1" ht="20.100000000000001" customHeight="1">
      <c r="A166" s="610" t="s">
        <v>1174</v>
      </c>
      <c r="B166" s="610"/>
      <c r="C166" s="610"/>
      <c r="D166" s="805">
        <v>3429</v>
      </c>
      <c r="E166" s="805">
        <v>-1654</v>
      </c>
      <c r="F166" s="805">
        <v>-4723</v>
      </c>
      <c r="G166" s="805">
        <v>498</v>
      </c>
      <c r="H166" s="605" t="s">
        <v>61</v>
      </c>
    </row>
    <row r="167" spans="1:8" s="599" customFormat="1" ht="20.100000000000001" customHeight="1">
      <c r="A167" s="167" t="s">
        <v>1000</v>
      </c>
      <c r="B167" s="167"/>
      <c r="C167" s="167"/>
      <c r="D167" s="962">
        <v>-612</v>
      </c>
      <c r="E167" s="962">
        <v>1128</v>
      </c>
      <c r="F167" s="962">
        <v>10241</v>
      </c>
      <c r="G167" s="962" t="s">
        <v>61</v>
      </c>
      <c r="H167" s="711" t="s">
        <v>61</v>
      </c>
    </row>
    <row r="168" spans="1:8" s="599" customFormat="1" ht="20.100000000000001" customHeight="1" thickBot="1">
      <c r="A168" s="191" t="s">
        <v>1025</v>
      </c>
      <c r="B168" s="192"/>
      <c r="C168" s="192"/>
      <c r="D168" s="984">
        <v>923</v>
      </c>
      <c r="E168" s="984">
        <v>-886</v>
      </c>
      <c r="F168" s="989">
        <v>-3098</v>
      </c>
      <c r="G168" s="989">
        <v>498</v>
      </c>
      <c r="H168" s="972" t="s">
        <v>61</v>
      </c>
    </row>
    <row r="169" spans="1:8" s="599" customFormat="1" ht="20.100000000000001" customHeight="1" thickTop="1">
      <c r="A169" s="611"/>
      <c r="B169" s="610"/>
      <c r="C169" s="610"/>
      <c r="D169" s="805"/>
      <c r="E169" s="805"/>
      <c r="F169" s="805"/>
      <c r="G169" s="805"/>
      <c r="H169" s="605"/>
    </row>
    <row r="170" spans="1:8" s="599" customFormat="1" ht="20.100000000000001" customHeight="1">
      <c r="A170" s="611" t="s">
        <v>1026</v>
      </c>
      <c r="B170" s="610"/>
      <c r="C170" s="610"/>
      <c r="D170" s="805"/>
      <c r="E170" s="805"/>
      <c r="F170" s="805"/>
      <c r="G170" s="805"/>
      <c r="H170" s="605"/>
    </row>
    <row r="171" spans="1:8" s="599" customFormat="1" ht="20.100000000000001" customHeight="1">
      <c r="A171" s="610" t="s">
        <v>1212</v>
      </c>
      <c r="B171" s="609"/>
      <c r="C171" s="609"/>
      <c r="D171" s="805">
        <v>-1529</v>
      </c>
      <c r="E171" s="805">
        <v>275</v>
      </c>
      <c r="F171" s="805">
        <v>-8120</v>
      </c>
      <c r="G171" s="805">
        <v>607</v>
      </c>
      <c r="H171" s="605">
        <v>583</v>
      </c>
    </row>
    <row r="172" spans="1:8" s="599" customFormat="1" ht="20.100000000000001" customHeight="1">
      <c r="A172" s="610" t="s">
        <v>998</v>
      </c>
      <c r="B172" s="610"/>
      <c r="C172" s="610"/>
      <c r="D172" s="805">
        <v>1659</v>
      </c>
      <c r="E172" s="805">
        <v>-2709</v>
      </c>
      <c r="F172" s="805">
        <v>-5255</v>
      </c>
      <c r="G172" s="805">
        <v>5320</v>
      </c>
      <c r="H172" s="605">
        <v>1081</v>
      </c>
    </row>
    <row r="173" spans="1:8" s="599" customFormat="1" ht="20.100000000000001" customHeight="1">
      <c r="A173" s="610" t="s">
        <v>1001</v>
      </c>
      <c r="B173" s="609"/>
      <c r="C173" s="610"/>
      <c r="D173" s="805">
        <v>-1287</v>
      </c>
      <c r="E173" s="805">
        <v>18</v>
      </c>
      <c r="F173" s="805">
        <v>12876</v>
      </c>
      <c r="G173" s="805">
        <v>-5536</v>
      </c>
      <c r="H173" s="605">
        <v>-1796</v>
      </c>
    </row>
    <row r="174" spans="1:8" s="599" customFormat="1" ht="20.100000000000001" customHeight="1" thickBot="1">
      <c r="A174" s="296" t="s">
        <v>1056</v>
      </c>
      <c r="B174" s="161"/>
      <c r="C174" s="161"/>
      <c r="D174" s="984">
        <v>-1158</v>
      </c>
      <c r="E174" s="984">
        <v>-2417</v>
      </c>
      <c r="F174" s="984">
        <v>-499</v>
      </c>
      <c r="G174" s="984">
        <v>392</v>
      </c>
      <c r="H174" s="405">
        <v>-131</v>
      </c>
    </row>
    <row r="175" spans="1:8" ht="20.100000000000001" customHeight="1" thickTop="1">
      <c r="B175" s="611"/>
      <c r="C175" s="611"/>
      <c r="D175" s="136"/>
      <c r="E175" s="136"/>
      <c r="F175" s="136"/>
      <c r="G175" s="136"/>
      <c r="H175" s="526"/>
    </row>
    <row r="176" spans="1:8" s="599" customFormat="1" ht="39.950000000000003" customHeight="1">
      <c r="A176" s="1042" t="s">
        <v>1175</v>
      </c>
      <c r="B176" s="1042"/>
      <c r="C176" s="1042"/>
      <c r="D176" s="1042"/>
      <c r="E176" s="1042"/>
      <c r="F176" s="1042"/>
      <c r="G176" s="1042"/>
      <c r="H176" s="1042"/>
    </row>
    <row r="177" spans="1:8" s="599" customFormat="1" ht="20.100000000000001" customHeight="1">
      <c r="A177" s="1042" t="s">
        <v>1176</v>
      </c>
      <c r="B177" s="1042"/>
      <c r="C177" s="1042"/>
      <c r="D177" s="1042"/>
      <c r="E177" s="1042"/>
      <c r="F177" s="1042"/>
      <c r="G177" s="1042"/>
      <c r="H177" s="1042"/>
    </row>
    <row r="178" spans="1:8" s="599" customFormat="1" ht="20.100000000000001" customHeight="1">
      <c r="A178" s="1034"/>
      <c r="B178" s="1034"/>
      <c r="C178" s="1034"/>
      <c r="D178" s="1034"/>
      <c r="E178" s="1034"/>
      <c r="F178" s="1034"/>
      <c r="G178" s="1034"/>
      <c r="H178" s="1034"/>
    </row>
    <row r="179" spans="1:8" ht="20.100000000000001" customHeight="1">
      <c r="A179" s="611"/>
      <c r="B179" s="610"/>
      <c r="C179" s="610"/>
      <c r="D179" s="136"/>
      <c r="E179" s="136"/>
      <c r="F179" s="136"/>
      <c r="G179" s="136"/>
    </row>
    <row r="180" spans="1:8" ht="20.100000000000001" customHeight="1">
      <c r="A180" s="608" t="s">
        <v>185</v>
      </c>
      <c r="B180" s="124"/>
      <c r="C180" s="609"/>
      <c r="D180" s="138"/>
      <c r="E180" s="138"/>
      <c r="F180" s="138"/>
      <c r="G180" s="138"/>
    </row>
    <row r="181" spans="1:8" s="599" customFormat="1" ht="20.100000000000001" customHeight="1">
      <c r="B181" s="124"/>
      <c r="C181" s="609"/>
      <c r="D181" s="138"/>
      <c r="E181" s="138"/>
      <c r="F181" s="138"/>
      <c r="G181" s="138"/>
      <c r="H181" s="397"/>
    </row>
    <row r="182" spans="1:8" s="599" customFormat="1" ht="20.100000000000001" customHeight="1">
      <c r="A182" s="608" t="s">
        <v>987</v>
      </c>
      <c r="B182" s="124"/>
      <c r="C182" s="609"/>
      <c r="D182" s="138"/>
      <c r="E182" s="138"/>
      <c r="F182" s="138"/>
      <c r="G182" s="138"/>
      <c r="H182" s="397"/>
    </row>
    <row r="183" spans="1:8" s="599" customFormat="1" ht="20.100000000000001" customHeight="1" thickBot="1">
      <c r="A183" s="212" t="s">
        <v>17</v>
      </c>
      <c r="B183" s="455"/>
      <c r="C183" s="456"/>
      <c r="D183" s="570" t="s">
        <v>955</v>
      </c>
      <c r="E183" s="570" t="s">
        <v>982</v>
      </c>
      <c r="F183" s="570" t="s">
        <v>986</v>
      </c>
      <c r="G183" s="570" t="s">
        <v>1067</v>
      </c>
      <c r="H183" s="713" t="s">
        <v>1164</v>
      </c>
    </row>
    <row r="184" spans="1:8" s="599" customFormat="1" ht="20.100000000000001" customHeight="1">
      <c r="A184" s="611" t="s">
        <v>847</v>
      </c>
      <c r="B184" s="124"/>
      <c r="C184" s="609"/>
      <c r="D184" s="138"/>
      <c r="E184" s="138"/>
      <c r="F184" s="138"/>
      <c r="G184" s="138"/>
      <c r="H184" s="397"/>
    </row>
    <row r="185" spans="1:8" s="599" customFormat="1" ht="20.100000000000001" customHeight="1">
      <c r="A185" s="731" t="s">
        <v>42</v>
      </c>
      <c r="B185" s="124"/>
      <c r="C185" s="609"/>
      <c r="D185" s="833">
        <v>2162</v>
      </c>
      <c r="E185" s="833">
        <v>1754</v>
      </c>
      <c r="F185" s="833">
        <v>2152</v>
      </c>
      <c r="G185" s="805">
        <v>2736</v>
      </c>
      <c r="H185" s="913">
        <v>2552</v>
      </c>
    </row>
    <row r="186" spans="1:8" s="599" customFormat="1" ht="20.100000000000001" customHeight="1">
      <c r="A186" s="731" t="s">
        <v>50</v>
      </c>
      <c r="B186" s="124"/>
      <c r="C186" s="609"/>
      <c r="D186" s="805">
        <v>246</v>
      </c>
      <c r="E186" s="805">
        <v>767</v>
      </c>
      <c r="F186" s="805">
        <v>917</v>
      </c>
      <c r="G186" s="805">
        <v>-653</v>
      </c>
      <c r="H186" s="605">
        <v>855</v>
      </c>
    </row>
    <row r="187" spans="1:8" s="599" customFormat="1" ht="20.100000000000001" customHeight="1">
      <c r="A187" s="731" t="s">
        <v>51</v>
      </c>
      <c r="B187" s="124"/>
      <c r="C187" s="609"/>
      <c r="D187" s="805">
        <v>-215</v>
      </c>
      <c r="E187" s="805">
        <v>-81</v>
      </c>
      <c r="F187" s="805">
        <v>-37</v>
      </c>
      <c r="G187" s="805">
        <v>-295</v>
      </c>
      <c r="H187" s="605">
        <v>48</v>
      </c>
    </row>
    <row r="188" spans="1:8" s="599" customFormat="1" ht="20.100000000000001" customHeight="1">
      <c r="A188" s="731" t="s">
        <v>848</v>
      </c>
      <c r="B188" s="124"/>
      <c r="C188" s="609"/>
      <c r="D188" s="833">
        <v>-14</v>
      </c>
      <c r="E188" s="833">
        <v>1037</v>
      </c>
      <c r="F188" s="833">
        <v>600</v>
      </c>
      <c r="G188" s="833">
        <v>-611</v>
      </c>
      <c r="H188" s="485">
        <v>568</v>
      </c>
    </row>
    <row r="189" spans="1:8" s="599" customFormat="1" ht="20.100000000000001" customHeight="1">
      <c r="A189" s="731" t="s">
        <v>1028</v>
      </c>
      <c r="B189" s="124"/>
      <c r="C189" s="609"/>
      <c r="D189" s="833">
        <v>-21</v>
      </c>
      <c r="E189" s="833">
        <v>1039</v>
      </c>
      <c r="F189" s="833">
        <v>601</v>
      </c>
      <c r="G189" s="833">
        <v>-608</v>
      </c>
      <c r="H189" s="485">
        <v>565</v>
      </c>
    </row>
    <row r="190" spans="1:8" s="599" customFormat="1" ht="20.100000000000001" customHeight="1">
      <c r="A190" s="731" t="s">
        <v>1004</v>
      </c>
      <c r="B190" s="465"/>
      <c r="C190" s="207"/>
      <c r="D190" s="964">
        <v>-0.02</v>
      </c>
      <c r="E190" s="964">
        <v>1.17</v>
      </c>
      <c r="F190" s="964">
        <v>0.67</v>
      </c>
      <c r="G190" s="964">
        <v>-0.68</v>
      </c>
      <c r="H190" s="1020">
        <v>0.63</v>
      </c>
    </row>
    <row r="191" spans="1:8" s="599" customFormat="1" ht="20.100000000000001" customHeight="1">
      <c r="A191" s="731" t="s">
        <v>849</v>
      </c>
      <c r="B191" s="124"/>
      <c r="C191" s="609"/>
      <c r="D191" s="805">
        <v>365</v>
      </c>
      <c r="E191" s="805">
        <v>635</v>
      </c>
      <c r="F191" s="805">
        <v>497</v>
      </c>
      <c r="G191" s="805">
        <v>607</v>
      </c>
      <c r="H191" s="605">
        <v>583</v>
      </c>
    </row>
    <row r="192" spans="1:8" s="599" customFormat="1" ht="20.100000000000001" customHeight="1">
      <c r="A192" s="1055" t="s">
        <v>1213</v>
      </c>
      <c r="B192" s="1056"/>
      <c r="C192" s="1056"/>
      <c r="D192" s="833">
        <v>92</v>
      </c>
      <c r="E192" s="833">
        <v>111</v>
      </c>
      <c r="F192" s="833">
        <v>158</v>
      </c>
      <c r="G192" s="833">
        <v>197</v>
      </c>
      <c r="H192" s="485">
        <v>150</v>
      </c>
    </row>
    <row r="193" spans="1:8" s="48" customFormat="1" ht="20.100000000000001" customHeight="1">
      <c r="A193" s="186" t="s">
        <v>594</v>
      </c>
      <c r="B193" s="610"/>
      <c r="C193" s="610"/>
      <c r="D193" s="1035">
        <v>80</v>
      </c>
      <c r="E193" s="1035">
        <v>104</v>
      </c>
      <c r="F193" s="1035">
        <v>151</v>
      </c>
      <c r="G193" s="1035">
        <v>190</v>
      </c>
      <c r="H193" s="485">
        <v>138</v>
      </c>
    </row>
    <row r="194" spans="1:8" s="599" customFormat="1" ht="20.100000000000001" customHeight="1">
      <c r="A194" s="731"/>
      <c r="B194" s="124"/>
      <c r="C194" s="609"/>
      <c r="D194" s="138"/>
      <c r="E194" s="138"/>
      <c r="F194" s="138"/>
      <c r="G194" s="138"/>
      <c r="H194" s="397"/>
    </row>
    <row r="195" spans="1:8" s="599" customFormat="1" ht="20.100000000000001" customHeight="1" thickBot="1">
      <c r="A195" s="212" t="s">
        <v>17</v>
      </c>
      <c r="B195" s="455"/>
      <c r="C195" s="456"/>
      <c r="D195" s="570" t="s">
        <v>955</v>
      </c>
      <c r="E195" s="570" t="s">
        <v>982</v>
      </c>
      <c r="F195" s="570" t="s">
        <v>986</v>
      </c>
      <c r="G195" s="570" t="s">
        <v>1067</v>
      </c>
      <c r="H195" s="713" t="s">
        <v>1164</v>
      </c>
    </row>
    <row r="196" spans="1:8" s="599" customFormat="1" ht="20.100000000000001" customHeight="1">
      <c r="A196" s="611" t="s">
        <v>850</v>
      </c>
      <c r="B196" s="124"/>
      <c r="C196" s="609"/>
      <c r="D196" s="138"/>
      <c r="E196" s="138"/>
      <c r="F196" s="138"/>
      <c r="G196" s="138"/>
      <c r="H196" s="397"/>
    </row>
    <row r="197" spans="1:8" s="599" customFormat="1" ht="20.100000000000001" customHeight="1">
      <c r="A197" s="731" t="s">
        <v>497</v>
      </c>
      <c r="B197" s="465"/>
      <c r="C197" s="207"/>
      <c r="D197" s="833">
        <v>527</v>
      </c>
      <c r="E197" s="833">
        <v>453</v>
      </c>
      <c r="F197" s="833">
        <v>561</v>
      </c>
      <c r="G197" s="833">
        <v>895</v>
      </c>
      <c r="H197" s="485">
        <v>891</v>
      </c>
    </row>
    <row r="198" spans="1:8" s="599" customFormat="1" ht="20.100000000000001" customHeight="1">
      <c r="A198" s="731" t="s">
        <v>50</v>
      </c>
      <c r="B198" s="124"/>
      <c r="C198" s="609"/>
      <c r="D198" s="833">
        <v>388</v>
      </c>
      <c r="E198" s="833">
        <v>318</v>
      </c>
      <c r="F198" s="833">
        <v>421</v>
      </c>
      <c r="G198" s="833">
        <v>744</v>
      </c>
      <c r="H198" s="485">
        <v>784</v>
      </c>
    </row>
    <row r="199" spans="1:8" s="599" customFormat="1" ht="20.100000000000001" customHeight="1">
      <c r="A199" s="731" t="s">
        <v>51</v>
      </c>
      <c r="B199" s="124"/>
      <c r="C199" s="609"/>
      <c r="D199" s="833">
        <v>21</v>
      </c>
      <c r="E199" s="833">
        <v>12</v>
      </c>
      <c r="F199" s="833">
        <v>9</v>
      </c>
      <c r="G199" s="833">
        <v>-53</v>
      </c>
      <c r="H199" s="485">
        <v>36</v>
      </c>
    </row>
    <row r="200" spans="1:8" s="599" customFormat="1" ht="20.100000000000001" customHeight="1">
      <c r="A200" s="731" t="s">
        <v>1028</v>
      </c>
      <c r="B200" s="124"/>
      <c r="C200" s="609"/>
      <c r="D200" s="833">
        <v>375</v>
      </c>
      <c r="E200" s="833">
        <v>683</v>
      </c>
      <c r="F200" s="833">
        <v>276</v>
      </c>
      <c r="G200" s="833">
        <v>216</v>
      </c>
      <c r="H200" s="485">
        <v>517</v>
      </c>
    </row>
    <row r="201" spans="1:8" s="48" customFormat="1" ht="20.100000000000001" customHeight="1">
      <c r="A201" s="186" t="s">
        <v>592</v>
      </c>
      <c r="B201" s="610"/>
      <c r="C201" s="610"/>
      <c r="D201" s="1036">
        <v>0.42</v>
      </c>
      <c r="E201" s="1036">
        <v>0.77</v>
      </c>
      <c r="F201" s="1036">
        <v>0.31</v>
      </c>
      <c r="G201" s="1036">
        <v>0.24</v>
      </c>
      <c r="H201" s="1020">
        <v>0.57999999999999996</v>
      </c>
    </row>
    <row r="202" spans="1:8" s="599" customFormat="1" ht="20.100000000000001" customHeight="1">
      <c r="A202" s="731"/>
      <c r="B202" s="124"/>
      <c r="C202" s="609"/>
      <c r="D202" s="138"/>
      <c r="E202" s="138"/>
      <c r="F202" s="138"/>
      <c r="G202" s="138"/>
      <c r="H202" s="397"/>
    </row>
    <row r="203" spans="1:8" s="599" customFormat="1" ht="20.100000000000001" customHeight="1">
      <c r="A203" s="609" t="s">
        <v>1135</v>
      </c>
      <c r="B203" s="124"/>
      <c r="C203" s="609"/>
      <c r="D203" s="138"/>
      <c r="E203" s="138"/>
      <c r="F203" s="138"/>
      <c r="G203" s="138"/>
      <c r="H203" s="397"/>
    </row>
    <row r="204" spans="1:8" s="599" customFormat="1" ht="20.100000000000001" customHeight="1">
      <c r="A204" s="609"/>
      <c r="B204" s="124"/>
      <c r="C204" s="609"/>
      <c r="D204" s="138"/>
      <c r="E204" s="138"/>
      <c r="F204" s="138"/>
      <c r="G204" s="138"/>
      <c r="H204" s="397"/>
    </row>
    <row r="205" spans="1:8" s="599" customFormat="1" ht="20.100000000000001" customHeight="1">
      <c r="A205" s="731"/>
      <c r="B205" s="124"/>
      <c r="C205" s="609"/>
      <c r="D205" s="138"/>
      <c r="E205" s="138"/>
      <c r="F205" s="138"/>
      <c r="G205" s="138"/>
      <c r="H205" s="397"/>
    </row>
    <row r="206" spans="1:8" s="599" customFormat="1" ht="20.100000000000001" customHeight="1">
      <c r="A206" s="872" t="s">
        <v>1106</v>
      </c>
      <c r="B206" s="124"/>
      <c r="C206" s="609"/>
      <c r="D206" s="138"/>
      <c r="E206" s="138"/>
      <c r="F206" s="138"/>
      <c r="G206" s="138"/>
      <c r="H206" s="397"/>
    </row>
    <row r="207" spans="1:8" s="599" customFormat="1" ht="20.100000000000001" customHeight="1" thickBot="1">
      <c r="A207" s="212" t="s">
        <v>17</v>
      </c>
      <c r="B207" s="455"/>
      <c r="C207" s="456"/>
      <c r="D207" s="570" t="s">
        <v>955</v>
      </c>
      <c r="E207" s="570" t="s">
        <v>982</v>
      </c>
      <c r="F207" s="570" t="s">
        <v>986</v>
      </c>
      <c r="G207" s="570" t="s">
        <v>1067</v>
      </c>
      <c r="H207" s="713" t="s">
        <v>1164</v>
      </c>
    </row>
    <row r="208" spans="1:8" s="599" customFormat="1" ht="20.100000000000001" customHeight="1">
      <c r="A208" s="611" t="s">
        <v>850</v>
      </c>
      <c r="B208" s="465"/>
      <c r="C208" s="207"/>
      <c r="D208" s="1017"/>
      <c r="E208" s="1017"/>
      <c r="F208" s="1017"/>
      <c r="G208" s="1017"/>
      <c r="H208" s="602"/>
    </row>
    <row r="209" spans="1:8" s="599" customFormat="1" ht="20.100000000000001" customHeight="1">
      <c r="A209" s="731" t="s">
        <v>497</v>
      </c>
      <c r="B209" s="124"/>
      <c r="C209" s="609"/>
      <c r="D209" s="833">
        <v>435</v>
      </c>
      <c r="E209" s="833">
        <v>362</v>
      </c>
      <c r="F209" s="833">
        <v>454</v>
      </c>
      <c r="G209" s="833">
        <v>774</v>
      </c>
      <c r="H209" s="485">
        <v>781</v>
      </c>
    </row>
    <row r="210" spans="1:8" s="599" customFormat="1" ht="20.100000000000001" customHeight="1">
      <c r="A210" s="731" t="s">
        <v>50</v>
      </c>
      <c r="B210" s="124"/>
      <c r="C210" s="609"/>
      <c r="D210" s="833">
        <v>326</v>
      </c>
      <c r="E210" s="833">
        <v>262</v>
      </c>
      <c r="F210" s="833">
        <v>354</v>
      </c>
      <c r="G210" s="833">
        <v>669</v>
      </c>
      <c r="H210" s="485">
        <v>698</v>
      </c>
    </row>
    <row r="211" spans="1:8" s="599" customFormat="1" ht="20.100000000000001" customHeight="1">
      <c r="A211" s="731" t="s">
        <v>51</v>
      </c>
      <c r="B211" s="124"/>
      <c r="C211" s="609"/>
      <c r="D211" s="833">
        <v>8</v>
      </c>
      <c r="E211" s="833">
        <v>9</v>
      </c>
      <c r="F211" s="833">
        <v>10</v>
      </c>
      <c r="G211" s="833">
        <v>-68</v>
      </c>
      <c r="H211" s="485">
        <v>10</v>
      </c>
    </row>
    <row r="212" spans="1:8" s="599" customFormat="1" ht="20.100000000000001" customHeight="1">
      <c r="A212" s="186" t="s">
        <v>851</v>
      </c>
      <c r="B212" s="610"/>
      <c r="C212" s="610"/>
      <c r="D212" s="833">
        <v>228</v>
      </c>
      <c r="E212" s="833">
        <v>199</v>
      </c>
      <c r="F212" s="833">
        <v>279</v>
      </c>
      <c r="G212" s="833">
        <v>370</v>
      </c>
      <c r="H212" s="485">
        <v>483</v>
      </c>
    </row>
    <row r="213" spans="1:8" s="599" customFormat="1" ht="20.100000000000001" customHeight="1">
      <c r="A213" s="731" t="s">
        <v>1004</v>
      </c>
      <c r="B213" s="124"/>
      <c r="C213" s="609"/>
      <c r="D213" s="964">
        <v>0.26</v>
      </c>
      <c r="E213" s="964">
        <v>0.22</v>
      </c>
      <c r="F213" s="964">
        <v>0.31</v>
      </c>
      <c r="G213" s="964">
        <v>0.42</v>
      </c>
      <c r="H213" s="1020">
        <v>0.54</v>
      </c>
    </row>
    <row r="214" spans="1:8" s="599" customFormat="1" ht="20.100000000000001" customHeight="1">
      <c r="A214" s="611" t="s">
        <v>1107</v>
      </c>
      <c r="B214" s="124"/>
      <c r="C214" s="609"/>
      <c r="D214" s="833"/>
      <c r="E214" s="833"/>
      <c r="F214" s="833"/>
      <c r="G214" s="833"/>
      <c r="H214" s="973"/>
    </row>
    <row r="215" spans="1:8" s="48" customFormat="1" ht="20.100000000000001" customHeight="1">
      <c r="A215" s="186" t="s">
        <v>1155</v>
      </c>
      <c r="B215" s="610"/>
      <c r="C215" s="610"/>
      <c r="D215" s="1036" t="s">
        <v>192</v>
      </c>
      <c r="E215" s="1036" t="s">
        <v>192</v>
      </c>
      <c r="F215" s="1036" t="s">
        <v>192</v>
      </c>
      <c r="G215" s="1039">
        <v>0.6</v>
      </c>
      <c r="H215" s="448">
        <v>0.4</v>
      </c>
    </row>
    <row r="216" spans="1:8" s="599" customFormat="1" ht="20.100000000000001" customHeight="1">
      <c r="A216" s="51"/>
      <c r="B216" s="124"/>
      <c r="C216" s="609"/>
      <c r="D216" s="138"/>
      <c r="E216" s="138"/>
      <c r="F216" s="138"/>
      <c r="G216" s="138"/>
      <c r="H216" s="397"/>
    </row>
    <row r="217" spans="1:8" s="599" customFormat="1" ht="20.100000000000001" customHeight="1">
      <c r="A217" s="609" t="s">
        <v>1135</v>
      </c>
      <c r="B217" s="124"/>
      <c r="C217" s="609"/>
      <c r="D217" s="138"/>
      <c r="E217" s="138"/>
      <c r="F217" s="138"/>
      <c r="G217" s="138"/>
      <c r="H217" s="397"/>
    </row>
    <row r="218" spans="1:8" s="599" customFormat="1" ht="20.100000000000001" customHeight="1">
      <c r="B218" s="124"/>
      <c r="C218" s="609"/>
      <c r="D218" s="138"/>
      <c r="E218" s="138"/>
      <c r="F218" s="138"/>
      <c r="G218" s="138"/>
      <c r="H218" s="397"/>
    </row>
    <row r="219" spans="1:8" s="599" customFormat="1" ht="20.100000000000001" customHeight="1">
      <c r="B219" s="124"/>
      <c r="C219" s="609"/>
      <c r="D219" s="138"/>
      <c r="E219" s="138"/>
      <c r="F219" s="138"/>
      <c r="G219" s="138"/>
      <c r="H219" s="397"/>
    </row>
    <row r="220" spans="1:8" s="599" customFormat="1" ht="20.100000000000001" customHeight="1">
      <c r="A220" s="819" t="s">
        <v>1002</v>
      </c>
      <c r="B220" s="124"/>
      <c r="C220" s="609"/>
      <c r="D220" s="138"/>
      <c r="E220" s="138"/>
      <c r="F220" s="138"/>
      <c r="G220" s="138"/>
      <c r="H220" s="397"/>
    </row>
    <row r="221" spans="1:8" s="599" customFormat="1" ht="20.100000000000001" customHeight="1" thickBot="1">
      <c r="A221" s="212" t="s">
        <v>17</v>
      </c>
      <c r="B221" s="455"/>
      <c r="C221" s="456"/>
      <c r="D221" s="570" t="s">
        <v>955</v>
      </c>
      <c r="E221" s="570" t="s">
        <v>982</v>
      </c>
      <c r="F221" s="570" t="s">
        <v>986</v>
      </c>
      <c r="G221" s="570" t="s">
        <v>1067</v>
      </c>
      <c r="H221" s="713" t="s">
        <v>1164</v>
      </c>
    </row>
    <row r="222" spans="1:8" s="599" customFormat="1" ht="20.100000000000001" customHeight="1">
      <c r="A222" s="611" t="s">
        <v>847</v>
      </c>
      <c r="B222" s="124"/>
      <c r="C222" s="609"/>
      <c r="D222" s="138"/>
      <c r="E222" s="138"/>
      <c r="F222" s="138"/>
      <c r="G222" s="138"/>
      <c r="H222" s="397"/>
    </row>
    <row r="223" spans="1:8" s="599" customFormat="1" ht="20.100000000000001" customHeight="1">
      <c r="A223" s="731" t="s">
        <v>851</v>
      </c>
      <c r="B223" s="124"/>
      <c r="C223" s="609"/>
      <c r="D223" s="833">
        <v>-2222</v>
      </c>
      <c r="E223" s="833">
        <v>-5686</v>
      </c>
      <c r="F223" s="833">
        <v>6099</v>
      </c>
      <c r="G223" s="833">
        <v>-608</v>
      </c>
      <c r="H223" s="485">
        <v>565</v>
      </c>
    </row>
    <row r="224" spans="1:8" s="599" customFormat="1" ht="20.100000000000001" customHeight="1">
      <c r="A224" s="731" t="s">
        <v>1004</v>
      </c>
      <c r="B224" s="465"/>
      <c r="C224" s="207"/>
      <c r="D224" s="960">
        <v>-2.5</v>
      </c>
      <c r="E224" s="960">
        <v>-6.4</v>
      </c>
      <c r="F224" s="960">
        <v>6.86</v>
      </c>
      <c r="G224" s="964">
        <v>-0.68</v>
      </c>
      <c r="H224" s="1020">
        <v>0.63</v>
      </c>
    </row>
    <row r="225" spans="1:8" s="599" customFormat="1" ht="20.100000000000001" customHeight="1" collapsed="1">
      <c r="A225" s="731" t="s">
        <v>849</v>
      </c>
      <c r="B225" s="124"/>
      <c r="C225" s="609"/>
      <c r="D225" s="805">
        <v>-1529</v>
      </c>
      <c r="E225" s="805">
        <v>275</v>
      </c>
      <c r="F225" s="805">
        <v>-8120</v>
      </c>
      <c r="G225" s="805">
        <v>607</v>
      </c>
      <c r="H225" s="605">
        <v>583</v>
      </c>
    </row>
    <row r="226" spans="1:8" s="599" customFormat="1" ht="20.100000000000001" customHeight="1">
      <c r="A226" s="731" t="s">
        <v>1005</v>
      </c>
      <c r="B226" s="610"/>
      <c r="C226" s="610"/>
      <c r="D226" s="833">
        <v>19260</v>
      </c>
      <c r="E226" s="833">
        <v>18961</v>
      </c>
      <c r="F226" s="833">
        <v>7830</v>
      </c>
      <c r="G226" s="805">
        <v>7712</v>
      </c>
      <c r="H226" s="605">
        <v>7784</v>
      </c>
    </row>
    <row r="227" spans="1:8" s="599" customFormat="1" ht="20.100000000000001" customHeight="1">
      <c r="A227" s="611" t="s">
        <v>850</v>
      </c>
      <c r="B227" s="124"/>
      <c r="C227" s="609"/>
      <c r="D227" s="833"/>
      <c r="E227" s="833"/>
      <c r="F227" s="833"/>
      <c r="G227" s="833"/>
      <c r="H227" s="892"/>
    </row>
    <row r="228" spans="1:8" s="599" customFormat="1" ht="20.100000000000001" customHeight="1">
      <c r="A228" s="731" t="s">
        <v>851</v>
      </c>
      <c r="B228" s="124"/>
      <c r="C228" s="609"/>
      <c r="D228" s="833">
        <v>-99</v>
      </c>
      <c r="E228" s="833">
        <v>885</v>
      </c>
      <c r="F228" s="833">
        <v>-1990</v>
      </c>
      <c r="G228" s="833">
        <v>216</v>
      </c>
      <c r="H228" s="485">
        <v>517</v>
      </c>
    </row>
    <row r="229" spans="1:8" s="48" customFormat="1" ht="20.100000000000001" customHeight="1">
      <c r="A229" s="186" t="s">
        <v>1004</v>
      </c>
      <c r="B229" s="610"/>
      <c r="C229" s="610"/>
      <c r="D229" s="1036">
        <v>-0.11</v>
      </c>
      <c r="E229" s="1036">
        <v>1</v>
      </c>
      <c r="F229" s="1036">
        <v>-2.25</v>
      </c>
      <c r="G229" s="1036">
        <v>0.24</v>
      </c>
      <c r="H229" s="1020">
        <v>0.57999999999999996</v>
      </c>
    </row>
    <row r="230" spans="1:8" s="599" customFormat="1" ht="20.100000000000001" customHeight="1">
      <c r="A230" s="788"/>
      <c r="B230" s="124"/>
      <c r="C230" s="609"/>
      <c r="D230" s="833"/>
      <c r="E230" s="833"/>
      <c r="F230" s="833"/>
      <c r="G230" s="833"/>
      <c r="H230" s="397"/>
    </row>
    <row r="231" spans="1:8" s="599" customFormat="1" ht="20.100000000000001" customHeight="1" thickBot="1">
      <c r="A231" s="212" t="s">
        <v>17</v>
      </c>
      <c r="B231" s="455"/>
      <c r="C231" s="456"/>
      <c r="D231" s="961" t="s">
        <v>956</v>
      </c>
      <c r="E231" s="961" t="s">
        <v>983</v>
      </c>
      <c r="F231" s="961" t="s">
        <v>993</v>
      </c>
      <c r="G231" s="961" t="s">
        <v>1068</v>
      </c>
      <c r="H231" s="713" t="s">
        <v>1165</v>
      </c>
    </row>
    <row r="232" spans="1:8" s="599" customFormat="1" ht="20.100000000000001" customHeight="1">
      <c r="A232" s="218" t="s">
        <v>1107</v>
      </c>
      <c r="B232" s="287"/>
      <c r="C232" s="610"/>
      <c r="D232" s="1037"/>
      <c r="E232" s="1037"/>
      <c r="F232" s="1037"/>
      <c r="G232" s="1037"/>
      <c r="H232" s="1038"/>
    </row>
    <row r="233" spans="1:8" s="599" customFormat="1" ht="20.100000000000001" customHeight="1">
      <c r="A233" s="609" t="s">
        <v>901</v>
      </c>
      <c r="B233" s="124"/>
      <c r="C233" s="609"/>
      <c r="D233" s="833">
        <v>2235</v>
      </c>
      <c r="E233" s="833">
        <v>2353</v>
      </c>
      <c r="F233" s="833">
        <v>5863</v>
      </c>
      <c r="G233" s="833">
        <v>1084</v>
      </c>
      <c r="H233" s="773">
        <v>794</v>
      </c>
    </row>
    <row r="234" spans="1:8" s="599" customFormat="1" ht="20.100000000000001" customHeight="1">
      <c r="A234" s="609" t="s">
        <v>1169</v>
      </c>
      <c r="B234" s="124"/>
      <c r="C234" s="609"/>
      <c r="D234" s="833" t="s">
        <v>192</v>
      </c>
      <c r="E234" s="833" t="s">
        <v>192</v>
      </c>
      <c r="F234" s="833">
        <v>1863</v>
      </c>
      <c r="G234" s="966" t="s">
        <v>192</v>
      </c>
      <c r="H234" s="447" t="s">
        <v>192</v>
      </c>
    </row>
    <row r="235" spans="1:8" s="599" customFormat="1" ht="20.100000000000001" customHeight="1">
      <c r="A235" s="609" t="s">
        <v>1202</v>
      </c>
      <c r="B235" s="124"/>
      <c r="C235" s="609"/>
      <c r="D235" s="833">
        <v>4454</v>
      </c>
      <c r="E235" s="833">
        <v>4188</v>
      </c>
      <c r="F235" s="833">
        <v>5902</v>
      </c>
      <c r="G235" s="833">
        <v>1117</v>
      </c>
      <c r="H235" s="485"/>
    </row>
    <row r="236" spans="1:8" s="599" customFormat="1" ht="20.100000000000001" customHeight="1">
      <c r="A236" s="609" t="s">
        <v>1200</v>
      </c>
      <c r="B236" s="124"/>
      <c r="C236" s="609"/>
      <c r="D236" s="965"/>
      <c r="E236" s="965"/>
      <c r="F236" s="966">
        <v>2.6</v>
      </c>
      <c r="G236" s="966">
        <v>0.4</v>
      </c>
      <c r="H236" s="447">
        <v>0.3</v>
      </c>
    </row>
    <row r="237" spans="1:8" s="599" customFormat="1" ht="20.100000000000001" customHeight="1">
      <c r="A237" s="609" t="s">
        <v>1199</v>
      </c>
      <c r="B237" s="609"/>
      <c r="C237" s="609"/>
      <c r="D237" s="833" t="s">
        <v>192</v>
      </c>
      <c r="E237" s="833" t="s">
        <v>192</v>
      </c>
      <c r="F237" s="966">
        <v>0.8</v>
      </c>
      <c r="G237" s="833" t="s">
        <v>192</v>
      </c>
      <c r="H237" s="773" t="s">
        <v>192</v>
      </c>
    </row>
    <row r="238" spans="1:8" s="599" customFormat="1" ht="20.100000000000001" customHeight="1">
      <c r="A238" s="609" t="s">
        <v>1198</v>
      </c>
      <c r="B238" s="124"/>
      <c r="C238" s="609"/>
      <c r="D238" s="966">
        <v>1</v>
      </c>
      <c r="E238" s="966">
        <v>0.8</v>
      </c>
      <c r="F238" s="966" t="s">
        <v>192</v>
      </c>
      <c r="G238" s="966" t="s">
        <v>192</v>
      </c>
      <c r="H238" s="447" t="s">
        <v>192</v>
      </c>
    </row>
    <row r="239" spans="1:8" s="599" customFormat="1" ht="20.100000000000001" customHeight="1">
      <c r="A239" s="609" t="s">
        <v>195</v>
      </c>
      <c r="B239" s="124"/>
      <c r="C239" s="609"/>
      <c r="D239" s="964">
        <v>9.0500000000000007</v>
      </c>
      <c r="E239" s="964">
        <v>2.23</v>
      </c>
      <c r="F239" s="964">
        <v>7.28</v>
      </c>
      <c r="G239" s="964">
        <v>8.5500000000000007</v>
      </c>
      <c r="H239" s="1020">
        <v>10.84</v>
      </c>
    </row>
    <row r="240" spans="1:8" s="599" customFormat="1" ht="20.100000000000001" customHeight="1">
      <c r="A240" s="609" t="s">
        <v>200</v>
      </c>
      <c r="B240" s="124"/>
      <c r="C240" s="609"/>
      <c r="D240" s="833">
        <v>888294</v>
      </c>
      <c r="E240" s="833">
        <v>888294</v>
      </c>
      <c r="F240" s="833">
        <v>888294</v>
      </c>
      <c r="G240" s="833">
        <v>889204</v>
      </c>
      <c r="H240" s="389">
        <v>897264</v>
      </c>
    </row>
    <row r="241" spans="1:8" s="599" customFormat="1" ht="20.100000000000001" customHeight="1">
      <c r="A241" s="609" t="s">
        <v>201</v>
      </c>
      <c r="B241" s="124"/>
      <c r="C241" s="609"/>
      <c r="D241" s="833">
        <v>888294</v>
      </c>
      <c r="E241" s="833">
        <v>888294</v>
      </c>
      <c r="F241" s="833">
        <v>888294</v>
      </c>
      <c r="G241" s="833">
        <v>889204</v>
      </c>
      <c r="H241" s="389">
        <v>897264</v>
      </c>
    </row>
    <row r="242" spans="1:8" s="48" customFormat="1" ht="20.100000000000001" customHeight="1">
      <c r="A242" s="219" t="s">
        <v>202</v>
      </c>
      <c r="B242" s="610"/>
      <c r="C242" s="610"/>
      <c r="D242" s="1035">
        <v>888294</v>
      </c>
      <c r="E242" s="1035">
        <v>888294</v>
      </c>
      <c r="F242" s="1035">
        <v>888294</v>
      </c>
      <c r="G242" s="1035">
        <v>897264</v>
      </c>
      <c r="H242" s="389">
        <v>897264</v>
      </c>
    </row>
    <row r="243" spans="1:8" s="599" customFormat="1" ht="20.100000000000001" customHeight="1">
      <c r="A243" s="51"/>
      <c r="B243" s="124"/>
      <c r="C243" s="609"/>
      <c r="D243" s="138"/>
      <c r="E243" s="138"/>
      <c r="F243" s="138"/>
      <c r="G243" s="138"/>
      <c r="H243" s="397"/>
    </row>
    <row r="244" spans="1:8" s="1084" customFormat="1" ht="39.950000000000003" customHeight="1">
      <c r="A244" s="1043" t="s">
        <v>1217</v>
      </c>
      <c r="B244" s="1043"/>
      <c r="C244" s="1043"/>
      <c r="D244" s="1043"/>
      <c r="E244" s="1043"/>
      <c r="F244" s="1043"/>
      <c r="G244" s="1043"/>
      <c r="H244" s="1043"/>
    </row>
    <row r="245" spans="1:8" s="599" customFormat="1" ht="20.100000000000001" customHeight="1">
      <c r="A245" s="609" t="s">
        <v>1201</v>
      </c>
      <c r="B245" s="610"/>
      <c r="C245" s="609"/>
      <c r="D245" s="138"/>
      <c r="E245" s="138"/>
      <c r="F245" s="138"/>
      <c r="G245" s="138"/>
      <c r="H245" s="397"/>
    </row>
    <row r="246" spans="1:8" s="599" customFormat="1" ht="20.100000000000001" customHeight="1">
      <c r="A246" s="609" t="s">
        <v>205</v>
      </c>
      <c r="B246" s="610"/>
      <c r="C246" s="609"/>
      <c r="D246" s="138"/>
      <c r="E246" s="138"/>
      <c r="F246" s="138"/>
      <c r="G246" s="138"/>
      <c r="H246" s="397"/>
    </row>
    <row r="247" spans="1:8" s="599" customFormat="1" ht="20.100000000000001" customHeight="1">
      <c r="A247" s="788"/>
      <c r="B247" s="124"/>
      <c r="C247" s="609"/>
      <c r="D247" s="138"/>
      <c r="E247" s="138"/>
      <c r="F247" s="138"/>
      <c r="G247" s="138"/>
      <c r="H247" s="397"/>
    </row>
    <row r="248" spans="1:8" ht="20.100000000000001" customHeight="1">
      <c r="A248" s="609"/>
      <c r="B248" s="610"/>
      <c r="C248" s="610"/>
      <c r="D248" s="136"/>
      <c r="E248" s="136"/>
      <c r="F248" s="136"/>
      <c r="G248" s="136"/>
    </row>
    <row r="249" spans="1:8" ht="20.100000000000001" customHeight="1">
      <c r="A249" s="608" t="s">
        <v>206</v>
      </c>
      <c r="B249" s="610"/>
      <c r="C249" s="610"/>
      <c r="D249" s="136"/>
      <c r="E249" s="136"/>
      <c r="F249" s="136"/>
      <c r="G249" s="136"/>
    </row>
    <row r="250" spans="1:8" ht="20.100000000000001" customHeight="1">
      <c r="A250" s="609"/>
      <c r="B250" s="610"/>
      <c r="C250" s="610"/>
      <c r="D250" s="136"/>
      <c r="E250" s="136"/>
      <c r="F250" s="136"/>
      <c r="G250" s="136"/>
    </row>
    <row r="251" spans="1:8" ht="20.100000000000001" customHeight="1">
      <c r="A251" s="608" t="s">
        <v>207</v>
      </c>
      <c r="B251" s="609"/>
      <c r="C251" s="609"/>
      <c r="D251" s="138"/>
      <c r="E251" s="138"/>
      <c r="F251" s="138"/>
      <c r="G251" s="138"/>
    </row>
    <row r="252" spans="1:8" ht="37.5" customHeight="1" thickBot="1">
      <c r="A252" s="212" t="s">
        <v>17</v>
      </c>
      <c r="B252" s="455"/>
      <c r="C252" s="456"/>
      <c r="D252" s="570" t="s">
        <v>1013</v>
      </c>
      <c r="E252" s="570" t="s">
        <v>1014</v>
      </c>
      <c r="F252" s="570" t="s">
        <v>1167</v>
      </c>
      <c r="G252" s="570" t="s">
        <v>1168</v>
      </c>
      <c r="H252" s="484" t="s">
        <v>1164</v>
      </c>
    </row>
    <row r="253" spans="1:8" ht="20.100000000000001" customHeight="1">
      <c r="A253" s="610" t="s">
        <v>208</v>
      </c>
      <c r="B253" s="609"/>
      <c r="C253" s="609"/>
      <c r="D253" s="138">
        <v>985</v>
      </c>
      <c r="E253" s="138">
        <v>839</v>
      </c>
      <c r="F253" s="138">
        <v>1023</v>
      </c>
      <c r="G253" s="138">
        <v>1617</v>
      </c>
      <c r="H253" s="485">
        <v>1429</v>
      </c>
    </row>
    <row r="254" spans="1:8" s="50" customFormat="1" ht="20.100000000000001" customHeight="1">
      <c r="A254" s="1050" t="s">
        <v>209</v>
      </c>
      <c r="B254" s="1050"/>
      <c r="C254" s="1050"/>
      <c r="D254" s="290">
        <v>-129</v>
      </c>
      <c r="E254" s="290">
        <v>-119</v>
      </c>
      <c r="F254" s="290">
        <v>-220</v>
      </c>
      <c r="G254" s="290">
        <v>-116</v>
      </c>
      <c r="H254" s="629">
        <v>211</v>
      </c>
    </row>
    <row r="255" spans="1:8" s="50" customFormat="1" ht="20.100000000000001" customHeight="1">
      <c r="A255" s="610" t="s">
        <v>211</v>
      </c>
      <c r="B255" s="609"/>
      <c r="C255" s="609"/>
      <c r="D255" s="138">
        <v>1168</v>
      </c>
      <c r="E255" s="138">
        <v>856</v>
      </c>
      <c r="F255" s="138">
        <v>1094</v>
      </c>
      <c r="G255" s="138">
        <v>1460</v>
      </c>
      <c r="H255" s="485">
        <v>1384</v>
      </c>
    </row>
    <row r="256" spans="1:8" s="50" customFormat="1" ht="20.100000000000001" customHeight="1">
      <c r="A256" s="1050" t="s">
        <v>209</v>
      </c>
      <c r="B256" s="1050"/>
      <c r="C256" s="1050"/>
      <c r="D256" s="290">
        <v>7</v>
      </c>
      <c r="E256" s="290">
        <v>12</v>
      </c>
      <c r="F256" s="290">
        <v>8</v>
      </c>
      <c r="G256" s="290">
        <v>2</v>
      </c>
      <c r="H256" s="629">
        <v>-1</v>
      </c>
    </row>
    <row r="257" spans="1:8" ht="20.100000000000001" customHeight="1">
      <c r="A257" s="157" t="s">
        <v>213</v>
      </c>
      <c r="B257" s="609"/>
      <c r="C257" s="609"/>
      <c r="D257" s="138">
        <v>137</v>
      </c>
      <c r="E257" s="138">
        <v>136</v>
      </c>
      <c r="F257" s="138">
        <v>155</v>
      </c>
      <c r="G257" s="138">
        <v>161</v>
      </c>
      <c r="H257" s="485">
        <v>136</v>
      </c>
    </row>
    <row r="258" spans="1:8" s="50" customFormat="1" ht="20.100000000000001" customHeight="1">
      <c r="A258" s="648" t="s">
        <v>209</v>
      </c>
      <c r="B258" s="124"/>
      <c r="C258" s="124"/>
      <c r="D258" s="990">
        <v>24</v>
      </c>
      <c r="E258" s="990">
        <v>23</v>
      </c>
      <c r="F258" s="990">
        <v>26</v>
      </c>
      <c r="G258" s="990">
        <v>27</v>
      </c>
      <c r="H258" s="629">
        <v>26</v>
      </c>
    </row>
    <row r="259" spans="1:8" s="50" customFormat="1" ht="20.100000000000001" customHeight="1">
      <c r="A259" s="610" t="s">
        <v>214</v>
      </c>
      <c r="B259" s="124"/>
      <c r="C259" s="124"/>
      <c r="D259" s="990">
        <v>-448</v>
      </c>
      <c r="E259" s="990">
        <v>-379</v>
      </c>
      <c r="F259" s="990">
        <v>-568</v>
      </c>
      <c r="G259" s="990">
        <v>-917</v>
      </c>
      <c r="H259" s="485">
        <v>-448</v>
      </c>
    </row>
    <row r="260" spans="1:8" s="50" customFormat="1" ht="20.100000000000001" customHeight="1">
      <c r="A260" s="440" t="s">
        <v>215</v>
      </c>
      <c r="B260" s="440"/>
      <c r="C260" s="440"/>
      <c r="D260" s="469">
        <v>98</v>
      </c>
      <c r="E260" s="469">
        <v>84</v>
      </c>
      <c r="F260" s="469">
        <v>186</v>
      </c>
      <c r="G260" s="469">
        <v>87</v>
      </c>
      <c r="H260" s="974">
        <v>-236</v>
      </c>
    </row>
    <row r="261" spans="1:8" s="599" customFormat="1" ht="20.100000000000001" customHeight="1" thickBot="1">
      <c r="A261" s="296" t="s">
        <v>1137</v>
      </c>
      <c r="B261" s="458"/>
      <c r="C261" s="459"/>
      <c r="D261" s="981">
        <v>1940</v>
      </c>
      <c r="E261" s="981">
        <v>1537</v>
      </c>
      <c r="F261" s="981">
        <v>1890</v>
      </c>
      <c r="G261" s="981">
        <v>2407</v>
      </c>
      <c r="H261" s="478">
        <v>2265</v>
      </c>
    </row>
    <row r="262" spans="1:8" s="50" customFormat="1" ht="20.100000000000001" customHeight="1" thickTop="1">
      <c r="A262" s="610" t="s">
        <v>212</v>
      </c>
      <c r="B262" s="287"/>
      <c r="C262" s="287"/>
      <c r="D262" s="468">
        <v>223</v>
      </c>
      <c r="E262" s="468">
        <v>218</v>
      </c>
      <c r="F262" s="468">
        <v>262</v>
      </c>
      <c r="G262" s="468">
        <v>329</v>
      </c>
      <c r="H262" s="485">
        <v>287</v>
      </c>
    </row>
    <row r="263" spans="1:8" s="50" customFormat="1" ht="20.100000000000001" customHeight="1">
      <c r="A263" s="610" t="s">
        <v>215</v>
      </c>
      <c r="B263" s="287"/>
      <c r="C263" s="287"/>
      <c r="D263" s="468">
        <v>0</v>
      </c>
      <c r="E263" s="468">
        <v>0</v>
      </c>
      <c r="F263" s="468">
        <v>0</v>
      </c>
      <c r="G263" s="468">
        <v>0</v>
      </c>
      <c r="H263" s="629">
        <v>0</v>
      </c>
    </row>
    <row r="264" spans="1:8" ht="20.100000000000001" customHeight="1" thickBot="1">
      <c r="A264" s="296" t="s">
        <v>216</v>
      </c>
      <c r="B264" s="296"/>
      <c r="C264" s="296"/>
      <c r="D264" s="981">
        <v>2162</v>
      </c>
      <c r="E264" s="981">
        <v>1754</v>
      </c>
      <c r="F264" s="981">
        <v>2152</v>
      </c>
      <c r="G264" s="981">
        <v>2736</v>
      </c>
      <c r="H264" s="478">
        <v>2552</v>
      </c>
    </row>
    <row r="265" spans="1:8" ht="20.100000000000001" customHeight="1" thickTop="1">
      <c r="A265" s="611"/>
      <c r="B265" s="611"/>
      <c r="C265" s="611"/>
      <c r="D265" s="136"/>
      <c r="E265" s="136"/>
      <c r="F265" s="136"/>
      <c r="G265" s="136"/>
    </row>
    <row r="266" spans="1:8" s="48" customFormat="1" ht="56.25" customHeight="1">
      <c r="A266" s="1051" t="s">
        <v>1214</v>
      </c>
      <c r="B266" s="1051"/>
      <c r="C266" s="1051"/>
      <c r="D266" s="1051"/>
      <c r="E266" s="1051"/>
      <c r="F266" s="1051"/>
      <c r="G266" s="1051"/>
      <c r="H266" s="1051"/>
    </row>
    <row r="267" spans="1:8" ht="39.950000000000003" customHeight="1">
      <c r="A267" s="1043" t="s">
        <v>221</v>
      </c>
      <c r="B267" s="1043"/>
      <c r="C267" s="1043"/>
      <c r="D267" s="1043"/>
      <c r="E267" s="1043"/>
      <c r="F267" s="1043"/>
      <c r="G267" s="1043"/>
      <c r="H267" s="1043"/>
    </row>
    <row r="268" spans="1:8" ht="20.100000000000001" customHeight="1">
      <c r="A268" s="475"/>
      <c r="B268" s="474"/>
      <c r="C268" s="474"/>
      <c r="D268" s="991"/>
      <c r="E268" s="991"/>
      <c r="F268" s="991"/>
      <c r="G268" s="991"/>
    </row>
    <row r="269" spans="1:8" ht="20.100000000000001" customHeight="1">
      <c r="A269" s="476"/>
      <c r="B269" s="474"/>
      <c r="C269" s="474"/>
      <c r="D269" s="991"/>
      <c r="E269" s="991"/>
      <c r="F269" s="991"/>
      <c r="G269" s="991"/>
    </row>
    <row r="270" spans="1:8" ht="20.100000000000001" customHeight="1">
      <c r="A270" s="608" t="s">
        <v>222</v>
      </c>
      <c r="B270" s="142"/>
      <c r="C270" s="142"/>
      <c r="D270" s="138"/>
      <c r="E270" s="138"/>
      <c r="F270" s="138"/>
      <c r="G270" s="138"/>
    </row>
    <row r="271" spans="1:8" ht="39.950000000000003" customHeight="1" thickBot="1">
      <c r="A271" s="460" t="s">
        <v>17</v>
      </c>
      <c r="B271" s="456"/>
      <c r="C271" s="128"/>
      <c r="D271" s="570" t="s">
        <v>1013</v>
      </c>
      <c r="E271" s="570" t="s">
        <v>1014</v>
      </c>
      <c r="F271" s="570" t="s">
        <v>1167</v>
      </c>
      <c r="G271" s="570" t="s">
        <v>1168</v>
      </c>
      <c r="H271" s="484" t="s">
        <v>1164</v>
      </c>
    </row>
    <row r="272" spans="1:8" ht="20.100000000000001" customHeight="1">
      <c r="A272" s="609" t="s">
        <v>223</v>
      </c>
      <c r="B272" s="457"/>
      <c r="C272" s="219"/>
      <c r="D272" s="136">
        <v>307</v>
      </c>
      <c r="E272" s="136">
        <v>282</v>
      </c>
      <c r="F272" s="136">
        <v>357</v>
      </c>
      <c r="G272" s="136">
        <v>683</v>
      </c>
      <c r="H272" s="485">
        <v>723</v>
      </c>
    </row>
    <row r="273" spans="1:139" s="599" customFormat="1" ht="20.100000000000001" customHeight="1">
      <c r="A273" s="609" t="s">
        <v>211</v>
      </c>
      <c r="B273" s="457"/>
      <c r="C273" s="219"/>
      <c r="D273" s="136">
        <v>35</v>
      </c>
      <c r="E273" s="136">
        <v>21</v>
      </c>
      <c r="F273" s="136">
        <v>17</v>
      </c>
      <c r="G273" s="136">
        <v>25</v>
      </c>
      <c r="H273" s="485">
        <v>6</v>
      </c>
    </row>
    <row r="274" spans="1:139" ht="20.100000000000001" customHeight="1">
      <c r="A274" s="167" t="s">
        <v>213</v>
      </c>
      <c r="B274" s="167"/>
      <c r="C274" s="167"/>
      <c r="D274" s="149">
        <v>-16</v>
      </c>
      <c r="E274" s="149">
        <v>-42</v>
      </c>
      <c r="F274" s="149">
        <v>-20</v>
      </c>
      <c r="G274" s="149">
        <v>-38</v>
      </c>
      <c r="H274" s="712">
        <v>-31</v>
      </c>
    </row>
    <row r="275" spans="1:139" s="599" customFormat="1" ht="20.100000000000001" customHeight="1" thickBot="1">
      <c r="A275" s="296" t="s">
        <v>1137</v>
      </c>
      <c r="B275" s="458"/>
      <c r="C275" s="459"/>
      <c r="D275" s="981">
        <v>326</v>
      </c>
      <c r="E275" s="981">
        <v>262</v>
      </c>
      <c r="F275" s="981">
        <v>354</v>
      </c>
      <c r="G275" s="981">
        <v>669</v>
      </c>
      <c r="H275" s="478">
        <v>698</v>
      </c>
    </row>
    <row r="276" spans="1:139" s="599" customFormat="1" ht="20.100000000000001" customHeight="1" thickTop="1">
      <c r="A276" s="610" t="s">
        <v>212</v>
      </c>
      <c r="B276" s="610"/>
      <c r="C276" s="610"/>
      <c r="D276" s="136">
        <v>61</v>
      </c>
      <c r="E276" s="136">
        <v>57</v>
      </c>
      <c r="F276" s="136">
        <v>67</v>
      </c>
      <c r="G276" s="136">
        <v>75</v>
      </c>
      <c r="H276" s="485">
        <v>86</v>
      </c>
    </row>
    <row r="277" spans="1:139" ht="20.100000000000001" customHeight="1" thickBot="1">
      <c r="A277" s="296" t="s">
        <v>216</v>
      </c>
      <c r="B277" s="458"/>
      <c r="C277" s="459"/>
      <c r="D277" s="981">
        <v>388</v>
      </c>
      <c r="E277" s="981">
        <v>318</v>
      </c>
      <c r="F277" s="981">
        <v>421</v>
      </c>
      <c r="G277" s="981">
        <v>744</v>
      </c>
      <c r="H277" s="478">
        <v>784</v>
      </c>
    </row>
    <row r="278" spans="1:139" s="599" customFormat="1" ht="20.100000000000001" customHeight="1" thickTop="1">
      <c r="A278" s="167" t="s">
        <v>217</v>
      </c>
      <c r="B278" s="167"/>
      <c r="C278" s="167"/>
      <c r="D278" s="149">
        <v>-826</v>
      </c>
      <c r="E278" s="149">
        <v>256</v>
      </c>
      <c r="F278" s="149">
        <v>-4177</v>
      </c>
      <c r="G278" s="149" t="s">
        <v>61</v>
      </c>
      <c r="H278" s="712" t="s">
        <v>61</v>
      </c>
    </row>
    <row r="279" spans="1:139" ht="20.100000000000001" customHeight="1">
      <c r="A279" s="476"/>
      <c r="B279" s="474"/>
      <c r="C279" s="474"/>
      <c r="D279" s="991"/>
      <c r="E279" s="991"/>
      <c r="F279" s="991"/>
      <c r="G279" s="991"/>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599"/>
      <c r="AL279" s="599"/>
      <c r="AM279" s="599"/>
      <c r="AN279" s="599"/>
      <c r="AO279" s="599"/>
      <c r="AP279" s="599"/>
      <c r="AQ279" s="599"/>
      <c r="AR279" s="599"/>
      <c r="AS279" s="599"/>
      <c r="AT279" s="599"/>
      <c r="AU279" s="599"/>
      <c r="AV279" s="599"/>
      <c r="AW279" s="599"/>
      <c r="AX279" s="599"/>
      <c r="AY279" s="599"/>
      <c r="AZ279" s="599"/>
      <c r="BA279" s="599"/>
      <c r="BB279" s="599"/>
      <c r="BC279" s="599"/>
      <c r="BD279" s="599"/>
      <c r="BE279" s="599"/>
      <c r="BF279" s="599"/>
      <c r="BG279" s="599"/>
      <c r="BH279" s="599"/>
      <c r="BI279" s="599"/>
      <c r="BJ279" s="599"/>
      <c r="BK279" s="599"/>
      <c r="BL279" s="599"/>
      <c r="BM279" s="599"/>
      <c r="BN279" s="599"/>
      <c r="BO279" s="599"/>
      <c r="BP279" s="599"/>
      <c r="BQ279" s="599"/>
      <c r="BR279" s="599"/>
      <c r="BS279" s="599"/>
      <c r="BT279" s="599"/>
      <c r="BU279" s="599"/>
      <c r="BV279" s="599"/>
      <c r="BW279" s="599"/>
      <c r="BX279" s="599"/>
      <c r="BY279" s="599"/>
      <c r="BZ279" s="599"/>
      <c r="CA279" s="599"/>
      <c r="CB279" s="599"/>
      <c r="CC279" s="599"/>
      <c r="CD279" s="599"/>
      <c r="CE279" s="599"/>
      <c r="CF279" s="599"/>
      <c r="CG279" s="599"/>
      <c r="CH279" s="599"/>
      <c r="CI279" s="599"/>
      <c r="CJ279" s="599"/>
      <c r="CK279" s="599"/>
      <c r="CL279" s="599"/>
      <c r="CM279" s="599"/>
      <c r="CN279" s="599"/>
      <c r="CO279" s="599"/>
      <c r="CP279" s="599"/>
      <c r="CQ279" s="599"/>
      <c r="CR279" s="599"/>
      <c r="CS279" s="599"/>
      <c r="CT279" s="599"/>
      <c r="CU279" s="599"/>
      <c r="CV279" s="599"/>
      <c r="CW279" s="599"/>
      <c r="CX279" s="599"/>
      <c r="CY279" s="599"/>
      <c r="CZ279" s="599"/>
      <c r="DA279" s="599"/>
      <c r="DB279" s="599"/>
      <c r="DC279" s="599"/>
      <c r="DD279" s="599"/>
      <c r="DE279" s="599"/>
      <c r="DF279" s="599"/>
      <c r="DG279" s="599"/>
      <c r="DH279" s="599"/>
      <c r="DI279" s="599"/>
      <c r="DJ279" s="599"/>
      <c r="DK279" s="599"/>
      <c r="DL279" s="599"/>
      <c r="DM279" s="599"/>
      <c r="DN279" s="599"/>
      <c r="DO279" s="599"/>
      <c r="DP279" s="599"/>
      <c r="DQ279" s="599"/>
      <c r="DR279" s="599"/>
      <c r="DS279" s="599"/>
      <c r="DT279" s="599"/>
      <c r="DU279" s="599"/>
      <c r="DV279" s="599"/>
      <c r="DW279" s="599"/>
      <c r="DX279" s="599"/>
      <c r="DY279" s="599"/>
      <c r="DZ279" s="599"/>
      <c r="EA279" s="599"/>
      <c r="EB279" s="599"/>
      <c r="EC279" s="599"/>
      <c r="ED279" s="599"/>
      <c r="EE279" s="599"/>
      <c r="EF279" s="599"/>
      <c r="EG279" s="599"/>
      <c r="EH279" s="599"/>
      <c r="EI279" s="599"/>
    </row>
    <row r="280" spans="1:139" ht="20.100000000000001" customHeight="1">
      <c r="A280" s="476"/>
      <c r="B280" s="474"/>
      <c r="C280" s="474"/>
      <c r="D280" s="991"/>
      <c r="E280" s="991"/>
      <c r="F280" s="991"/>
      <c r="G280" s="991"/>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599"/>
      <c r="AL280" s="599"/>
      <c r="AM280" s="599"/>
      <c r="AN280" s="599"/>
      <c r="AO280" s="599"/>
      <c r="AP280" s="599"/>
      <c r="AQ280" s="599"/>
      <c r="AR280" s="599"/>
      <c r="AS280" s="599"/>
      <c r="AT280" s="599"/>
      <c r="AU280" s="599"/>
      <c r="AV280" s="599"/>
      <c r="AW280" s="599"/>
      <c r="AX280" s="599"/>
      <c r="AY280" s="599"/>
      <c r="AZ280" s="599"/>
      <c r="BA280" s="599"/>
      <c r="BB280" s="599"/>
      <c r="BC280" s="599"/>
      <c r="BD280" s="599"/>
      <c r="BE280" s="599"/>
      <c r="BF280" s="599"/>
      <c r="BG280" s="599"/>
      <c r="BH280" s="599"/>
      <c r="BI280" s="599"/>
      <c r="BJ280" s="599"/>
      <c r="BK280" s="599"/>
      <c r="BL280" s="599"/>
      <c r="BM280" s="599"/>
      <c r="BN280" s="599"/>
      <c r="BO280" s="599"/>
      <c r="BP280" s="599"/>
      <c r="BQ280" s="599"/>
      <c r="BR280" s="599"/>
      <c r="BS280" s="599"/>
      <c r="BT280" s="599"/>
      <c r="BU280" s="599"/>
      <c r="BV280" s="599"/>
      <c r="BW280" s="599"/>
      <c r="BX280" s="599"/>
      <c r="BY280" s="599"/>
      <c r="BZ280" s="599"/>
      <c r="CA280" s="599"/>
      <c r="CB280" s="599"/>
      <c r="CC280" s="599"/>
      <c r="CD280" s="599"/>
      <c r="CE280" s="599"/>
      <c r="CF280" s="599"/>
      <c r="CG280" s="599"/>
      <c r="CH280" s="599"/>
      <c r="CI280" s="599"/>
      <c r="CJ280" s="599"/>
      <c r="CK280" s="599"/>
      <c r="CL280" s="599"/>
      <c r="CM280" s="599"/>
      <c r="CN280" s="599"/>
      <c r="CO280" s="599"/>
      <c r="CP280" s="599"/>
      <c r="CQ280" s="599"/>
      <c r="CR280" s="599"/>
      <c r="CS280" s="599"/>
      <c r="CT280" s="599"/>
      <c r="CU280" s="599"/>
      <c r="CV280" s="599"/>
      <c r="CW280" s="599"/>
      <c r="CX280" s="599"/>
      <c r="CY280" s="599"/>
      <c r="CZ280" s="599"/>
      <c r="DA280" s="599"/>
      <c r="DB280" s="599"/>
      <c r="DC280" s="599"/>
      <c r="DD280" s="599"/>
      <c r="DE280" s="599"/>
      <c r="DF280" s="599"/>
      <c r="DG280" s="599"/>
      <c r="DH280" s="599"/>
      <c r="DI280" s="599"/>
      <c r="DJ280" s="599"/>
      <c r="DK280" s="599"/>
      <c r="DL280" s="599"/>
      <c r="DM280" s="599"/>
      <c r="DN280" s="599"/>
      <c r="DO280" s="599"/>
      <c r="DP280" s="599"/>
      <c r="DQ280" s="599"/>
      <c r="DR280" s="599"/>
      <c r="DS280" s="599"/>
      <c r="DT280" s="599"/>
      <c r="DU280" s="599"/>
      <c r="DV280" s="599"/>
      <c r="DW280" s="599"/>
      <c r="DX280" s="599"/>
      <c r="DY280" s="599"/>
      <c r="DZ280" s="599"/>
      <c r="EA280" s="599"/>
      <c r="EB280" s="599"/>
      <c r="EC280" s="599"/>
      <c r="ED280" s="599"/>
      <c r="EE280" s="599"/>
      <c r="EF280" s="599"/>
      <c r="EG280" s="599"/>
      <c r="EH280" s="599"/>
      <c r="EI280" s="599"/>
    </row>
    <row r="281" spans="1:139" s="52" customFormat="1" ht="20.100000000000001" customHeight="1">
      <c r="A281" s="608" t="s">
        <v>225</v>
      </c>
      <c r="B281" s="142"/>
      <c r="C281" s="142"/>
      <c r="D281" s="138"/>
      <c r="E281" s="138"/>
      <c r="F281" s="138"/>
      <c r="G281" s="138"/>
      <c r="H281" s="397"/>
    </row>
    <row r="282" spans="1:139" ht="39.950000000000003" customHeight="1" thickBot="1">
      <c r="A282" s="460" t="s">
        <v>17</v>
      </c>
      <c r="B282" s="456"/>
      <c r="C282" s="128"/>
      <c r="D282" s="570" t="s">
        <v>1013</v>
      </c>
      <c r="E282" s="570" t="s">
        <v>1014</v>
      </c>
      <c r="F282" s="570" t="s">
        <v>1167</v>
      </c>
      <c r="G282" s="570" t="s">
        <v>1168</v>
      </c>
      <c r="H282" s="484" t="s">
        <v>1164</v>
      </c>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599"/>
      <c r="AL282" s="599"/>
      <c r="AM282" s="599"/>
      <c r="AN282" s="599"/>
      <c r="AO282" s="599"/>
      <c r="AP282" s="599"/>
      <c r="AQ282" s="599"/>
      <c r="AR282" s="599"/>
      <c r="AS282" s="599"/>
      <c r="AT282" s="599"/>
      <c r="AU282" s="599"/>
      <c r="AV282" s="599"/>
      <c r="AW282" s="599"/>
      <c r="AX282" s="599"/>
      <c r="AY282" s="599"/>
      <c r="AZ282" s="599"/>
      <c r="BA282" s="599"/>
      <c r="BB282" s="599"/>
      <c r="BC282" s="599"/>
      <c r="BD282" s="599"/>
      <c r="BE282" s="599"/>
      <c r="BF282" s="599"/>
      <c r="BG282" s="599"/>
      <c r="BH282" s="599"/>
      <c r="BI282" s="599"/>
      <c r="BJ282" s="599"/>
      <c r="BK282" s="599"/>
      <c r="BL282" s="599"/>
      <c r="BM282" s="599"/>
      <c r="BN282" s="599"/>
      <c r="BO282" s="599"/>
      <c r="BP282" s="599"/>
      <c r="BQ282" s="599"/>
      <c r="BR282" s="599"/>
      <c r="BS282" s="599"/>
      <c r="BT282" s="599"/>
      <c r="BU282" s="599"/>
      <c r="BV282" s="599"/>
      <c r="BW282" s="599"/>
      <c r="BX282" s="599"/>
      <c r="BY282" s="599"/>
      <c r="BZ282" s="599"/>
      <c r="CA282" s="599"/>
      <c r="CB282" s="599"/>
      <c r="CC282" s="599"/>
      <c r="CD282" s="599"/>
      <c r="CE282" s="599"/>
      <c r="CF282" s="599"/>
      <c r="CG282" s="599"/>
      <c r="CH282" s="599"/>
      <c r="CI282" s="599"/>
      <c r="CJ282" s="599"/>
      <c r="CK282" s="599"/>
      <c r="CL282" s="599"/>
      <c r="CM282" s="599"/>
      <c r="CN282" s="599"/>
      <c r="CO282" s="599"/>
      <c r="CP282" s="599"/>
      <c r="CQ282" s="599"/>
      <c r="CR282" s="599"/>
      <c r="CS282" s="599"/>
      <c r="CT282" s="599"/>
      <c r="CU282" s="599"/>
      <c r="CV282" s="599"/>
      <c r="CW282" s="599"/>
      <c r="CX282" s="599"/>
      <c r="CY282" s="599"/>
      <c r="CZ282" s="599"/>
      <c r="DA282" s="599"/>
      <c r="DB282" s="599"/>
      <c r="DC282" s="599"/>
      <c r="DD282" s="599"/>
      <c r="DE282" s="599"/>
      <c r="DF282" s="599"/>
      <c r="DG282" s="599"/>
      <c r="DH282" s="599"/>
      <c r="DI282" s="599"/>
      <c r="DJ282" s="599"/>
      <c r="DK282" s="599"/>
      <c r="DL282" s="599"/>
      <c r="DM282" s="599"/>
      <c r="DN282" s="599"/>
      <c r="DO282" s="599"/>
      <c r="DP282" s="599"/>
      <c r="DQ282" s="599"/>
      <c r="DR282" s="599"/>
      <c r="DS282" s="599"/>
      <c r="DT282" s="599"/>
      <c r="DU282" s="599"/>
      <c r="DV282" s="599"/>
      <c r="DW282" s="599"/>
      <c r="DX282" s="599"/>
      <c r="DY282" s="599"/>
      <c r="DZ282" s="599"/>
      <c r="EA282" s="599"/>
      <c r="EB282" s="599"/>
      <c r="EC282" s="599"/>
      <c r="ED282" s="599"/>
      <c r="EE282" s="599"/>
      <c r="EF282" s="599"/>
      <c r="EG282" s="599"/>
      <c r="EH282" s="599"/>
      <c r="EI282" s="599"/>
    </row>
    <row r="283" spans="1:139" s="52" customFormat="1" ht="20.100000000000001" customHeight="1">
      <c r="A283" s="609" t="s">
        <v>223</v>
      </c>
      <c r="B283" s="457"/>
      <c r="C283" s="219"/>
      <c r="D283" s="136">
        <v>312</v>
      </c>
      <c r="E283" s="136">
        <v>585</v>
      </c>
      <c r="F283" s="136">
        <v>424</v>
      </c>
      <c r="G283" s="136">
        <v>808</v>
      </c>
      <c r="H283" s="485">
        <v>1049</v>
      </c>
    </row>
    <row r="284" spans="1:139" s="52" customFormat="1" ht="20.100000000000001" customHeight="1">
      <c r="A284" s="609" t="s">
        <v>211</v>
      </c>
      <c r="B284" s="457"/>
      <c r="C284" s="219"/>
      <c r="D284" s="136">
        <v>192</v>
      </c>
      <c r="E284" s="136">
        <v>221</v>
      </c>
      <c r="F284" s="136">
        <v>359</v>
      </c>
      <c r="G284" s="136">
        <v>-921</v>
      </c>
      <c r="H284" s="485">
        <v>-249</v>
      </c>
    </row>
    <row r="285" spans="1:139" ht="20.100000000000001" customHeight="1">
      <c r="A285" s="167" t="s">
        <v>213</v>
      </c>
      <c r="B285" s="167"/>
      <c r="C285" s="167"/>
      <c r="D285" s="149">
        <v>-23</v>
      </c>
      <c r="E285" s="149">
        <v>-46</v>
      </c>
      <c r="F285" s="149">
        <v>118</v>
      </c>
      <c r="G285" s="149">
        <v>-61</v>
      </c>
      <c r="H285" s="712">
        <v>-31</v>
      </c>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599"/>
      <c r="AL285" s="599"/>
      <c r="AM285" s="599"/>
      <c r="AN285" s="599"/>
      <c r="AO285" s="599"/>
      <c r="AP285" s="599"/>
      <c r="AQ285" s="599"/>
      <c r="AR285" s="599"/>
      <c r="AS285" s="599"/>
      <c r="AT285" s="599"/>
      <c r="AU285" s="599"/>
      <c r="AV285" s="599"/>
      <c r="AW285" s="599"/>
      <c r="AX285" s="599"/>
      <c r="AY285" s="599"/>
      <c r="AZ285" s="599"/>
      <c r="BA285" s="599"/>
      <c r="BB285" s="599"/>
      <c r="BC285" s="599"/>
      <c r="BD285" s="599"/>
      <c r="BE285" s="599"/>
      <c r="BF285" s="599"/>
      <c r="BG285" s="599"/>
      <c r="BH285" s="599"/>
      <c r="BI285" s="599"/>
      <c r="BJ285" s="599"/>
      <c r="BK285" s="599"/>
      <c r="BL285" s="599"/>
      <c r="BM285" s="599"/>
      <c r="BN285" s="599"/>
      <c r="BO285" s="599"/>
      <c r="BP285" s="599"/>
      <c r="BQ285" s="599"/>
      <c r="BR285" s="599"/>
      <c r="BS285" s="599"/>
      <c r="BT285" s="599"/>
      <c r="BU285" s="599"/>
      <c r="BV285" s="599"/>
      <c r="BW285" s="599"/>
      <c r="BX285" s="599"/>
      <c r="BY285" s="599"/>
      <c r="BZ285" s="599"/>
      <c r="CA285" s="599"/>
      <c r="CB285" s="599"/>
      <c r="CC285" s="599"/>
      <c r="CD285" s="599"/>
      <c r="CE285" s="599"/>
      <c r="CF285" s="599"/>
      <c r="CG285" s="599"/>
      <c r="CH285" s="599"/>
      <c r="CI285" s="599"/>
      <c r="CJ285" s="599"/>
      <c r="CK285" s="599"/>
      <c r="CL285" s="599"/>
      <c r="CM285" s="599"/>
      <c r="CN285" s="599"/>
      <c r="CO285" s="599"/>
      <c r="CP285" s="599"/>
      <c r="CQ285" s="599"/>
      <c r="CR285" s="599"/>
      <c r="CS285" s="599"/>
      <c r="CT285" s="599"/>
      <c r="CU285" s="599"/>
      <c r="CV285" s="599"/>
      <c r="CW285" s="599"/>
      <c r="CX285" s="599"/>
      <c r="CY285" s="599"/>
      <c r="CZ285" s="599"/>
      <c r="DA285" s="599"/>
      <c r="DB285" s="599"/>
      <c r="DC285" s="599"/>
      <c r="DD285" s="599"/>
      <c r="DE285" s="599"/>
      <c r="DF285" s="599"/>
      <c r="DG285" s="599"/>
      <c r="DH285" s="599"/>
      <c r="DI285" s="599"/>
      <c r="DJ285" s="599"/>
      <c r="DK285" s="599"/>
      <c r="DL285" s="599"/>
      <c r="DM285" s="599"/>
      <c r="DN285" s="599"/>
      <c r="DO285" s="599"/>
      <c r="DP285" s="599"/>
      <c r="DQ285" s="599"/>
      <c r="DR285" s="599"/>
      <c r="DS285" s="599"/>
      <c r="DT285" s="599"/>
      <c r="DU285" s="599"/>
      <c r="DV285" s="599"/>
      <c r="DW285" s="599"/>
      <c r="DX285" s="599"/>
      <c r="DY285" s="599"/>
      <c r="DZ285" s="599"/>
      <c r="EA285" s="599"/>
      <c r="EB285" s="599"/>
      <c r="EC285" s="599"/>
      <c r="ED285" s="599"/>
      <c r="EE285" s="599"/>
      <c r="EF285" s="599"/>
      <c r="EG285" s="599"/>
      <c r="EH285" s="599"/>
      <c r="EI285" s="599"/>
    </row>
    <row r="286" spans="1:139" s="599" customFormat="1" ht="20.100000000000001" customHeight="1" thickBot="1">
      <c r="A286" s="296" t="s">
        <v>1137</v>
      </c>
      <c r="B286" s="458"/>
      <c r="C286" s="459"/>
      <c r="D286" s="981">
        <v>480</v>
      </c>
      <c r="E286" s="981">
        <v>760</v>
      </c>
      <c r="F286" s="981">
        <v>901</v>
      </c>
      <c r="G286" s="981">
        <v>-174</v>
      </c>
      <c r="H286" s="478">
        <v>769</v>
      </c>
    </row>
    <row r="287" spans="1:139" s="599" customFormat="1" ht="20.100000000000001" customHeight="1" thickTop="1">
      <c r="A287" s="610" t="s">
        <v>212</v>
      </c>
      <c r="B287" s="610"/>
      <c r="C287" s="610"/>
      <c r="D287" s="136">
        <v>-234</v>
      </c>
      <c r="E287" s="136">
        <v>8</v>
      </c>
      <c r="F287" s="136">
        <v>16</v>
      </c>
      <c r="G287" s="136">
        <v>-479</v>
      </c>
      <c r="H287" s="485">
        <v>86</v>
      </c>
    </row>
    <row r="288" spans="1:139" s="599" customFormat="1" ht="20.100000000000001" customHeight="1" thickBot="1">
      <c r="A288" s="296" t="s">
        <v>216</v>
      </c>
      <c r="B288" s="458"/>
      <c r="C288" s="459"/>
      <c r="D288" s="981">
        <v>246</v>
      </c>
      <c r="E288" s="981">
        <v>767</v>
      </c>
      <c r="F288" s="981">
        <v>917</v>
      </c>
      <c r="G288" s="981">
        <v>-653</v>
      </c>
      <c r="H288" s="478">
        <v>855</v>
      </c>
    </row>
    <row r="289" spans="1:139" s="599" customFormat="1" ht="20.100000000000001" customHeight="1" thickTop="1">
      <c r="A289" s="167" t="s">
        <v>217</v>
      </c>
      <c r="B289" s="167"/>
      <c r="C289" s="167"/>
      <c r="D289" s="149">
        <v>-2662</v>
      </c>
      <c r="E289" s="149">
        <v>-9908</v>
      </c>
      <c r="F289" s="149">
        <v>-3832</v>
      </c>
      <c r="G289" s="149" t="s">
        <v>61</v>
      </c>
      <c r="H289" s="712" t="s">
        <v>61</v>
      </c>
    </row>
    <row r="290" spans="1:139" ht="20.100000000000001" customHeight="1">
      <c r="A290" s="611"/>
      <c r="B290" s="610"/>
      <c r="C290" s="610"/>
      <c r="D290" s="136"/>
      <c r="E290" s="136"/>
      <c r="F290" s="136"/>
      <c r="G290" s="136"/>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599"/>
      <c r="AL290" s="599"/>
      <c r="AM290" s="599"/>
      <c r="AN290" s="599"/>
      <c r="AO290" s="599"/>
      <c r="AP290" s="599"/>
      <c r="AQ290" s="599"/>
      <c r="AR290" s="599"/>
      <c r="AS290" s="599"/>
      <c r="AT290" s="599"/>
      <c r="AU290" s="599"/>
      <c r="AV290" s="599"/>
      <c r="AW290" s="599"/>
      <c r="AX290" s="599"/>
      <c r="AY290" s="599"/>
      <c r="AZ290" s="599"/>
      <c r="BA290" s="599"/>
      <c r="BB290" s="599"/>
      <c r="BC290" s="599"/>
      <c r="BD290" s="599"/>
      <c r="BE290" s="599"/>
      <c r="BF290" s="599"/>
      <c r="BG290" s="599"/>
      <c r="BH290" s="599"/>
      <c r="BI290" s="599"/>
      <c r="BJ290" s="599"/>
      <c r="BK290" s="599"/>
      <c r="BL290" s="599"/>
      <c r="BM290" s="599"/>
      <c r="BN290" s="599"/>
      <c r="BO290" s="599"/>
      <c r="BP290" s="599"/>
      <c r="BQ290" s="599"/>
      <c r="BR290" s="599"/>
      <c r="BS290" s="599"/>
      <c r="BT290" s="599"/>
      <c r="BU290" s="599"/>
      <c r="BV290" s="599"/>
      <c r="BW290" s="599"/>
      <c r="BX290" s="599"/>
      <c r="BY290" s="599"/>
      <c r="BZ290" s="599"/>
      <c r="CA290" s="599"/>
      <c r="CB290" s="599"/>
      <c r="CC290" s="599"/>
      <c r="CD290" s="599"/>
      <c r="CE290" s="599"/>
      <c r="CF290" s="599"/>
      <c r="CG290" s="599"/>
      <c r="CH290" s="599"/>
      <c r="CI290" s="599"/>
      <c r="CJ290" s="599"/>
      <c r="CK290" s="599"/>
      <c r="CL290" s="599"/>
      <c r="CM290" s="599"/>
      <c r="CN290" s="599"/>
      <c r="CO290" s="599"/>
      <c r="CP290" s="599"/>
      <c r="CQ290" s="599"/>
      <c r="CR290" s="599"/>
      <c r="CS290" s="599"/>
      <c r="CT290" s="599"/>
      <c r="CU290" s="599"/>
      <c r="CV290" s="599"/>
      <c r="CW290" s="599"/>
      <c r="CX290" s="599"/>
      <c r="CY290" s="599"/>
      <c r="CZ290" s="599"/>
      <c r="DA290" s="599"/>
      <c r="DB290" s="599"/>
      <c r="DC290" s="599"/>
      <c r="DD290" s="599"/>
      <c r="DE290" s="599"/>
      <c r="DF290" s="599"/>
      <c r="DG290" s="599"/>
      <c r="DH290" s="599"/>
      <c r="DI290" s="599"/>
      <c r="DJ290" s="599"/>
      <c r="DK290" s="599"/>
      <c r="DL290" s="599"/>
      <c r="DM290" s="599"/>
      <c r="DN290" s="599"/>
      <c r="DO290" s="599"/>
      <c r="DP290" s="599"/>
      <c r="DQ290" s="599"/>
      <c r="DR290" s="599"/>
      <c r="DS290" s="599"/>
      <c r="DT290" s="599"/>
      <c r="DU290" s="599"/>
      <c r="DV290" s="599"/>
      <c r="DW290" s="599"/>
      <c r="DX290" s="599"/>
      <c r="DY290" s="599"/>
      <c r="DZ290" s="599"/>
      <c r="EA290" s="599"/>
      <c r="EB290" s="599"/>
      <c r="EC290" s="599"/>
      <c r="ED290" s="599"/>
      <c r="EE290" s="599"/>
      <c r="EF290" s="599"/>
      <c r="EG290" s="599"/>
      <c r="EH290" s="599"/>
      <c r="EI290" s="599"/>
    </row>
    <row r="291" spans="1:139" ht="20.100000000000001" customHeight="1">
      <c r="A291" s="609"/>
      <c r="B291" s="609"/>
      <c r="C291" s="609"/>
      <c r="D291" s="138"/>
      <c r="E291" s="138"/>
      <c r="F291" s="138"/>
      <c r="G291" s="138"/>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599"/>
      <c r="AL291" s="599"/>
      <c r="AM291" s="599"/>
      <c r="AN291" s="599"/>
      <c r="AO291" s="599"/>
      <c r="AP291" s="599"/>
      <c r="AQ291" s="599"/>
      <c r="AR291" s="599"/>
      <c r="AS291" s="599"/>
      <c r="AT291" s="599"/>
      <c r="AU291" s="599"/>
      <c r="AV291" s="599"/>
      <c r="AW291" s="599"/>
      <c r="AX291" s="599"/>
      <c r="AY291" s="599"/>
      <c r="AZ291" s="599"/>
      <c r="BA291" s="599"/>
      <c r="BB291" s="599"/>
      <c r="BC291" s="599"/>
      <c r="BD291" s="599"/>
      <c r="BE291" s="599"/>
      <c r="BF291" s="599"/>
      <c r="BG291" s="599"/>
      <c r="BH291" s="599"/>
      <c r="BI291" s="599"/>
      <c r="BJ291" s="599"/>
      <c r="BK291" s="599"/>
      <c r="BL291" s="599"/>
      <c r="BM291" s="599"/>
      <c r="BN291" s="599"/>
      <c r="BO291" s="599"/>
      <c r="BP291" s="599"/>
      <c r="BQ291" s="599"/>
      <c r="BR291" s="599"/>
      <c r="BS291" s="599"/>
      <c r="BT291" s="599"/>
      <c r="BU291" s="599"/>
      <c r="BV291" s="599"/>
      <c r="BW291" s="599"/>
      <c r="BX291" s="599"/>
      <c r="BY291" s="599"/>
      <c r="BZ291" s="599"/>
      <c r="CA291" s="599"/>
      <c r="CB291" s="599"/>
      <c r="CC291" s="599"/>
      <c r="CD291" s="599"/>
      <c r="CE291" s="599"/>
      <c r="CF291" s="599"/>
      <c r="CG291" s="599"/>
      <c r="CH291" s="599"/>
      <c r="CI291" s="599"/>
      <c r="CJ291" s="599"/>
      <c r="CK291" s="599"/>
      <c r="CL291" s="599"/>
      <c r="CM291" s="599"/>
      <c r="CN291" s="599"/>
      <c r="CO291" s="599"/>
      <c r="CP291" s="599"/>
      <c r="CQ291" s="599"/>
      <c r="CR291" s="599"/>
      <c r="CS291" s="599"/>
      <c r="CT291" s="599"/>
      <c r="CU291" s="599"/>
      <c r="CV291" s="599"/>
      <c r="CW291" s="599"/>
      <c r="CX291" s="599"/>
      <c r="CY291" s="599"/>
      <c r="CZ291" s="599"/>
      <c r="DA291" s="599"/>
      <c r="DB291" s="599"/>
      <c r="DC291" s="599"/>
      <c r="DD291" s="599"/>
      <c r="DE291" s="599"/>
      <c r="DF291" s="599"/>
      <c r="DG291" s="599"/>
      <c r="DH291" s="599"/>
      <c r="DI291" s="599"/>
      <c r="DJ291" s="599"/>
      <c r="DK291" s="599"/>
      <c r="DL291" s="599"/>
      <c r="DM291" s="599"/>
      <c r="DN291" s="599"/>
      <c r="DO291" s="599"/>
      <c r="DP291" s="599"/>
      <c r="DQ291" s="599"/>
      <c r="DR291" s="599"/>
      <c r="DS291" s="599"/>
      <c r="DT291" s="599"/>
      <c r="DU291" s="599"/>
      <c r="DV291" s="599"/>
      <c r="DW291" s="599"/>
      <c r="DX291" s="599"/>
      <c r="DY291" s="599"/>
      <c r="DZ291" s="599"/>
      <c r="EA291" s="599"/>
      <c r="EB291" s="599"/>
      <c r="EC291" s="599"/>
      <c r="ED291" s="599"/>
      <c r="EE291" s="599"/>
      <c r="EF291" s="599"/>
      <c r="EG291" s="599"/>
      <c r="EH291" s="599"/>
      <c r="EI291" s="599"/>
    </row>
    <row r="292" spans="1:139" s="585" customFormat="1" ht="20.100000000000001" customHeight="1">
      <c r="A292" s="1048" t="s">
        <v>773</v>
      </c>
      <c r="B292" s="1049"/>
      <c r="C292" s="1049"/>
      <c r="D292" s="992"/>
      <c r="E292" s="992"/>
      <c r="F292" s="992"/>
      <c r="G292" s="992"/>
      <c r="H292" s="397"/>
      <c r="I292" s="620"/>
      <c r="J292" s="620"/>
      <c r="K292" s="587"/>
      <c r="L292" s="620"/>
      <c r="M292" s="620"/>
      <c r="N292" s="620"/>
      <c r="O292" s="620"/>
      <c r="P292" s="620"/>
      <c r="Q292" s="620"/>
      <c r="R292" s="620"/>
      <c r="S292" s="587"/>
      <c r="T292" s="620"/>
      <c r="U292" s="620"/>
      <c r="V292" s="620"/>
      <c r="W292" s="620"/>
      <c r="X292" s="620"/>
      <c r="Y292" s="620"/>
      <c r="Z292" s="620"/>
      <c r="AA292" s="587"/>
      <c r="AB292" s="620"/>
      <c r="AC292" s="620"/>
      <c r="AD292" s="620"/>
      <c r="AE292" s="620"/>
      <c r="AF292" s="620"/>
      <c r="AG292" s="620"/>
      <c r="AH292" s="620"/>
      <c r="AI292" s="587"/>
      <c r="AJ292" s="620"/>
      <c r="AK292" s="620"/>
      <c r="AL292" s="620"/>
      <c r="AM292" s="620"/>
      <c r="AN292" s="620"/>
      <c r="AO292" s="620"/>
      <c r="AP292" s="620"/>
      <c r="AQ292" s="587"/>
      <c r="AR292" s="620"/>
      <c r="AS292" s="620"/>
      <c r="AT292" s="620"/>
      <c r="AU292" s="620"/>
      <c r="AV292" s="620"/>
      <c r="AW292" s="620"/>
      <c r="AX292" s="620"/>
      <c r="AY292" s="587"/>
      <c r="AZ292" s="620"/>
      <c r="BA292" s="620"/>
      <c r="BB292" s="620"/>
      <c r="BC292" s="620"/>
      <c r="BD292" s="620"/>
      <c r="BE292" s="620"/>
      <c r="BF292" s="620"/>
      <c r="BG292" s="587"/>
      <c r="BH292" s="620"/>
      <c r="BI292" s="620"/>
      <c r="BJ292" s="620"/>
      <c r="BK292" s="620"/>
      <c r="BL292" s="620"/>
      <c r="BM292" s="620"/>
      <c r="BN292" s="620"/>
      <c r="BO292" s="587"/>
      <c r="BP292" s="620"/>
      <c r="BQ292" s="620"/>
      <c r="BR292" s="620"/>
      <c r="BS292" s="620"/>
      <c r="BT292" s="620"/>
      <c r="BU292" s="620"/>
      <c r="BV292" s="620"/>
      <c r="BW292" s="587"/>
      <c r="BX292" s="620"/>
      <c r="BY292" s="620"/>
      <c r="BZ292" s="620"/>
      <c r="CA292" s="620"/>
      <c r="CB292" s="620"/>
      <c r="CC292" s="620"/>
      <c r="CD292" s="620"/>
      <c r="CE292" s="587"/>
      <c r="CF292" s="620"/>
      <c r="CG292" s="620"/>
      <c r="CH292" s="620"/>
      <c r="CI292" s="620"/>
      <c r="CJ292" s="620"/>
      <c r="CK292" s="620"/>
      <c r="CL292" s="620"/>
      <c r="CM292" s="587"/>
      <c r="CN292" s="620"/>
      <c r="CO292" s="620"/>
      <c r="CP292" s="620"/>
      <c r="CQ292" s="620"/>
      <c r="CR292" s="620"/>
      <c r="CS292" s="620"/>
      <c r="CT292" s="620"/>
      <c r="CU292" s="587"/>
      <c r="CV292" s="620"/>
      <c r="CW292" s="620"/>
      <c r="CX292" s="620"/>
      <c r="CY292" s="620"/>
      <c r="CZ292" s="620"/>
      <c r="DA292" s="620"/>
      <c r="DB292" s="620"/>
      <c r="DC292" s="587"/>
      <c r="DD292" s="620"/>
      <c r="DE292" s="620"/>
      <c r="DF292" s="620"/>
      <c r="DG292" s="620"/>
      <c r="DH292" s="620"/>
      <c r="DI292" s="620"/>
      <c r="DJ292" s="620"/>
      <c r="DK292" s="587"/>
      <c r="DL292" s="620"/>
      <c r="DM292" s="620"/>
      <c r="DN292" s="620"/>
      <c r="DO292" s="620"/>
      <c r="DP292" s="620"/>
      <c r="DQ292" s="620"/>
      <c r="DR292" s="620"/>
      <c r="DS292" s="587"/>
      <c r="DT292" s="620"/>
      <c r="DU292" s="620"/>
      <c r="DV292" s="620"/>
      <c r="DW292" s="620"/>
      <c r="DX292" s="620"/>
      <c r="DY292" s="620"/>
      <c r="DZ292" s="620"/>
      <c r="EA292" s="587"/>
      <c r="EB292" s="620"/>
      <c r="EC292" s="620"/>
      <c r="ED292" s="620"/>
      <c r="EE292" s="620"/>
      <c r="EF292" s="620"/>
      <c r="EG292" s="620"/>
      <c r="EH292" s="620"/>
      <c r="EI292" s="587"/>
    </row>
    <row r="293" spans="1:139" s="585" customFormat="1" ht="39.950000000000003" customHeight="1" thickBot="1">
      <c r="A293" s="460" t="s">
        <v>17</v>
      </c>
      <c r="B293" s="456"/>
      <c r="C293" s="128"/>
      <c r="D293" s="570" t="s">
        <v>1013</v>
      </c>
      <c r="E293" s="570" t="s">
        <v>1014</v>
      </c>
      <c r="F293" s="570" t="s">
        <v>1167</v>
      </c>
      <c r="G293" s="570" t="s">
        <v>1168</v>
      </c>
      <c r="H293" s="484" t="s">
        <v>1164</v>
      </c>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20"/>
      <c r="AL293" s="620"/>
      <c r="AM293" s="620"/>
      <c r="AN293" s="620"/>
      <c r="AO293" s="620"/>
      <c r="AP293" s="620"/>
      <c r="AQ293" s="620"/>
      <c r="AR293" s="620"/>
      <c r="AS293" s="620"/>
      <c r="AT293" s="620"/>
      <c r="AU293" s="620"/>
      <c r="AV293" s="620"/>
      <c r="AW293" s="620"/>
      <c r="AX293" s="620"/>
      <c r="AY293" s="620"/>
      <c r="AZ293" s="620"/>
      <c r="BA293" s="620"/>
      <c r="BB293" s="620"/>
      <c r="BC293" s="620"/>
      <c r="BD293" s="620"/>
      <c r="BE293" s="620"/>
      <c r="BF293" s="620"/>
      <c r="BG293" s="620"/>
      <c r="BH293" s="620"/>
      <c r="BI293" s="620"/>
      <c r="BJ293" s="620"/>
      <c r="BK293" s="620"/>
      <c r="BL293" s="620"/>
      <c r="BM293" s="620"/>
      <c r="BN293" s="620"/>
      <c r="BO293" s="620"/>
      <c r="BP293" s="620"/>
      <c r="BQ293" s="620"/>
      <c r="BR293" s="620"/>
      <c r="BS293" s="620"/>
      <c r="BT293" s="620"/>
      <c r="BU293" s="620"/>
      <c r="BV293" s="620"/>
      <c r="BW293" s="620"/>
      <c r="BX293" s="620"/>
      <c r="BY293" s="620"/>
      <c r="BZ293" s="620"/>
      <c r="CA293" s="620"/>
      <c r="CB293" s="620"/>
      <c r="CC293" s="620"/>
      <c r="CD293" s="620"/>
      <c r="CE293" s="620"/>
      <c r="CF293" s="620"/>
      <c r="CG293" s="620"/>
      <c r="CH293" s="620"/>
      <c r="CI293" s="620"/>
      <c r="CJ293" s="620"/>
      <c r="CK293" s="620"/>
      <c r="CL293" s="620"/>
      <c r="CM293" s="620"/>
      <c r="CN293" s="620"/>
      <c r="CO293" s="620"/>
      <c r="CP293" s="620"/>
      <c r="CQ293" s="620"/>
      <c r="CR293" s="620"/>
      <c r="CS293" s="620"/>
      <c r="CT293" s="620"/>
      <c r="CU293" s="620"/>
      <c r="CV293" s="620"/>
      <c r="CW293" s="620"/>
      <c r="CX293" s="620"/>
      <c r="CY293" s="620"/>
      <c r="CZ293" s="620"/>
      <c r="DA293" s="620"/>
      <c r="DB293" s="620"/>
      <c r="DC293" s="620"/>
      <c r="DD293" s="620"/>
      <c r="DE293" s="620"/>
      <c r="DF293" s="620"/>
      <c r="DG293" s="620"/>
      <c r="DH293" s="620"/>
      <c r="DI293" s="620"/>
      <c r="DJ293" s="620"/>
      <c r="DK293" s="620"/>
      <c r="DL293" s="620"/>
      <c r="DM293" s="620"/>
      <c r="DN293" s="620"/>
      <c r="DO293" s="620"/>
      <c r="DP293" s="620"/>
      <c r="DQ293" s="620"/>
      <c r="DR293" s="620"/>
      <c r="DS293" s="620"/>
      <c r="DT293" s="620"/>
      <c r="DU293" s="620"/>
      <c r="DV293" s="620"/>
      <c r="DW293" s="620"/>
      <c r="DX293" s="620"/>
      <c r="DY293" s="620"/>
      <c r="DZ293" s="620"/>
      <c r="EA293" s="620"/>
      <c r="EB293" s="620"/>
      <c r="EC293" s="620"/>
      <c r="ED293" s="620"/>
      <c r="EE293" s="620"/>
      <c r="EF293" s="620"/>
      <c r="EG293" s="620"/>
      <c r="EH293" s="620"/>
      <c r="EI293" s="620"/>
    </row>
    <row r="294" spans="1:139" s="585" customFormat="1" ht="20.100000000000001" customHeight="1">
      <c r="A294" s="609" t="s">
        <v>223</v>
      </c>
      <c r="B294" s="609"/>
      <c r="C294" s="609"/>
      <c r="D294" s="138">
        <v>0</v>
      </c>
      <c r="E294" s="138">
        <v>0</v>
      </c>
      <c r="F294" s="138">
        <v>0</v>
      </c>
      <c r="G294" s="138">
        <v>0</v>
      </c>
      <c r="H294" s="485">
        <v>0</v>
      </c>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20"/>
      <c r="AL294" s="620"/>
      <c r="AM294" s="620"/>
      <c r="AN294" s="620"/>
      <c r="AO294" s="620"/>
      <c r="AP294" s="620"/>
      <c r="AQ294" s="620"/>
      <c r="AR294" s="620"/>
      <c r="AS294" s="620"/>
      <c r="AT294" s="620"/>
      <c r="AU294" s="620"/>
      <c r="AV294" s="620"/>
      <c r="AW294" s="620"/>
      <c r="AX294" s="620"/>
      <c r="AY294" s="620"/>
      <c r="AZ294" s="620"/>
      <c r="BA294" s="620"/>
      <c r="BB294" s="620"/>
      <c r="BC294" s="620"/>
      <c r="BD294" s="620"/>
      <c r="BE294" s="620"/>
      <c r="BF294" s="620"/>
      <c r="BG294" s="620"/>
      <c r="BH294" s="620"/>
      <c r="BI294" s="620"/>
      <c r="BJ294" s="620"/>
      <c r="BK294" s="620"/>
      <c r="BL294" s="620"/>
      <c r="BM294" s="620"/>
      <c r="BN294" s="620"/>
      <c r="BO294" s="620"/>
      <c r="BP294" s="620"/>
      <c r="BQ294" s="620"/>
      <c r="BR294" s="620"/>
      <c r="BS294" s="620"/>
      <c r="BT294" s="620"/>
      <c r="BU294" s="620"/>
      <c r="BV294" s="620"/>
      <c r="BW294" s="620"/>
      <c r="BX294" s="620"/>
      <c r="BY294" s="620"/>
      <c r="BZ294" s="620"/>
      <c r="CA294" s="620"/>
      <c r="CB294" s="620"/>
      <c r="CC294" s="620"/>
      <c r="CD294" s="620"/>
      <c r="CE294" s="620"/>
      <c r="CF294" s="620"/>
      <c r="CG294" s="620"/>
      <c r="CH294" s="620"/>
      <c r="CI294" s="620"/>
      <c r="CJ294" s="620"/>
      <c r="CK294" s="620"/>
      <c r="CL294" s="620"/>
      <c r="CM294" s="620"/>
      <c r="CN294" s="620"/>
      <c r="CO294" s="620"/>
      <c r="CP294" s="620"/>
      <c r="CQ294" s="620"/>
      <c r="CR294" s="620"/>
      <c r="CS294" s="620"/>
      <c r="CT294" s="620"/>
      <c r="CU294" s="620"/>
      <c r="CV294" s="620"/>
      <c r="CW294" s="620"/>
      <c r="CX294" s="620"/>
      <c r="CY294" s="620"/>
      <c r="CZ294" s="620"/>
      <c r="DA294" s="620"/>
      <c r="DB294" s="620"/>
      <c r="DC294" s="620"/>
      <c r="DD294" s="620"/>
      <c r="DE294" s="620"/>
      <c r="DF294" s="620"/>
      <c r="DG294" s="620"/>
      <c r="DH294" s="620"/>
      <c r="DI294" s="620"/>
      <c r="DJ294" s="620"/>
      <c r="DK294" s="620"/>
      <c r="DL294" s="620"/>
      <c r="DM294" s="620"/>
      <c r="DN294" s="620"/>
      <c r="DO294" s="620"/>
      <c r="DP294" s="620"/>
      <c r="DQ294" s="620"/>
      <c r="DR294" s="620"/>
      <c r="DS294" s="620"/>
      <c r="DT294" s="620"/>
      <c r="DU294" s="620"/>
      <c r="DV294" s="620"/>
      <c r="DW294" s="620"/>
      <c r="DX294" s="620"/>
      <c r="DY294" s="620"/>
      <c r="DZ294" s="620"/>
      <c r="EA294" s="620"/>
      <c r="EB294" s="620"/>
      <c r="EC294" s="620"/>
      <c r="ED294" s="620"/>
      <c r="EE294" s="620"/>
      <c r="EF294" s="620"/>
      <c r="EG294" s="620"/>
      <c r="EH294" s="620"/>
      <c r="EI294" s="620"/>
    </row>
    <row r="295" spans="1:139" s="620" customFormat="1" ht="20.100000000000001" customHeight="1">
      <c r="A295" s="609" t="s">
        <v>211</v>
      </c>
      <c r="B295" s="609"/>
      <c r="C295" s="609"/>
      <c r="D295" s="138">
        <v>0</v>
      </c>
      <c r="E295" s="138">
        <v>0</v>
      </c>
      <c r="F295" s="138">
        <v>0</v>
      </c>
      <c r="G295" s="138">
        <v>0</v>
      </c>
      <c r="H295" s="485">
        <v>0</v>
      </c>
    </row>
    <row r="296" spans="1:139" s="585" customFormat="1" ht="20.100000000000001" customHeight="1">
      <c r="A296" s="167" t="s">
        <v>213</v>
      </c>
      <c r="B296" s="167"/>
      <c r="C296" s="167"/>
      <c r="D296" s="149">
        <v>0</v>
      </c>
      <c r="E296" s="149">
        <v>0</v>
      </c>
      <c r="F296" s="149">
        <v>0</v>
      </c>
      <c r="G296" s="149">
        <v>0</v>
      </c>
      <c r="H296" s="712">
        <v>0</v>
      </c>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20"/>
      <c r="AL296" s="620"/>
      <c r="AM296" s="620"/>
      <c r="AN296" s="620"/>
      <c r="AO296" s="620"/>
      <c r="AP296" s="620"/>
      <c r="AQ296" s="620"/>
      <c r="AR296" s="620"/>
      <c r="AS296" s="620"/>
      <c r="AT296" s="620"/>
      <c r="AU296" s="620"/>
      <c r="AV296" s="620"/>
      <c r="AW296" s="620"/>
      <c r="AX296" s="620"/>
      <c r="AY296" s="620"/>
      <c r="AZ296" s="620"/>
      <c r="BA296" s="620"/>
      <c r="BB296" s="620"/>
      <c r="BC296" s="620"/>
      <c r="BD296" s="620"/>
      <c r="BE296" s="620"/>
      <c r="BF296" s="620"/>
      <c r="BG296" s="620"/>
      <c r="BH296" s="620"/>
      <c r="BI296" s="620"/>
      <c r="BJ296" s="620"/>
      <c r="BK296" s="620"/>
      <c r="BL296" s="620"/>
      <c r="BM296" s="620"/>
      <c r="BN296" s="620"/>
      <c r="BO296" s="620"/>
      <c r="BP296" s="620"/>
      <c r="BQ296" s="620"/>
      <c r="BR296" s="620"/>
      <c r="BS296" s="620"/>
      <c r="BT296" s="620"/>
      <c r="BU296" s="620"/>
      <c r="BV296" s="620"/>
      <c r="BW296" s="620"/>
      <c r="BX296" s="620"/>
      <c r="BY296" s="620"/>
      <c r="BZ296" s="620"/>
      <c r="CA296" s="620"/>
      <c r="CB296" s="620"/>
      <c r="CC296" s="620"/>
      <c r="CD296" s="620"/>
      <c r="CE296" s="620"/>
      <c r="CF296" s="620"/>
      <c r="CG296" s="620"/>
      <c r="CH296" s="620"/>
      <c r="CI296" s="620"/>
      <c r="CJ296" s="620"/>
      <c r="CK296" s="620"/>
      <c r="CL296" s="620"/>
      <c r="CM296" s="620"/>
      <c r="CN296" s="620"/>
      <c r="CO296" s="620"/>
      <c r="CP296" s="620"/>
      <c r="CQ296" s="620"/>
      <c r="CR296" s="620"/>
      <c r="CS296" s="620"/>
      <c r="CT296" s="620"/>
      <c r="CU296" s="620"/>
      <c r="CV296" s="620"/>
      <c r="CW296" s="620"/>
      <c r="CX296" s="620"/>
      <c r="CY296" s="620"/>
      <c r="CZ296" s="620"/>
      <c r="DA296" s="620"/>
      <c r="DB296" s="620"/>
      <c r="DC296" s="620"/>
      <c r="DD296" s="620"/>
      <c r="DE296" s="620"/>
      <c r="DF296" s="620"/>
      <c r="DG296" s="620"/>
      <c r="DH296" s="620"/>
      <c r="DI296" s="620"/>
      <c r="DJ296" s="620"/>
      <c r="DK296" s="620"/>
      <c r="DL296" s="620"/>
      <c r="DM296" s="620"/>
      <c r="DN296" s="620"/>
      <c r="DO296" s="620"/>
      <c r="DP296" s="620"/>
      <c r="DQ296" s="620"/>
      <c r="DR296" s="620"/>
      <c r="DS296" s="620"/>
      <c r="DT296" s="620"/>
      <c r="DU296" s="620"/>
      <c r="DV296" s="620"/>
      <c r="DW296" s="620"/>
      <c r="DX296" s="620"/>
      <c r="DY296" s="620"/>
      <c r="DZ296" s="620"/>
      <c r="EA296" s="620"/>
      <c r="EB296" s="620"/>
      <c r="EC296" s="620"/>
      <c r="ED296" s="620"/>
      <c r="EE296" s="620"/>
      <c r="EF296" s="620"/>
      <c r="EG296" s="620"/>
      <c r="EH296" s="620"/>
      <c r="EI296" s="620"/>
    </row>
    <row r="297" spans="1:139" s="599" customFormat="1" ht="20.100000000000001" customHeight="1" thickBot="1">
      <c r="A297" s="296" t="s">
        <v>1137</v>
      </c>
      <c r="B297" s="458"/>
      <c r="C297" s="459"/>
      <c r="D297" s="981">
        <v>0</v>
      </c>
      <c r="E297" s="981">
        <v>0</v>
      </c>
      <c r="F297" s="981">
        <v>0</v>
      </c>
      <c r="G297" s="981">
        <v>0</v>
      </c>
      <c r="H297" s="478">
        <v>0</v>
      </c>
    </row>
    <row r="298" spans="1:139" s="599" customFormat="1" ht="20.100000000000001" customHeight="1" thickTop="1">
      <c r="A298" s="610" t="s">
        <v>212</v>
      </c>
      <c r="B298" s="610"/>
      <c r="C298" s="610"/>
      <c r="D298" s="136">
        <v>-275</v>
      </c>
      <c r="E298" s="136">
        <v>-46</v>
      </c>
      <c r="F298" s="136">
        <v>-35</v>
      </c>
      <c r="G298" s="136">
        <v>-550</v>
      </c>
      <c r="H298" s="485">
        <v>0</v>
      </c>
    </row>
    <row r="299" spans="1:139" s="599" customFormat="1" ht="20.100000000000001" customHeight="1" thickBot="1">
      <c r="A299" s="296" t="s">
        <v>216</v>
      </c>
      <c r="B299" s="296"/>
      <c r="C299" s="296"/>
      <c r="D299" s="981">
        <v>-275</v>
      </c>
      <c r="E299" s="981">
        <v>-46</v>
      </c>
      <c r="F299" s="981">
        <v>-35</v>
      </c>
      <c r="G299" s="981">
        <v>-550</v>
      </c>
      <c r="H299" s="478">
        <v>0</v>
      </c>
    </row>
    <row r="300" spans="1:139" s="587" customFormat="1" ht="20.100000000000001" customHeight="1" thickTop="1">
      <c r="A300" s="608"/>
      <c r="B300" s="608"/>
      <c r="C300" s="608"/>
      <c r="D300" s="138"/>
      <c r="E300" s="138"/>
      <c r="F300" s="138"/>
      <c r="G300" s="138"/>
      <c r="H300" s="397"/>
    </row>
    <row r="301" spans="1:139" s="585" customFormat="1" ht="20.100000000000001" customHeight="1">
      <c r="A301" s="588"/>
      <c r="B301" s="588"/>
      <c r="C301" s="588"/>
      <c r="D301" s="993"/>
      <c r="E301" s="993"/>
      <c r="F301" s="993"/>
      <c r="G301" s="993"/>
      <c r="H301" s="397"/>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c r="AF301" s="620"/>
      <c r="AG301" s="620"/>
      <c r="AH301" s="620"/>
      <c r="AI301" s="620"/>
      <c r="AJ301" s="620"/>
      <c r="AK301" s="620"/>
      <c r="AL301" s="620"/>
      <c r="AM301" s="620"/>
      <c r="AN301" s="620"/>
      <c r="AO301" s="620"/>
      <c r="AP301" s="620"/>
      <c r="AQ301" s="620"/>
      <c r="AR301" s="620"/>
      <c r="AS301" s="620"/>
      <c r="AT301" s="620"/>
      <c r="AU301" s="620"/>
      <c r="AV301" s="620"/>
      <c r="AW301" s="620"/>
      <c r="AX301" s="620"/>
      <c r="AY301" s="620"/>
      <c r="AZ301" s="620"/>
      <c r="BA301" s="620"/>
      <c r="BB301" s="620"/>
      <c r="BC301" s="620"/>
      <c r="BD301" s="620"/>
      <c r="BE301" s="620"/>
      <c r="BF301" s="620"/>
      <c r="BG301" s="620"/>
      <c r="BH301" s="620"/>
      <c r="BI301" s="620"/>
      <c r="BJ301" s="620"/>
      <c r="BK301" s="620"/>
      <c r="BL301" s="620"/>
      <c r="BM301" s="620"/>
      <c r="BN301" s="620"/>
      <c r="BO301" s="620"/>
      <c r="BP301" s="620"/>
      <c r="BQ301" s="620"/>
      <c r="BR301" s="620"/>
      <c r="BS301" s="620"/>
      <c r="BT301" s="620"/>
      <c r="BU301" s="620"/>
      <c r="BV301" s="620"/>
      <c r="BW301" s="620"/>
      <c r="BX301" s="620"/>
      <c r="BY301" s="620"/>
      <c r="BZ301" s="620"/>
      <c r="CA301" s="620"/>
      <c r="CB301" s="620"/>
      <c r="CC301" s="620"/>
      <c r="CD301" s="620"/>
      <c r="CE301" s="620"/>
      <c r="CF301" s="620"/>
      <c r="CG301" s="620"/>
      <c r="CH301" s="620"/>
      <c r="CI301" s="620"/>
      <c r="CJ301" s="620"/>
      <c r="CK301" s="620"/>
      <c r="CL301" s="620"/>
      <c r="CM301" s="620"/>
      <c r="CN301" s="620"/>
      <c r="CO301" s="620"/>
      <c r="CP301" s="620"/>
      <c r="CQ301" s="620"/>
      <c r="CR301" s="620"/>
      <c r="CS301" s="620"/>
      <c r="CT301" s="620"/>
      <c r="CU301" s="620"/>
      <c r="CV301" s="620"/>
      <c r="CW301" s="620"/>
      <c r="CX301" s="620"/>
      <c r="CY301" s="620"/>
      <c r="CZ301" s="620"/>
      <c r="DA301" s="620"/>
      <c r="DB301" s="620"/>
      <c r="DC301" s="620"/>
      <c r="DD301" s="620"/>
      <c r="DE301" s="620"/>
      <c r="DF301" s="620"/>
      <c r="DG301" s="620"/>
      <c r="DH301" s="620"/>
      <c r="DI301" s="620"/>
      <c r="DJ301" s="620"/>
      <c r="DK301" s="620"/>
      <c r="DL301" s="620"/>
      <c r="DM301" s="620"/>
      <c r="DN301" s="620"/>
      <c r="DO301" s="620"/>
      <c r="DP301" s="620"/>
      <c r="DQ301" s="620"/>
      <c r="DR301" s="620"/>
      <c r="DS301" s="620"/>
      <c r="DT301" s="620"/>
      <c r="DU301" s="620"/>
      <c r="DV301" s="620"/>
      <c r="DW301" s="620"/>
      <c r="DX301" s="620"/>
      <c r="DY301" s="620"/>
      <c r="DZ301" s="620"/>
      <c r="EA301" s="620"/>
      <c r="EB301" s="620"/>
      <c r="EC301" s="620"/>
      <c r="ED301" s="620"/>
      <c r="EE301" s="620"/>
      <c r="EF301" s="620"/>
      <c r="EG301" s="620"/>
      <c r="EH301" s="620"/>
      <c r="EI301" s="620"/>
    </row>
    <row r="302" spans="1:139" ht="20.100000000000001" customHeight="1">
      <c r="A302" s="1048" t="s">
        <v>774</v>
      </c>
      <c r="B302" s="1049"/>
      <c r="C302" s="1049"/>
      <c r="D302" s="992"/>
      <c r="E302" s="992"/>
      <c r="F302" s="992"/>
      <c r="G302" s="992"/>
      <c r="I302" s="599"/>
      <c r="J302" s="599"/>
      <c r="K302" s="593"/>
      <c r="L302" s="599"/>
      <c r="M302" s="599"/>
      <c r="N302" s="599"/>
      <c r="O302" s="599"/>
      <c r="P302" s="599"/>
      <c r="Q302" s="599"/>
      <c r="R302" s="599"/>
      <c r="S302" s="593"/>
      <c r="T302" s="599"/>
      <c r="U302" s="599"/>
      <c r="V302" s="599"/>
      <c r="W302" s="599"/>
      <c r="X302" s="599"/>
      <c r="Y302" s="599"/>
      <c r="Z302" s="599"/>
      <c r="AA302" s="593"/>
      <c r="AB302" s="599"/>
      <c r="AC302" s="599"/>
      <c r="AD302" s="599"/>
      <c r="AE302" s="599"/>
      <c r="AF302" s="599"/>
      <c r="AG302" s="599"/>
      <c r="AH302" s="599"/>
      <c r="AI302" s="593"/>
      <c r="AJ302" s="599"/>
      <c r="AK302" s="599"/>
      <c r="AL302" s="599"/>
      <c r="AM302" s="599"/>
      <c r="AN302" s="599"/>
      <c r="AO302" s="599"/>
      <c r="AP302" s="599"/>
      <c r="AQ302" s="593"/>
      <c r="AR302" s="599"/>
      <c r="AS302" s="599"/>
      <c r="AT302" s="599"/>
      <c r="AU302" s="599"/>
      <c r="AV302" s="599"/>
      <c r="AW302" s="599"/>
      <c r="AX302" s="599"/>
      <c r="AY302" s="593"/>
      <c r="AZ302" s="599"/>
      <c r="BA302" s="599"/>
      <c r="BB302" s="599"/>
      <c r="BC302" s="599"/>
      <c r="BD302" s="599"/>
      <c r="BE302" s="599"/>
      <c r="BF302" s="599"/>
      <c r="BG302" s="593"/>
      <c r="BH302" s="599"/>
      <c r="BI302" s="599"/>
      <c r="BJ302" s="599"/>
      <c r="BK302" s="599"/>
      <c r="BL302" s="599"/>
      <c r="BM302" s="599"/>
      <c r="BN302" s="599"/>
      <c r="BO302" s="593"/>
      <c r="BP302" s="599"/>
      <c r="BQ302" s="599"/>
      <c r="BR302" s="599"/>
      <c r="BS302" s="599"/>
      <c r="BT302" s="599"/>
      <c r="BU302" s="599"/>
      <c r="BV302" s="599"/>
      <c r="BW302" s="593"/>
      <c r="BX302" s="599"/>
      <c r="BY302" s="599"/>
      <c r="BZ302" s="599"/>
      <c r="CA302" s="599"/>
      <c r="CB302" s="599"/>
      <c r="CC302" s="599"/>
      <c r="CD302" s="599"/>
      <c r="CE302" s="593"/>
      <c r="CF302" s="599"/>
      <c r="CG302" s="599"/>
      <c r="CH302" s="599"/>
      <c r="CI302" s="599"/>
      <c r="CJ302" s="599"/>
      <c r="CK302" s="599"/>
      <c r="CL302" s="599"/>
      <c r="CM302" s="593"/>
      <c r="CN302" s="599"/>
      <c r="CO302" s="599"/>
      <c r="CP302" s="599"/>
      <c r="CQ302" s="599"/>
      <c r="CR302" s="599"/>
      <c r="CS302" s="599"/>
      <c r="CT302" s="599"/>
      <c r="CU302" s="593"/>
      <c r="CV302" s="599"/>
      <c r="CW302" s="599"/>
      <c r="CX302" s="599"/>
      <c r="CY302" s="599"/>
      <c r="CZ302" s="599"/>
      <c r="DA302" s="599"/>
      <c r="DB302" s="599"/>
      <c r="DC302" s="593"/>
      <c r="DD302" s="599"/>
      <c r="DE302" s="599"/>
      <c r="DF302" s="599"/>
      <c r="DG302" s="599"/>
      <c r="DH302" s="599"/>
      <c r="DI302" s="599"/>
      <c r="DJ302" s="599"/>
      <c r="DK302" s="593"/>
      <c r="DL302" s="599"/>
      <c r="DM302" s="599"/>
      <c r="DN302" s="599"/>
      <c r="DO302" s="599"/>
      <c r="DP302" s="599"/>
      <c r="DQ302" s="599"/>
      <c r="DR302" s="599"/>
      <c r="DS302" s="593"/>
      <c r="DT302" s="599"/>
      <c r="DU302" s="599"/>
      <c r="DV302" s="599"/>
      <c r="DW302" s="599"/>
      <c r="DX302" s="599"/>
      <c r="DY302" s="599"/>
      <c r="DZ302" s="599"/>
      <c r="EA302" s="593"/>
      <c r="EB302" s="599"/>
      <c r="EC302" s="599"/>
      <c r="ED302" s="599"/>
      <c r="EE302" s="599"/>
      <c r="EF302" s="599"/>
      <c r="EG302" s="599"/>
      <c r="EH302" s="599"/>
      <c r="EI302" s="593"/>
    </row>
    <row r="303" spans="1:139" ht="39.950000000000003" customHeight="1" thickBot="1">
      <c r="A303" s="460" t="s">
        <v>17</v>
      </c>
      <c r="B303" s="456"/>
      <c r="C303" s="128"/>
      <c r="D303" s="570" t="s">
        <v>1013</v>
      </c>
      <c r="E303" s="570" t="s">
        <v>1014</v>
      </c>
      <c r="F303" s="570" t="s">
        <v>1167</v>
      </c>
      <c r="G303" s="570" t="s">
        <v>1168</v>
      </c>
      <c r="H303" s="484" t="s">
        <v>1164</v>
      </c>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599"/>
      <c r="AL303" s="599"/>
      <c r="AM303" s="599"/>
      <c r="AN303" s="599"/>
      <c r="AO303" s="599"/>
      <c r="AP303" s="599"/>
      <c r="AQ303" s="599"/>
      <c r="AR303" s="599"/>
      <c r="AS303" s="599"/>
      <c r="AT303" s="599"/>
      <c r="AU303" s="599"/>
      <c r="AV303" s="599"/>
      <c r="AW303" s="599"/>
      <c r="AX303" s="599"/>
      <c r="AY303" s="599"/>
      <c r="AZ303" s="599"/>
      <c r="BA303" s="599"/>
      <c r="BB303" s="599"/>
      <c r="BC303" s="599"/>
      <c r="BD303" s="599"/>
      <c r="BE303" s="599"/>
      <c r="BF303" s="599"/>
      <c r="BG303" s="599"/>
      <c r="BH303" s="599"/>
      <c r="BI303" s="599"/>
      <c r="BJ303" s="599"/>
      <c r="BK303" s="599"/>
      <c r="BL303" s="599"/>
      <c r="BM303" s="599"/>
      <c r="BN303" s="599"/>
      <c r="BO303" s="599"/>
      <c r="BP303" s="599"/>
      <c r="BQ303" s="599"/>
      <c r="BR303" s="599"/>
      <c r="BS303" s="599"/>
      <c r="BT303" s="599"/>
      <c r="BU303" s="599"/>
      <c r="BV303" s="599"/>
      <c r="BW303" s="599"/>
      <c r="BX303" s="599"/>
      <c r="BY303" s="599"/>
      <c r="BZ303" s="599"/>
      <c r="CA303" s="599"/>
      <c r="CB303" s="599"/>
      <c r="CC303" s="599"/>
      <c r="CD303" s="599"/>
      <c r="CE303" s="599"/>
      <c r="CF303" s="599"/>
      <c r="CG303" s="599"/>
      <c r="CH303" s="599"/>
      <c r="CI303" s="599"/>
      <c r="CJ303" s="599"/>
      <c r="CK303" s="599"/>
      <c r="CL303" s="599"/>
      <c r="CM303" s="599"/>
      <c r="CN303" s="599"/>
      <c r="CO303" s="599"/>
      <c r="CP303" s="599"/>
      <c r="CQ303" s="599"/>
      <c r="CR303" s="599"/>
      <c r="CS303" s="599"/>
      <c r="CT303" s="599"/>
      <c r="CU303" s="599"/>
      <c r="CV303" s="599"/>
      <c r="CW303" s="599"/>
      <c r="CX303" s="599"/>
      <c r="CY303" s="599"/>
      <c r="CZ303" s="599"/>
      <c r="DA303" s="599"/>
      <c r="DB303" s="599"/>
      <c r="DC303" s="599"/>
      <c r="DD303" s="599"/>
      <c r="DE303" s="599"/>
      <c r="DF303" s="599"/>
      <c r="DG303" s="599"/>
      <c r="DH303" s="599"/>
      <c r="DI303" s="599"/>
      <c r="DJ303" s="599"/>
      <c r="DK303" s="599"/>
      <c r="DL303" s="599"/>
      <c r="DM303" s="599"/>
      <c r="DN303" s="599"/>
      <c r="DO303" s="599"/>
      <c r="DP303" s="599"/>
      <c r="DQ303" s="599"/>
      <c r="DR303" s="599"/>
      <c r="DS303" s="599"/>
      <c r="DT303" s="599"/>
      <c r="DU303" s="599"/>
      <c r="DV303" s="599"/>
      <c r="DW303" s="599"/>
      <c r="DX303" s="599"/>
      <c r="DY303" s="599"/>
      <c r="DZ303" s="599"/>
      <c r="EA303" s="599"/>
      <c r="EB303" s="599"/>
      <c r="EC303" s="599"/>
      <c r="ED303" s="599"/>
      <c r="EE303" s="599"/>
      <c r="EF303" s="599"/>
      <c r="EG303" s="599"/>
      <c r="EH303" s="599"/>
      <c r="EI303" s="599"/>
    </row>
    <row r="304" spans="1:139" ht="20.100000000000001" customHeight="1">
      <c r="A304" s="609" t="s">
        <v>223</v>
      </c>
      <c r="B304" s="609"/>
      <c r="C304" s="609"/>
      <c r="D304" s="138">
        <v>0</v>
      </c>
      <c r="E304" s="138">
        <v>644</v>
      </c>
      <c r="F304" s="138">
        <v>0</v>
      </c>
      <c r="G304" s="138">
        <v>4</v>
      </c>
      <c r="H304" s="485">
        <v>0</v>
      </c>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599"/>
      <c r="AL304" s="599"/>
      <c r="AM304" s="599"/>
      <c r="AN304" s="599"/>
      <c r="AO304" s="599"/>
      <c r="AP304" s="599"/>
      <c r="AQ304" s="599"/>
      <c r="AR304" s="599"/>
      <c r="AS304" s="599"/>
      <c r="AT304" s="599"/>
      <c r="AU304" s="599"/>
      <c r="AV304" s="599"/>
      <c r="AW304" s="599"/>
      <c r="AX304" s="599"/>
      <c r="AY304" s="599"/>
      <c r="AZ304" s="599"/>
      <c r="BA304" s="599"/>
      <c r="BB304" s="599"/>
      <c r="BC304" s="599"/>
      <c r="BD304" s="599"/>
      <c r="BE304" s="599"/>
      <c r="BF304" s="599"/>
      <c r="BG304" s="599"/>
      <c r="BH304" s="599"/>
      <c r="BI304" s="599"/>
      <c r="BJ304" s="599"/>
      <c r="BK304" s="599"/>
      <c r="BL304" s="599"/>
      <c r="BM304" s="599"/>
      <c r="BN304" s="599"/>
      <c r="BO304" s="599"/>
      <c r="BP304" s="599"/>
      <c r="BQ304" s="599"/>
      <c r="BR304" s="599"/>
      <c r="BS304" s="599"/>
      <c r="BT304" s="599"/>
      <c r="BU304" s="599"/>
      <c r="BV304" s="599"/>
      <c r="BW304" s="599"/>
      <c r="BX304" s="599"/>
      <c r="BY304" s="599"/>
      <c r="BZ304" s="599"/>
      <c r="CA304" s="599"/>
      <c r="CB304" s="599"/>
      <c r="CC304" s="599"/>
      <c r="CD304" s="599"/>
      <c r="CE304" s="599"/>
      <c r="CF304" s="599"/>
      <c r="CG304" s="599"/>
      <c r="CH304" s="599"/>
      <c r="CI304" s="599"/>
      <c r="CJ304" s="599"/>
      <c r="CK304" s="599"/>
      <c r="CL304" s="599"/>
      <c r="CM304" s="599"/>
      <c r="CN304" s="599"/>
      <c r="CO304" s="599"/>
      <c r="CP304" s="599"/>
      <c r="CQ304" s="599"/>
      <c r="CR304" s="599"/>
      <c r="CS304" s="599"/>
      <c r="CT304" s="599"/>
      <c r="CU304" s="599"/>
      <c r="CV304" s="599"/>
      <c r="CW304" s="599"/>
      <c r="CX304" s="599"/>
      <c r="CY304" s="599"/>
      <c r="CZ304" s="599"/>
      <c r="DA304" s="599"/>
      <c r="DB304" s="599"/>
      <c r="DC304" s="599"/>
      <c r="DD304" s="599"/>
      <c r="DE304" s="599"/>
      <c r="DF304" s="599"/>
      <c r="DG304" s="599"/>
      <c r="DH304" s="599"/>
      <c r="DI304" s="599"/>
      <c r="DJ304" s="599"/>
      <c r="DK304" s="599"/>
      <c r="DL304" s="599"/>
      <c r="DM304" s="599"/>
      <c r="DN304" s="599"/>
      <c r="DO304" s="599"/>
      <c r="DP304" s="599"/>
      <c r="DQ304" s="599"/>
      <c r="DR304" s="599"/>
      <c r="DS304" s="599"/>
      <c r="DT304" s="599"/>
      <c r="DU304" s="599"/>
      <c r="DV304" s="599"/>
      <c r="DW304" s="599"/>
      <c r="DX304" s="599"/>
      <c r="DY304" s="599"/>
      <c r="DZ304" s="599"/>
      <c r="EA304" s="599"/>
      <c r="EB304" s="599"/>
      <c r="EC304" s="599"/>
      <c r="ED304" s="599"/>
      <c r="EE304" s="599"/>
      <c r="EF304" s="599"/>
      <c r="EG304" s="599"/>
      <c r="EH304" s="599"/>
      <c r="EI304" s="599"/>
    </row>
    <row r="305" spans="1:139" s="599" customFormat="1" ht="20.100000000000001" customHeight="1">
      <c r="A305" s="609" t="s">
        <v>211</v>
      </c>
      <c r="B305" s="609"/>
      <c r="C305" s="609"/>
      <c r="D305" s="138">
        <v>0</v>
      </c>
      <c r="E305" s="138">
        <v>0</v>
      </c>
      <c r="F305" s="138">
        <v>0</v>
      </c>
      <c r="G305" s="138">
        <v>0</v>
      </c>
      <c r="H305" s="485">
        <v>0</v>
      </c>
    </row>
    <row r="306" spans="1:139" ht="20.100000000000001" customHeight="1">
      <c r="A306" s="167" t="s">
        <v>213</v>
      </c>
      <c r="B306" s="167"/>
      <c r="C306" s="167"/>
      <c r="D306" s="149">
        <v>3</v>
      </c>
      <c r="E306" s="149">
        <v>-5</v>
      </c>
      <c r="F306" s="149">
        <v>138</v>
      </c>
      <c r="G306" s="149">
        <v>1</v>
      </c>
      <c r="H306" s="712">
        <v>0</v>
      </c>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599"/>
      <c r="AL306" s="599"/>
      <c r="AM306" s="599"/>
      <c r="AN306" s="599"/>
      <c r="AO306" s="599"/>
      <c r="AP306" s="599"/>
      <c r="AQ306" s="599"/>
      <c r="AR306" s="599"/>
      <c r="AS306" s="599"/>
      <c r="AT306" s="599"/>
      <c r="AU306" s="599"/>
      <c r="AV306" s="599"/>
      <c r="AW306" s="599"/>
      <c r="AX306" s="599"/>
      <c r="AY306" s="599"/>
      <c r="AZ306" s="599"/>
      <c r="BA306" s="599"/>
      <c r="BB306" s="599"/>
      <c r="BC306" s="599"/>
      <c r="BD306" s="599"/>
      <c r="BE306" s="599"/>
      <c r="BF306" s="599"/>
      <c r="BG306" s="599"/>
      <c r="BH306" s="599"/>
      <c r="BI306" s="599"/>
      <c r="BJ306" s="599"/>
      <c r="BK306" s="599"/>
      <c r="BL306" s="599"/>
      <c r="BM306" s="599"/>
      <c r="BN306" s="599"/>
      <c r="BO306" s="599"/>
      <c r="BP306" s="599"/>
      <c r="BQ306" s="599"/>
      <c r="BR306" s="599"/>
      <c r="BS306" s="599"/>
      <c r="BT306" s="599"/>
      <c r="BU306" s="599"/>
      <c r="BV306" s="599"/>
      <c r="BW306" s="599"/>
      <c r="BX306" s="599"/>
      <c r="BY306" s="599"/>
      <c r="BZ306" s="599"/>
      <c r="CA306" s="599"/>
      <c r="CB306" s="599"/>
      <c r="CC306" s="599"/>
      <c r="CD306" s="599"/>
      <c r="CE306" s="599"/>
      <c r="CF306" s="599"/>
      <c r="CG306" s="599"/>
      <c r="CH306" s="599"/>
      <c r="CI306" s="599"/>
      <c r="CJ306" s="599"/>
      <c r="CK306" s="599"/>
      <c r="CL306" s="599"/>
      <c r="CM306" s="599"/>
      <c r="CN306" s="599"/>
      <c r="CO306" s="599"/>
      <c r="CP306" s="599"/>
      <c r="CQ306" s="599"/>
      <c r="CR306" s="599"/>
      <c r="CS306" s="599"/>
      <c r="CT306" s="599"/>
      <c r="CU306" s="599"/>
      <c r="CV306" s="599"/>
      <c r="CW306" s="599"/>
      <c r="CX306" s="599"/>
      <c r="CY306" s="599"/>
      <c r="CZ306" s="599"/>
      <c r="DA306" s="599"/>
      <c r="DB306" s="599"/>
      <c r="DC306" s="599"/>
      <c r="DD306" s="599"/>
      <c r="DE306" s="599"/>
      <c r="DF306" s="599"/>
      <c r="DG306" s="599"/>
      <c r="DH306" s="599"/>
      <c r="DI306" s="599"/>
      <c r="DJ306" s="599"/>
      <c r="DK306" s="599"/>
      <c r="DL306" s="599"/>
      <c r="DM306" s="599"/>
      <c r="DN306" s="599"/>
      <c r="DO306" s="599"/>
      <c r="DP306" s="599"/>
      <c r="DQ306" s="599"/>
      <c r="DR306" s="599"/>
      <c r="DS306" s="599"/>
      <c r="DT306" s="599"/>
      <c r="DU306" s="599"/>
      <c r="DV306" s="599"/>
      <c r="DW306" s="599"/>
      <c r="DX306" s="599"/>
      <c r="DY306" s="599"/>
      <c r="DZ306" s="599"/>
      <c r="EA306" s="599"/>
      <c r="EB306" s="599"/>
      <c r="EC306" s="599"/>
      <c r="ED306" s="599"/>
      <c r="EE306" s="599"/>
      <c r="EF306" s="599"/>
      <c r="EG306" s="599"/>
      <c r="EH306" s="599"/>
      <c r="EI306" s="599"/>
    </row>
    <row r="307" spans="1:139" s="599" customFormat="1" ht="20.100000000000001" customHeight="1" thickBot="1">
      <c r="A307" s="296" t="s">
        <v>1137</v>
      </c>
      <c r="B307" s="458"/>
      <c r="C307" s="459"/>
      <c r="D307" s="981">
        <v>3</v>
      </c>
      <c r="E307" s="981">
        <v>639</v>
      </c>
      <c r="F307" s="981">
        <v>138</v>
      </c>
      <c r="G307" s="981">
        <v>5</v>
      </c>
      <c r="H307" s="478">
        <v>0</v>
      </c>
    </row>
    <row r="308" spans="1:139" s="599" customFormat="1" ht="20.100000000000001" customHeight="1" thickTop="1">
      <c r="A308" s="610" t="s">
        <v>212</v>
      </c>
      <c r="B308" s="610"/>
      <c r="C308" s="610"/>
      <c r="D308" s="136">
        <v>0</v>
      </c>
      <c r="E308" s="136">
        <v>0</v>
      </c>
      <c r="F308" s="136">
        <v>0</v>
      </c>
      <c r="G308" s="136">
        <v>0</v>
      </c>
      <c r="H308" s="485">
        <v>0</v>
      </c>
    </row>
    <row r="309" spans="1:139" ht="20.100000000000001" customHeight="1" thickBot="1">
      <c r="A309" s="296" t="s">
        <v>216</v>
      </c>
      <c r="B309" s="296"/>
      <c r="C309" s="296"/>
      <c r="D309" s="981">
        <v>3</v>
      </c>
      <c r="E309" s="981">
        <v>640</v>
      </c>
      <c r="F309" s="981">
        <v>138</v>
      </c>
      <c r="G309" s="981">
        <v>5</v>
      </c>
      <c r="H309" s="478">
        <v>0</v>
      </c>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599"/>
      <c r="AO309" s="599"/>
      <c r="AP309" s="599"/>
      <c r="AQ309" s="599"/>
      <c r="AR309" s="599"/>
      <c r="AS309" s="599"/>
      <c r="AT309" s="599"/>
      <c r="AU309" s="599"/>
      <c r="AV309" s="599"/>
      <c r="AW309" s="599"/>
      <c r="AX309" s="599"/>
      <c r="AY309" s="599"/>
      <c r="AZ309" s="599"/>
      <c r="BA309" s="599"/>
      <c r="BB309" s="599"/>
      <c r="BC309" s="599"/>
      <c r="BD309" s="599"/>
      <c r="BE309" s="599"/>
      <c r="BF309" s="599"/>
      <c r="BG309" s="599"/>
      <c r="BH309" s="599"/>
      <c r="BI309" s="599"/>
      <c r="BJ309" s="599"/>
      <c r="BK309" s="599"/>
      <c r="BL309" s="599"/>
      <c r="BM309" s="599"/>
      <c r="BN309" s="599"/>
      <c r="BO309" s="599"/>
      <c r="BP309" s="599"/>
      <c r="BQ309" s="599"/>
      <c r="BR309" s="599"/>
      <c r="BS309" s="599"/>
      <c r="BT309" s="599"/>
      <c r="BU309" s="599"/>
      <c r="BV309" s="599"/>
      <c r="BW309" s="599"/>
      <c r="BX309" s="599"/>
      <c r="BY309" s="599"/>
      <c r="BZ309" s="599"/>
      <c r="CA309" s="599"/>
      <c r="CB309" s="599"/>
      <c r="CC309" s="599"/>
      <c r="CD309" s="599"/>
      <c r="CE309" s="599"/>
      <c r="CF309" s="599"/>
      <c r="CG309" s="599"/>
      <c r="CH309" s="599"/>
      <c r="CI309" s="599"/>
      <c r="CJ309" s="599"/>
      <c r="CK309" s="599"/>
      <c r="CL309" s="599"/>
      <c r="CM309" s="599"/>
      <c r="CN309" s="599"/>
      <c r="CO309" s="599"/>
      <c r="CP309" s="599"/>
      <c r="CQ309" s="599"/>
      <c r="CR309" s="599"/>
      <c r="CS309" s="599"/>
      <c r="CT309" s="599"/>
      <c r="CU309" s="599"/>
      <c r="CV309" s="599"/>
      <c r="CW309" s="599"/>
      <c r="CX309" s="599"/>
      <c r="CY309" s="599"/>
      <c r="CZ309" s="599"/>
      <c r="DA309" s="599"/>
      <c r="DB309" s="599"/>
      <c r="DC309" s="599"/>
      <c r="DD309" s="599"/>
      <c r="DE309" s="599"/>
      <c r="DF309" s="599"/>
      <c r="DG309" s="599"/>
      <c r="DH309" s="599"/>
      <c r="DI309" s="599"/>
      <c r="DJ309" s="599"/>
      <c r="DK309" s="599"/>
      <c r="DL309" s="599"/>
      <c r="DM309" s="599"/>
      <c r="DN309" s="599"/>
      <c r="DO309" s="599"/>
      <c r="DP309" s="599"/>
      <c r="DQ309" s="599"/>
      <c r="DR309" s="599"/>
      <c r="DS309" s="599"/>
      <c r="DT309" s="599"/>
      <c r="DU309" s="599"/>
      <c r="DV309" s="599"/>
      <c r="DW309" s="599"/>
      <c r="DX309" s="599"/>
      <c r="DY309" s="599"/>
      <c r="DZ309" s="599"/>
      <c r="EA309" s="599"/>
      <c r="EB309" s="599"/>
      <c r="EC309" s="599"/>
      <c r="ED309" s="599"/>
      <c r="EE309" s="599"/>
      <c r="EF309" s="599"/>
      <c r="EG309" s="599"/>
      <c r="EH309" s="599"/>
      <c r="EI309" s="599"/>
    </row>
    <row r="310" spans="1:139" s="45" customFormat="1" ht="20.100000000000001" customHeight="1" thickTop="1">
      <c r="A310" s="608"/>
      <c r="B310" s="608"/>
      <c r="C310" s="608"/>
      <c r="D310" s="138"/>
      <c r="E310" s="138"/>
      <c r="F310" s="138"/>
      <c r="G310" s="138"/>
      <c r="H310" s="397"/>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3"/>
      <c r="AL310" s="593"/>
      <c r="AM310" s="593"/>
      <c r="AN310" s="593"/>
      <c r="AO310" s="593"/>
      <c r="AP310" s="593"/>
      <c r="AQ310" s="593"/>
      <c r="AR310" s="593"/>
      <c r="AS310" s="593"/>
      <c r="AT310" s="593"/>
      <c r="AU310" s="593"/>
      <c r="AV310" s="593"/>
      <c r="AW310" s="593"/>
      <c r="AX310" s="593"/>
      <c r="AY310" s="593"/>
      <c r="AZ310" s="593"/>
      <c r="BA310" s="593"/>
      <c r="BB310" s="593"/>
      <c r="BC310" s="593"/>
      <c r="BD310" s="593"/>
      <c r="BE310" s="593"/>
      <c r="BF310" s="593"/>
      <c r="BG310" s="593"/>
      <c r="BH310" s="593"/>
      <c r="BI310" s="593"/>
      <c r="BJ310" s="593"/>
      <c r="BK310" s="593"/>
      <c r="BL310" s="593"/>
      <c r="BM310" s="593"/>
      <c r="BN310" s="593"/>
      <c r="BO310" s="593"/>
      <c r="BP310" s="593"/>
      <c r="BQ310" s="593"/>
      <c r="BR310" s="593"/>
      <c r="BS310" s="593"/>
      <c r="BT310" s="593"/>
      <c r="BU310" s="593"/>
      <c r="BV310" s="593"/>
      <c r="BW310" s="593"/>
      <c r="BX310" s="593"/>
      <c r="BY310" s="593"/>
      <c r="BZ310" s="593"/>
      <c r="CA310" s="593"/>
      <c r="CB310" s="593"/>
      <c r="CC310" s="593"/>
      <c r="CD310" s="593"/>
      <c r="CE310" s="593"/>
      <c r="CF310" s="593"/>
      <c r="CG310" s="593"/>
      <c r="CH310" s="593"/>
      <c r="CI310" s="593"/>
      <c r="CJ310" s="593"/>
      <c r="CK310" s="593"/>
      <c r="CL310" s="593"/>
      <c r="CM310" s="593"/>
      <c r="CN310" s="593"/>
      <c r="CO310" s="593"/>
      <c r="CP310" s="593"/>
      <c r="CQ310" s="593"/>
      <c r="CR310" s="593"/>
      <c r="CS310" s="593"/>
      <c r="CT310" s="593"/>
      <c r="CU310" s="593"/>
      <c r="CV310" s="593"/>
      <c r="CW310" s="593"/>
      <c r="CX310" s="593"/>
      <c r="CY310" s="593"/>
      <c r="CZ310" s="593"/>
      <c r="DA310" s="593"/>
      <c r="DB310" s="593"/>
      <c r="DC310" s="593"/>
      <c r="DD310" s="593"/>
      <c r="DE310" s="593"/>
      <c r="DF310" s="593"/>
      <c r="DG310" s="593"/>
      <c r="DH310" s="593"/>
      <c r="DI310" s="593"/>
      <c r="DJ310" s="593"/>
      <c r="DK310" s="593"/>
      <c r="DL310" s="593"/>
      <c r="DM310" s="593"/>
      <c r="DN310" s="593"/>
      <c r="DO310" s="593"/>
      <c r="DP310" s="593"/>
      <c r="DQ310" s="593"/>
      <c r="DR310" s="593"/>
      <c r="DS310" s="593"/>
      <c r="DT310" s="593"/>
      <c r="DU310" s="593"/>
      <c r="DV310" s="593"/>
      <c r="DW310" s="593"/>
      <c r="DX310" s="593"/>
      <c r="DY310" s="593"/>
      <c r="DZ310" s="593"/>
      <c r="EA310" s="593"/>
      <c r="EB310" s="593"/>
      <c r="EC310" s="593"/>
      <c r="ED310" s="593"/>
      <c r="EE310" s="593"/>
      <c r="EF310" s="593"/>
      <c r="EG310" s="593"/>
      <c r="EH310" s="593"/>
      <c r="EI310" s="593"/>
    </row>
    <row r="311" spans="1:139" ht="20.100000000000001" customHeight="1">
      <c r="A311" s="609"/>
      <c r="B311" s="609"/>
      <c r="C311" s="609"/>
      <c r="D311" s="138"/>
      <c r="E311" s="138"/>
      <c r="F311" s="138"/>
      <c r="G311" s="138"/>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599"/>
      <c r="AL311" s="599"/>
      <c r="AM311" s="599"/>
      <c r="AN311" s="599"/>
      <c r="AO311" s="599"/>
      <c r="AP311" s="599"/>
      <c r="AQ311" s="599"/>
      <c r="AR311" s="599"/>
      <c r="AS311" s="599"/>
      <c r="AT311" s="599"/>
      <c r="AU311" s="599"/>
      <c r="AV311" s="599"/>
      <c r="AW311" s="599"/>
      <c r="AX311" s="599"/>
      <c r="AY311" s="599"/>
      <c r="AZ311" s="599"/>
      <c r="BA311" s="599"/>
      <c r="BB311" s="599"/>
      <c r="BC311" s="599"/>
      <c r="BD311" s="599"/>
      <c r="BE311" s="599"/>
      <c r="BF311" s="599"/>
      <c r="BG311" s="599"/>
      <c r="BH311" s="599"/>
      <c r="BI311" s="599"/>
      <c r="BJ311" s="599"/>
      <c r="BK311" s="599"/>
      <c r="BL311" s="599"/>
      <c r="BM311" s="599"/>
      <c r="BN311" s="599"/>
      <c r="BO311" s="599"/>
      <c r="BP311" s="599"/>
      <c r="BQ311" s="599"/>
      <c r="BR311" s="599"/>
      <c r="BS311" s="599"/>
      <c r="BT311" s="599"/>
      <c r="BU311" s="599"/>
      <c r="BV311" s="599"/>
      <c r="BW311" s="599"/>
      <c r="BX311" s="599"/>
      <c r="BY311" s="599"/>
      <c r="BZ311" s="599"/>
      <c r="CA311" s="599"/>
      <c r="CB311" s="599"/>
      <c r="CC311" s="599"/>
      <c r="CD311" s="599"/>
      <c r="CE311" s="599"/>
      <c r="CF311" s="599"/>
      <c r="CG311" s="599"/>
      <c r="CH311" s="599"/>
      <c r="CI311" s="599"/>
      <c r="CJ311" s="599"/>
      <c r="CK311" s="599"/>
      <c r="CL311" s="599"/>
      <c r="CM311" s="599"/>
      <c r="CN311" s="599"/>
      <c r="CO311" s="599"/>
      <c r="CP311" s="599"/>
      <c r="CQ311" s="599"/>
      <c r="CR311" s="599"/>
      <c r="CS311" s="599"/>
      <c r="CT311" s="599"/>
      <c r="CU311" s="599"/>
      <c r="CV311" s="599"/>
      <c r="CW311" s="599"/>
      <c r="CX311" s="599"/>
      <c r="CY311" s="599"/>
      <c r="CZ311" s="599"/>
      <c r="DA311" s="599"/>
      <c r="DB311" s="599"/>
      <c r="DC311" s="599"/>
      <c r="DD311" s="599"/>
      <c r="DE311" s="599"/>
      <c r="DF311" s="599"/>
      <c r="DG311" s="599"/>
      <c r="DH311" s="599"/>
      <c r="DI311" s="599"/>
      <c r="DJ311" s="599"/>
      <c r="DK311" s="599"/>
      <c r="DL311" s="599"/>
      <c r="DM311" s="599"/>
      <c r="DN311" s="599"/>
      <c r="DO311" s="599"/>
      <c r="DP311" s="599"/>
      <c r="DQ311" s="599"/>
      <c r="DR311" s="599"/>
      <c r="DS311" s="599"/>
      <c r="DT311" s="599"/>
      <c r="DU311" s="599"/>
      <c r="DV311" s="599"/>
      <c r="DW311" s="599"/>
      <c r="DX311" s="599"/>
      <c r="DY311" s="599"/>
      <c r="DZ311" s="599"/>
      <c r="EA311" s="599"/>
      <c r="EB311" s="599"/>
      <c r="EC311" s="599"/>
      <c r="ED311" s="599"/>
      <c r="EE311" s="599"/>
      <c r="EF311" s="599"/>
      <c r="EG311" s="599"/>
      <c r="EH311" s="599"/>
      <c r="EI311" s="599"/>
    </row>
    <row r="312" spans="1:139" ht="20.100000000000001" customHeight="1">
      <c r="A312" s="608" t="s">
        <v>226</v>
      </c>
      <c r="B312" s="142"/>
      <c r="C312" s="142"/>
      <c r="D312" s="138"/>
      <c r="E312" s="138"/>
      <c r="F312" s="138"/>
      <c r="G312" s="138"/>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599"/>
      <c r="AL312" s="599"/>
      <c r="AM312" s="599"/>
      <c r="AN312" s="599"/>
      <c r="AO312" s="599"/>
      <c r="AP312" s="599"/>
      <c r="AQ312" s="599"/>
      <c r="AR312" s="599"/>
      <c r="AS312" s="599"/>
      <c r="AT312" s="599"/>
      <c r="AU312" s="599"/>
      <c r="AV312" s="599"/>
      <c r="AW312" s="599"/>
      <c r="AX312" s="599"/>
      <c r="AY312" s="599"/>
      <c r="AZ312" s="599"/>
      <c r="BA312" s="599"/>
      <c r="BB312" s="599"/>
      <c r="BC312" s="599"/>
      <c r="BD312" s="599"/>
      <c r="BE312" s="599"/>
      <c r="BF312" s="599"/>
      <c r="BG312" s="599"/>
      <c r="BH312" s="599"/>
      <c r="BI312" s="599"/>
      <c r="BJ312" s="599"/>
      <c r="BK312" s="599"/>
      <c r="BL312" s="599"/>
      <c r="BM312" s="599"/>
      <c r="BN312" s="599"/>
      <c r="BO312" s="599"/>
      <c r="BP312" s="599"/>
      <c r="BQ312" s="599"/>
      <c r="BR312" s="599"/>
      <c r="BS312" s="599"/>
      <c r="BT312" s="599"/>
      <c r="BU312" s="599"/>
      <c r="BV312" s="599"/>
      <c r="BW312" s="599"/>
      <c r="BX312" s="599"/>
      <c r="BY312" s="599"/>
      <c r="BZ312" s="599"/>
      <c r="CA312" s="599"/>
      <c r="CB312" s="599"/>
      <c r="CC312" s="599"/>
      <c r="CD312" s="599"/>
      <c r="CE312" s="599"/>
      <c r="CF312" s="599"/>
      <c r="CG312" s="599"/>
      <c r="CH312" s="599"/>
      <c r="CI312" s="599"/>
      <c r="CJ312" s="599"/>
      <c r="CK312" s="599"/>
      <c r="CL312" s="599"/>
      <c r="CM312" s="599"/>
      <c r="CN312" s="599"/>
      <c r="CO312" s="599"/>
      <c r="CP312" s="599"/>
      <c r="CQ312" s="599"/>
      <c r="CR312" s="599"/>
      <c r="CS312" s="599"/>
      <c r="CT312" s="599"/>
      <c r="CU312" s="599"/>
      <c r="CV312" s="599"/>
      <c r="CW312" s="599"/>
      <c r="CX312" s="599"/>
      <c r="CY312" s="599"/>
      <c r="CZ312" s="599"/>
      <c r="DA312" s="599"/>
      <c r="DB312" s="599"/>
      <c r="DC312" s="599"/>
      <c r="DD312" s="599"/>
      <c r="DE312" s="599"/>
      <c r="DF312" s="599"/>
      <c r="DG312" s="599"/>
      <c r="DH312" s="599"/>
      <c r="DI312" s="599"/>
      <c r="DJ312" s="599"/>
      <c r="DK312" s="599"/>
      <c r="DL312" s="599"/>
      <c r="DM312" s="599"/>
      <c r="DN312" s="599"/>
      <c r="DO312" s="599"/>
      <c r="DP312" s="599"/>
      <c r="DQ312" s="599"/>
      <c r="DR312" s="599"/>
      <c r="DS312" s="599"/>
      <c r="DT312" s="599"/>
      <c r="DU312" s="599"/>
      <c r="DV312" s="599"/>
      <c r="DW312" s="599"/>
      <c r="DX312" s="599"/>
      <c r="DY312" s="599"/>
      <c r="DZ312" s="599"/>
      <c r="EA312" s="599"/>
      <c r="EB312" s="599"/>
      <c r="EC312" s="599"/>
      <c r="ED312" s="599"/>
      <c r="EE312" s="599"/>
      <c r="EF312" s="599"/>
      <c r="EG312" s="599"/>
      <c r="EH312" s="599"/>
      <c r="EI312" s="599"/>
    </row>
    <row r="313" spans="1:139" ht="39.950000000000003" customHeight="1" thickBot="1">
      <c r="A313" s="460" t="s">
        <v>17</v>
      </c>
      <c r="B313" s="456"/>
      <c r="C313" s="128"/>
      <c r="D313" s="570" t="s">
        <v>1013</v>
      </c>
      <c r="E313" s="570" t="s">
        <v>1014</v>
      </c>
      <c r="F313" s="570" t="s">
        <v>1167</v>
      </c>
      <c r="G313" s="570" t="s">
        <v>1168</v>
      </c>
      <c r="H313" s="484" t="s">
        <v>1164</v>
      </c>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599"/>
      <c r="AL313" s="599"/>
      <c r="AM313" s="599"/>
      <c r="AN313" s="599"/>
      <c r="AO313" s="599"/>
      <c r="AP313" s="599"/>
      <c r="AQ313" s="599"/>
      <c r="AR313" s="599"/>
      <c r="AS313" s="599"/>
      <c r="AT313" s="599"/>
      <c r="AU313" s="599"/>
      <c r="AV313" s="599"/>
      <c r="AW313" s="599"/>
      <c r="AX313" s="599"/>
      <c r="AY313" s="599"/>
      <c r="AZ313" s="599"/>
      <c r="BA313" s="599"/>
      <c r="BB313" s="599"/>
      <c r="BC313" s="599"/>
      <c r="BD313" s="599"/>
      <c r="BE313" s="599"/>
      <c r="BF313" s="599"/>
      <c r="BG313" s="599"/>
      <c r="BH313" s="599"/>
      <c r="BI313" s="599"/>
      <c r="BJ313" s="599"/>
      <c r="BK313" s="599"/>
      <c r="BL313" s="599"/>
      <c r="BM313" s="599"/>
      <c r="BN313" s="599"/>
      <c r="BO313" s="599"/>
      <c r="BP313" s="599"/>
      <c r="BQ313" s="599"/>
      <c r="BR313" s="599"/>
      <c r="BS313" s="599"/>
      <c r="BT313" s="599"/>
      <c r="BU313" s="599"/>
      <c r="BV313" s="599"/>
      <c r="BW313" s="599"/>
      <c r="BX313" s="599"/>
      <c r="BY313" s="599"/>
      <c r="BZ313" s="599"/>
      <c r="CA313" s="599"/>
      <c r="CB313" s="599"/>
      <c r="CC313" s="599"/>
      <c r="CD313" s="599"/>
      <c r="CE313" s="599"/>
      <c r="CF313" s="599"/>
      <c r="CG313" s="599"/>
      <c r="CH313" s="599"/>
      <c r="CI313" s="599"/>
      <c r="CJ313" s="599"/>
      <c r="CK313" s="599"/>
      <c r="CL313" s="599"/>
      <c r="CM313" s="599"/>
      <c r="CN313" s="599"/>
      <c r="CO313" s="599"/>
      <c r="CP313" s="599"/>
      <c r="CQ313" s="599"/>
      <c r="CR313" s="599"/>
      <c r="CS313" s="599"/>
      <c r="CT313" s="599"/>
      <c r="CU313" s="599"/>
      <c r="CV313" s="599"/>
      <c r="CW313" s="599"/>
      <c r="CX313" s="599"/>
      <c r="CY313" s="599"/>
      <c r="CZ313" s="599"/>
      <c r="DA313" s="599"/>
      <c r="DB313" s="599"/>
      <c r="DC313" s="599"/>
      <c r="DD313" s="599"/>
      <c r="DE313" s="599"/>
      <c r="DF313" s="599"/>
      <c r="DG313" s="599"/>
      <c r="DH313" s="599"/>
      <c r="DI313" s="599"/>
      <c r="DJ313" s="599"/>
      <c r="DK313" s="599"/>
      <c r="DL313" s="599"/>
      <c r="DM313" s="599"/>
      <c r="DN313" s="599"/>
      <c r="DO313" s="599"/>
      <c r="DP313" s="599"/>
      <c r="DQ313" s="599"/>
      <c r="DR313" s="599"/>
      <c r="DS313" s="599"/>
      <c r="DT313" s="599"/>
      <c r="DU313" s="599"/>
      <c r="DV313" s="599"/>
      <c r="DW313" s="599"/>
      <c r="DX313" s="599"/>
      <c r="DY313" s="599"/>
      <c r="DZ313" s="599"/>
      <c r="EA313" s="599"/>
      <c r="EB313" s="599"/>
      <c r="EC313" s="599"/>
      <c r="ED313" s="599"/>
      <c r="EE313" s="599"/>
      <c r="EF313" s="599"/>
      <c r="EG313" s="599"/>
      <c r="EH313" s="599"/>
      <c r="EI313" s="599"/>
    </row>
    <row r="314" spans="1:139" ht="20.100000000000001" customHeight="1">
      <c r="A314" s="609" t="s">
        <v>223</v>
      </c>
      <c r="B314" s="609"/>
      <c r="C314" s="609"/>
      <c r="D314" s="138">
        <v>4</v>
      </c>
      <c r="E314" s="138">
        <v>-341</v>
      </c>
      <c r="F314" s="138">
        <v>67</v>
      </c>
      <c r="G314" s="138">
        <v>121</v>
      </c>
      <c r="H314" s="485">
        <v>326</v>
      </c>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599"/>
      <c r="AL314" s="599"/>
      <c r="AM314" s="599"/>
      <c r="AN314" s="599"/>
      <c r="AO314" s="599"/>
      <c r="AP314" s="599"/>
      <c r="AQ314" s="599"/>
      <c r="AR314" s="599"/>
      <c r="AS314" s="599"/>
      <c r="AT314" s="599"/>
      <c r="AU314" s="599"/>
      <c r="AV314" s="599"/>
      <c r="AW314" s="599"/>
      <c r="AX314" s="599"/>
      <c r="AY314" s="599"/>
      <c r="AZ314" s="599"/>
      <c r="BA314" s="599"/>
      <c r="BB314" s="599"/>
      <c r="BC314" s="599"/>
      <c r="BD314" s="599"/>
      <c r="BE314" s="599"/>
      <c r="BF314" s="599"/>
      <c r="BG314" s="599"/>
      <c r="BH314" s="599"/>
      <c r="BI314" s="599"/>
      <c r="BJ314" s="599"/>
      <c r="BK314" s="599"/>
      <c r="BL314" s="599"/>
      <c r="BM314" s="599"/>
      <c r="BN314" s="599"/>
      <c r="BO314" s="599"/>
      <c r="BP314" s="599"/>
      <c r="BQ314" s="599"/>
      <c r="BR314" s="599"/>
      <c r="BS314" s="599"/>
      <c r="BT314" s="599"/>
      <c r="BU314" s="599"/>
      <c r="BV314" s="599"/>
      <c r="BW314" s="599"/>
      <c r="BX314" s="599"/>
      <c r="BY314" s="599"/>
      <c r="BZ314" s="599"/>
      <c r="CA314" s="599"/>
      <c r="CB314" s="599"/>
      <c r="CC314" s="599"/>
      <c r="CD314" s="599"/>
      <c r="CE314" s="599"/>
      <c r="CF314" s="599"/>
      <c r="CG314" s="599"/>
      <c r="CH314" s="599"/>
      <c r="CI314" s="599"/>
      <c r="CJ314" s="599"/>
      <c r="CK314" s="599"/>
      <c r="CL314" s="599"/>
      <c r="CM314" s="599"/>
      <c r="CN314" s="599"/>
      <c r="CO314" s="599"/>
      <c r="CP314" s="599"/>
      <c r="CQ314" s="599"/>
      <c r="CR314" s="599"/>
      <c r="CS314" s="599"/>
      <c r="CT314" s="599"/>
      <c r="CU314" s="599"/>
      <c r="CV314" s="599"/>
      <c r="CW314" s="599"/>
      <c r="CX314" s="599"/>
      <c r="CY314" s="599"/>
      <c r="CZ314" s="599"/>
      <c r="DA314" s="599"/>
      <c r="DB314" s="599"/>
      <c r="DC314" s="599"/>
      <c r="DD314" s="599"/>
      <c r="DE314" s="599"/>
      <c r="DF314" s="599"/>
      <c r="DG314" s="599"/>
      <c r="DH314" s="599"/>
      <c r="DI314" s="599"/>
      <c r="DJ314" s="599"/>
      <c r="DK314" s="599"/>
      <c r="DL314" s="599"/>
      <c r="DM314" s="599"/>
      <c r="DN314" s="599"/>
      <c r="DO314" s="599"/>
      <c r="DP314" s="599"/>
      <c r="DQ314" s="599"/>
      <c r="DR314" s="599"/>
      <c r="DS314" s="599"/>
      <c r="DT314" s="599"/>
      <c r="DU314" s="599"/>
      <c r="DV314" s="599"/>
      <c r="DW314" s="599"/>
      <c r="DX314" s="599"/>
      <c r="DY314" s="599"/>
      <c r="DZ314" s="599"/>
      <c r="EA314" s="599"/>
      <c r="EB314" s="599"/>
      <c r="EC314" s="599"/>
      <c r="ED314" s="599"/>
      <c r="EE314" s="599"/>
      <c r="EF314" s="599"/>
      <c r="EG314" s="599"/>
      <c r="EH314" s="599"/>
      <c r="EI314" s="599"/>
    </row>
    <row r="315" spans="1:139" s="599" customFormat="1" ht="20.100000000000001" customHeight="1">
      <c r="A315" s="609" t="s">
        <v>211</v>
      </c>
      <c r="B315" s="609"/>
      <c r="C315" s="609"/>
      <c r="D315" s="138">
        <v>157</v>
      </c>
      <c r="E315" s="138">
        <v>200</v>
      </c>
      <c r="F315" s="138">
        <v>342</v>
      </c>
      <c r="G315" s="138">
        <v>-945</v>
      </c>
      <c r="H315" s="485">
        <v>-255</v>
      </c>
    </row>
    <row r="316" spans="1:139" ht="20.100000000000001" customHeight="1">
      <c r="A316" s="167" t="s">
        <v>213</v>
      </c>
      <c r="B316" s="167"/>
      <c r="C316" s="167"/>
      <c r="D316" s="149">
        <v>-10</v>
      </c>
      <c r="E316" s="149">
        <v>0</v>
      </c>
      <c r="F316" s="149">
        <v>0</v>
      </c>
      <c r="G316" s="149">
        <v>-24</v>
      </c>
      <c r="H316" s="712">
        <v>0</v>
      </c>
    </row>
    <row r="317" spans="1:139" s="599" customFormat="1" ht="20.100000000000001" customHeight="1" thickBot="1">
      <c r="A317" s="296" t="s">
        <v>1137</v>
      </c>
      <c r="B317" s="458"/>
      <c r="C317" s="459"/>
      <c r="D317" s="981">
        <v>152</v>
      </c>
      <c r="E317" s="981">
        <v>-141</v>
      </c>
      <c r="F317" s="981">
        <v>409</v>
      </c>
      <c r="G317" s="981">
        <v>-848</v>
      </c>
      <c r="H317" s="478">
        <v>71</v>
      </c>
    </row>
    <row r="318" spans="1:139" s="599" customFormat="1" ht="20.100000000000001" customHeight="1" thickTop="1">
      <c r="A318" s="610" t="s">
        <v>212</v>
      </c>
      <c r="B318" s="610"/>
      <c r="C318" s="610"/>
      <c r="D318" s="136">
        <v>-21</v>
      </c>
      <c r="E318" s="136">
        <v>-3</v>
      </c>
      <c r="F318" s="136">
        <v>-16</v>
      </c>
      <c r="G318" s="136">
        <v>-5</v>
      </c>
      <c r="H318" s="485">
        <v>0</v>
      </c>
    </row>
    <row r="319" spans="1:139" ht="20.100000000000001" customHeight="1" thickBot="1">
      <c r="A319" s="296" t="s">
        <v>216</v>
      </c>
      <c r="B319" s="296"/>
      <c r="C319" s="296"/>
      <c r="D319" s="981">
        <v>131</v>
      </c>
      <c r="E319" s="981">
        <v>-145</v>
      </c>
      <c r="F319" s="981">
        <v>393</v>
      </c>
      <c r="G319" s="981">
        <v>-852</v>
      </c>
      <c r="H319" s="478">
        <v>71</v>
      </c>
    </row>
    <row r="320" spans="1:139" s="45" customFormat="1" ht="20.100000000000001" customHeight="1" thickTop="1">
      <c r="A320" s="608"/>
      <c r="B320" s="608"/>
      <c r="C320" s="608"/>
      <c r="D320" s="138"/>
      <c r="E320" s="138"/>
      <c r="F320" s="138"/>
      <c r="G320" s="138"/>
      <c r="H320" s="602"/>
    </row>
    <row r="321" spans="1:8" s="599" customFormat="1" ht="20.100000000000001" customHeight="1">
      <c r="A321" s="1043" t="s">
        <v>892</v>
      </c>
      <c r="B321" s="1043"/>
      <c r="C321" s="1043"/>
      <c r="D321" s="1043"/>
      <c r="E321" s="1043"/>
      <c r="F321" s="1043"/>
      <c r="G321" s="1043"/>
      <c r="H321" s="1043"/>
    </row>
    <row r="322" spans="1:8" s="599" customFormat="1" ht="20.100000000000001" customHeight="1">
      <c r="A322" s="1033"/>
      <c r="B322" s="1033"/>
      <c r="C322" s="1033"/>
      <c r="D322" s="1033"/>
      <c r="E322" s="1033"/>
      <c r="F322" s="1033"/>
      <c r="G322" s="1033"/>
      <c r="H322" s="1033"/>
    </row>
    <row r="323" spans="1:8" s="599" customFormat="1" ht="20.100000000000001" customHeight="1">
      <c r="A323" s="609"/>
      <c r="B323" s="608"/>
      <c r="C323" s="608"/>
      <c r="D323" s="138"/>
      <c r="E323" s="138"/>
      <c r="F323" s="138"/>
      <c r="G323" s="138"/>
      <c r="H323" s="602"/>
    </row>
    <row r="324" spans="1:8" ht="20.100000000000001" customHeight="1">
      <c r="A324" s="608" t="s">
        <v>232</v>
      </c>
      <c r="B324" s="142"/>
      <c r="C324" s="142"/>
      <c r="D324" s="138"/>
      <c r="E324" s="138"/>
      <c r="F324" s="138"/>
      <c r="G324" s="138"/>
    </row>
    <row r="325" spans="1:8" ht="39.950000000000003" customHeight="1" thickBot="1">
      <c r="A325" s="460" t="s">
        <v>17</v>
      </c>
      <c r="B325" s="456"/>
      <c r="C325" s="128"/>
      <c r="D325" s="570" t="s">
        <v>1013</v>
      </c>
      <c r="E325" s="570" t="s">
        <v>1014</v>
      </c>
      <c r="F325" s="570" t="s">
        <v>1167</v>
      </c>
      <c r="G325" s="570" t="s">
        <v>1168</v>
      </c>
      <c r="H325" s="484" t="s">
        <v>1164</v>
      </c>
    </row>
    <row r="326" spans="1:8" ht="20.100000000000001" customHeight="1">
      <c r="A326" s="609" t="s">
        <v>223</v>
      </c>
      <c r="B326" s="609"/>
      <c r="C326" s="609"/>
      <c r="D326" s="138">
        <v>374</v>
      </c>
      <c r="E326" s="138">
        <v>343</v>
      </c>
      <c r="F326" s="138">
        <v>415</v>
      </c>
      <c r="G326" s="138">
        <v>743</v>
      </c>
      <c r="H326" s="485">
        <v>767</v>
      </c>
    </row>
    <row r="327" spans="1:8" s="599" customFormat="1" ht="20.100000000000001" customHeight="1">
      <c r="A327" s="609" t="s">
        <v>211</v>
      </c>
      <c r="B327" s="609"/>
      <c r="C327" s="609"/>
      <c r="D327" s="138">
        <v>54</v>
      </c>
      <c r="E327" s="138">
        <v>40</v>
      </c>
      <c r="F327" s="138">
        <v>36</v>
      </c>
      <c r="G327" s="138">
        <v>43</v>
      </c>
      <c r="H327" s="732">
        <v>24</v>
      </c>
    </row>
    <row r="328" spans="1:8" ht="20.100000000000001" customHeight="1">
      <c r="A328" s="167" t="s">
        <v>213</v>
      </c>
      <c r="B328" s="167"/>
      <c r="C328" s="167"/>
      <c r="D328" s="149">
        <v>7</v>
      </c>
      <c r="E328" s="149">
        <v>-21</v>
      </c>
      <c r="F328" s="149">
        <v>3</v>
      </c>
      <c r="G328" s="149">
        <v>-12</v>
      </c>
      <c r="H328" s="975">
        <v>-10</v>
      </c>
    </row>
    <row r="329" spans="1:8" s="599" customFormat="1" ht="20.100000000000001" customHeight="1" thickBot="1">
      <c r="A329" s="296" t="s">
        <v>1137</v>
      </c>
      <c r="B329" s="458"/>
      <c r="C329" s="459"/>
      <c r="D329" s="981">
        <v>435</v>
      </c>
      <c r="E329" s="981">
        <v>362</v>
      </c>
      <c r="F329" s="981">
        <v>454</v>
      </c>
      <c r="G329" s="981">
        <v>775</v>
      </c>
      <c r="H329" s="478">
        <v>781</v>
      </c>
    </row>
    <row r="330" spans="1:8" s="599" customFormat="1" ht="20.100000000000001" customHeight="1" thickTop="1">
      <c r="A330" s="610" t="s">
        <v>212</v>
      </c>
      <c r="B330" s="610"/>
      <c r="C330" s="610"/>
      <c r="D330" s="136">
        <v>92</v>
      </c>
      <c r="E330" s="136">
        <v>91</v>
      </c>
      <c r="F330" s="136">
        <v>107</v>
      </c>
      <c r="G330" s="136">
        <v>120</v>
      </c>
      <c r="H330" s="732">
        <v>109</v>
      </c>
    </row>
    <row r="331" spans="1:8" ht="20.100000000000001" customHeight="1" thickBot="1">
      <c r="A331" s="296" t="s">
        <v>216</v>
      </c>
      <c r="B331" s="296"/>
      <c r="C331" s="296"/>
      <c r="D331" s="981">
        <v>527</v>
      </c>
      <c r="E331" s="981">
        <v>453</v>
      </c>
      <c r="F331" s="981">
        <v>561</v>
      </c>
      <c r="G331" s="981">
        <v>895</v>
      </c>
      <c r="H331" s="478">
        <v>891</v>
      </c>
    </row>
    <row r="332" spans="1:8" s="45" customFormat="1" ht="20.100000000000001" customHeight="1" thickTop="1">
      <c r="A332" s="609"/>
      <c r="B332" s="609"/>
      <c r="C332" s="609"/>
      <c r="D332" s="138"/>
      <c r="E332" s="138"/>
      <c r="F332" s="138"/>
      <c r="G332" s="138"/>
      <c r="H332" s="397"/>
    </row>
    <row r="333" spans="1:8" s="45" customFormat="1" ht="20.100000000000001" customHeight="1">
      <c r="A333" s="609"/>
      <c r="B333" s="609"/>
      <c r="C333" s="609"/>
      <c r="D333" s="138"/>
      <c r="E333" s="138"/>
      <c r="F333" s="138"/>
      <c r="G333" s="138"/>
      <c r="H333" s="397"/>
    </row>
    <row r="334" spans="1:8" ht="20.100000000000001" customHeight="1">
      <c r="A334" s="608" t="s">
        <v>233</v>
      </c>
      <c r="B334" s="142"/>
      <c r="C334" s="142"/>
      <c r="D334" s="138"/>
      <c r="E334" s="138"/>
      <c r="F334" s="138"/>
      <c r="G334" s="138"/>
    </row>
    <row r="335" spans="1:8" ht="39.950000000000003" customHeight="1" thickBot="1">
      <c r="A335" s="460" t="s">
        <v>17</v>
      </c>
      <c r="B335" s="456"/>
      <c r="C335" s="128"/>
      <c r="D335" s="570" t="s">
        <v>1013</v>
      </c>
      <c r="E335" s="570" t="s">
        <v>1014</v>
      </c>
      <c r="F335" s="570" t="s">
        <v>1167</v>
      </c>
      <c r="G335" s="570" t="s">
        <v>1168</v>
      </c>
      <c r="H335" s="484" t="s">
        <v>1164</v>
      </c>
    </row>
    <row r="336" spans="1:8" ht="20.100000000000001" customHeight="1">
      <c r="A336" s="609" t="s">
        <v>223</v>
      </c>
      <c r="B336" s="609"/>
      <c r="C336" s="609"/>
      <c r="D336" s="138">
        <v>67</v>
      </c>
      <c r="E336" s="138">
        <v>60</v>
      </c>
      <c r="F336" s="138">
        <v>58</v>
      </c>
      <c r="G336" s="138">
        <v>61</v>
      </c>
      <c r="H336" s="485">
        <v>44</v>
      </c>
    </row>
    <row r="337" spans="1:8" s="599" customFormat="1" ht="20.100000000000001" customHeight="1">
      <c r="A337" s="609" t="s">
        <v>211</v>
      </c>
      <c r="B337" s="609"/>
      <c r="C337" s="609"/>
      <c r="D337" s="138">
        <v>19</v>
      </c>
      <c r="E337" s="138">
        <v>19</v>
      </c>
      <c r="F337" s="138">
        <v>19</v>
      </c>
      <c r="G337" s="138">
        <v>19</v>
      </c>
      <c r="H337" s="485">
        <v>18</v>
      </c>
    </row>
    <row r="338" spans="1:8" ht="20.100000000000001" customHeight="1">
      <c r="A338" s="167" t="s">
        <v>213</v>
      </c>
      <c r="B338" s="167"/>
      <c r="C338" s="167"/>
      <c r="D338" s="136">
        <v>22</v>
      </c>
      <c r="E338" s="136">
        <v>21</v>
      </c>
      <c r="F338" s="136">
        <v>23</v>
      </c>
      <c r="G338" s="136">
        <v>26</v>
      </c>
      <c r="H338" s="485">
        <v>21</v>
      </c>
    </row>
    <row r="339" spans="1:8" s="599" customFormat="1" ht="20.100000000000001" customHeight="1" thickBot="1">
      <c r="A339" s="296" t="s">
        <v>1137</v>
      </c>
      <c r="B339" s="458"/>
      <c r="C339" s="459"/>
      <c r="D339" s="981">
        <v>109</v>
      </c>
      <c r="E339" s="981">
        <v>100</v>
      </c>
      <c r="F339" s="981">
        <v>100</v>
      </c>
      <c r="G339" s="981">
        <v>106</v>
      </c>
      <c r="H339" s="478">
        <v>83</v>
      </c>
    </row>
    <row r="340" spans="1:8" s="599" customFormat="1" ht="20.100000000000001" customHeight="1" thickTop="1">
      <c r="A340" s="610" t="s">
        <v>212</v>
      </c>
      <c r="B340" s="610"/>
      <c r="C340" s="610"/>
      <c r="D340" s="136">
        <v>31</v>
      </c>
      <c r="E340" s="136">
        <v>34</v>
      </c>
      <c r="F340" s="136">
        <v>40</v>
      </c>
      <c r="G340" s="136">
        <v>45</v>
      </c>
      <c r="H340" s="485">
        <v>23</v>
      </c>
    </row>
    <row r="341" spans="1:8" ht="20.100000000000001" customHeight="1" thickBot="1">
      <c r="A341" s="296" t="s">
        <v>216</v>
      </c>
      <c r="B341" s="296"/>
      <c r="C341" s="296"/>
      <c r="D341" s="981">
        <v>140</v>
      </c>
      <c r="E341" s="981">
        <v>135</v>
      </c>
      <c r="F341" s="981">
        <v>140</v>
      </c>
      <c r="G341" s="981">
        <v>151</v>
      </c>
      <c r="H341" s="478">
        <v>106</v>
      </c>
    </row>
    <row r="342" spans="1:8" ht="20.100000000000001" customHeight="1" thickTop="1">
      <c r="A342" s="167" t="s">
        <v>217</v>
      </c>
      <c r="B342" s="167"/>
      <c r="C342" s="167"/>
      <c r="D342" s="149">
        <v>194</v>
      </c>
      <c r="E342" s="149">
        <v>212</v>
      </c>
      <c r="F342" s="149">
        <v>167</v>
      </c>
      <c r="G342" s="149" t="s">
        <v>61</v>
      </c>
      <c r="H342" s="712" t="s">
        <v>61</v>
      </c>
    </row>
    <row r="343" spans="1:8" ht="20.100000000000001" customHeight="1">
      <c r="A343" s="610"/>
      <c r="B343" s="610"/>
      <c r="C343" s="610"/>
      <c r="D343" s="136"/>
      <c r="E343" s="136"/>
      <c r="F343" s="136"/>
      <c r="G343" s="136"/>
    </row>
    <row r="344" spans="1:8" s="45" customFormat="1" ht="20.100000000000001" customHeight="1">
      <c r="A344" s="610"/>
      <c r="B344" s="610"/>
      <c r="C344" s="610"/>
      <c r="D344" s="136"/>
      <c r="E344" s="136"/>
      <c r="F344" s="136"/>
      <c r="G344" s="136"/>
      <c r="H344" s="397"/>
    </row>
    <row r="345" spans="1:8" ht="20.100000000000001" customHeight="1">
      <c r="A345" s="608" t="s">
        <v>234</v>
      </c>
      <c r="B345" s="142"/>
      <c r="C345" s="142"/>
      <c r="D345" s="138"/>
      <c r="E345" s="138"/>
      <c r="F345" s="138"/>
      <c r="G345" s="138"/>
    </row>
    <row r="346" spans="1:8" ht="39.950000000000003" customHeight="1" thickBot="1">
      <c r="A346" s="460" t="s">
        <v>17</v>
      </c>
      <c r="B346" s="456"/>
      <c r="C346" s="128"/>
      <c r="D346" s="570" t="s">
        <v>1013</v>
      </c>
      <c r="E346" s="570" t="s">
        <v>1014</v>
      </c>
      <c r="F346" s="570" t="s">
        <v>1167</v>
      </c>
      <c r="G346" s="570" t="s">
        <v>1168</v>
      </c>
      <c r="H346" s="484" t="s">
        <v>1164</v>
      </c>
    </row>
    <row r="347" spans="1:8" s="45" customFormat="1" ht="20.100000000000001" customHeight="1">
      <c r="A347" s="609" t="s">
        <v>208</v>
      </c>
      <c r="B347" s="609"/>
      <c r="C347" s="609"/>
      <c r="D347" s="138">
        <v>-54</v>
      </c>
      <c r="E347" s="138">
        <v>-57</v>
      </c>
      <c r="F347" s="138">
        <v>-9</v>
      </c>
      <c r="G347" s="138">
        <v>-59</v>
      </c>
      <c r="H347" s="485">
        <v>23</v>
      </c>
    </row>
    <row r="348" spans="1:8" s="593" customFormat="1" ht="20.100000000000001" customHeight="1">
      <c r="A348" s="609" t="s">
        <v>211</v>
      </c>
      <c r="B348" s="609"/>
      <c r="C348" s="609"/>
      <c r="D348" s="138">
        <v>0</v>
      </c>
      <c r="E348" s="138">
        <v>0</v>
      </c>
      <c r="F348" s="138">
        <v>0</v>
      </c>
      <c r="G348" s="138">
        <v>0</v>
      </c>
      <c r="H348" s="485">
        <v>0</v>
      </c>
    </row>
    <row r="349" spans="1:8" s="45" customFormat="1" ht="20.100000000000001" customHeight="1">
      <c r="A349" s="167" t="s">
        <v>213</v>
      </c>
      <c r="B349" s="167"/>
      <c r="C349" s="167"/>
      <c r="D349" s="136">
        <v>-1</v>
      </c>
      <c r="E349" s="136">
        <v>0</v>
      </c>
      <c r="F349" s="136">
        <v>-5</v>
      </c>
      <c r="G349" s="136">
        <v>0</v>
      </c>
      <c r="H349" s="485">
        <v>-1</v>
      </c>
    </row>
    <row r="350" spans="1:8" s="599" customFormat="1" ht="20.100000000000001" customHeight="1" thickBot="1">
      <c r="A350" s="296" t="s">
        <v>1137</v>
      </c>
      <c r="B350" s="458"/>
      <c r="C350" s="459"/>
      <c r="D350" s="981">
        <v>-56</v>
      </c>
      <c r="E350" s="981">
        <v>-57</v>
      </c>
      <c r="F350" s="981">
        <v>-14</v>
      </c>
      <c r="G350" s="981">
        <v>-59</v>
      </c>
      <c r="H350" s="478">
        <v>22</v>
      </c>
    </row>
    <row r="351" spans="1:8" s="593" customFormat="1" ht="20.100000000000001" customHeight="1" thickTop="1">
      <c r="A351" s="610" t="s">
        <v>212</v>
      </c>
      <c r="B351" s="610"/>
      <c r="C351" s="610"/>
      <c r="D351" s="136">
        <v>-159</v>
      </c>
      <c r="E351" s="136">
        <v>-24</v>
      </c>
      <c r="F351" s="136">
        <v>-24</v>
      </c>
      <c r="G351" s="136">
        <v>-236</v>
      </c>
      <c r="H351" s="485">
        <v>26</v>
      </c>
    </row>
    <row r="352" spans="1:8" ht="20.100000000000001" customHeight="1" thickBot="1">
      <c r="A352" s="296" t="s">
        <v>216</v>
      </c>
      <c r="B352" s="296"/>
      <c r="C352" s="296"/>
      <c r="D352" s="981">
        <v>-215</v>
      </c>
      <c r="E352" s="981">
        <v>-81</v>
      </c>
      <c r="F352" s="981">
        <v>-37</v>
      </c>
      <c r="G352" s="981">
        <v>-295</v>
      </c>
      <c r="H352" s="478">
        <v>48</v>
      </c>
    </row>
    <row r="353" spans="1:8" ht="20.100000000000001" customHeight="1" thickTop="1">
      <c r="A353" s="167" t="s">
        <v>217</v>
      </c>
      <c r="B353" s="167"/>
      <c r="C353" s="167"/>
      <c r="D353" s="149">
        <v>25</v>
      </c>
      <c r="E353" s="149">
        <v>32</v>
      </c>
      <c r="F353" s="149">
        <v>14</v>
      </c>
      <c r="G353" s="149" t="s">
        <v>61</v>
      </c>
      <c r="H353" s="712" t="s">
        <v>61</v>
      </c>
    </row>
    <row r="354" spans="1:8" ht="20.100000000000001" customHeight="1">
      <c r="A354" s="611"/>
      <c r="B354" s="611"/>
      <c r="C354" s="611"/>
      <c r="D354" s="136"/>
      <c r="E354" s="136"/>
      <c r="F354" s="136"/>
      <c r="G354" s="136"/>
      <c r="H354" s="602"/>
    </row>
    <row r="355" spans="1:8" s="599" customFormat="1" ht="39.950000000000003" customHeight="1">
      <c r="A355" s="1043" t="s">
        <v>1220</v>
      </c>
      <c r="B355" s="1043"/>
      <c r="C355" s="1043"/>
      <c r="D355" s="1043"/>
      <c r="E355" s="1043"/>
      <c r="F355" s="1043"/>
      <c r="G355" s="1043"/>
      <c r="H355" s="1043"/>
    </row>
    <row r="356" spans="1:8" s="599" customFormat="1" ht="20.100000000000001" customHeight="1">
      <c r="A356" s="610"/>
      <c r="B356" s="611"/>
      <c r="C356" s="611"/>
      <c r="D356" s="136"/>
      <c r="E356" s="136"/>
      <c r="F356" s="136"/>
      <c r="G356" s="136"/>
      <c r="H356" s="397"/>
    </row>
    <row r="357" spans="1:8" s="599" customFormat="1" ht="20.100000000000001" customHeight="1">
      <c r="A357" s="610"/>
      <c r="B357" s="611"/>
      <c r="C357" s="611"/>
      <c r="D357" s="397"/>
      <c r="E357" s="397"/>
      <c r="F357" s="397"/>
      <c r="G357" s="397"/>
      <c r="H357" s="397"/>
    </row>
    <row r="358" spans="1:8" s="599" customFormat="1" ht="20.100000000000001" customHeight="1">
      <c r="A358" s="608" t="s">
        <v>1136</v>
      </c>
      <c r="B358" s="611"/>
      <c r="C358" s="611"/>
      <c r="D358" s="136"/>
      <c r="E358" s="136"/>
      <c r="F358" s="136"/>
      <c r="G358" s="136"/>
      <c r="H358" s="397"/>
    </row>
    <row r="359" spans="1:8" s="593" customFormat="1" ht="39.950000000000003" customHeight="1" thickBot="1">
      <c r="A359" s="460" t="s">
        <v>17</v>
      </c>
      <c r="B359" s="456"/>
      <c r="C359" s="128"/>
      <c r="D359" s="570" t="s">
        <v>1013</v>
      </c>
      <c r="E359" s="570" t="s">
        <v>1014</v>
      </c>
      <c r="F359" s="570" t="s">
        <v>1167</v>
      </c>
      <c r="G359" s="570" t="s">
        <v>1168</v>
      </c>
      <c r="H359" s="484" t="s">
        <v>1164</v>
      </c>
    </row>
    <row r="360" spans="1:8" s="593" customFormat="1" ht="20.100000000000001" customHeight="1">
      <c r="A360" s="609" t="s">
        <v>223</v>
      </c>
      <c r="B360" s="609"/>
      <c r="C360" s="609"/>
      <c r="D360" s="138">
        <v>10</v>
      </c>
      <c r="E360" s="138">
        <v>10</v>
      </c>
      <c r="F360" s="138">
        <v>15</v>
      </c>
      <c r="G360" s="138">
        <v>-68</v>
      </c>
      <c r="H360" s="485">
        <v>10</v>
      </c>
    </row>
    <row r="361" spans="1:8" s="593" customFormat="1" ht="20.100000000000001" customHeight="1">
      <c r="A361" s="609" t="s">
        <v>211</v>
      </c>
      <c r="B361" s="609"/>
      <c r="C361" s="609"/>
      <c r="D361" s="138">
        <v>0</v>
      </c>
      <c r="E361" s="138">
        <v>0</v>
      </c>
      <c r="F361" s="138">
        <v>0</v>
      </c>
      <c r="G361" s="138">
        <v>0</v>
      </c>
      <c r="H361" s="485">
        <v>0</v>
      </c>
    </row>
    <row r="362" spans="1:8" s="593" customFormat="1" ht="20.100000000000001" customHeight="1">
      <c r="A362" s="167" t="s">
        <v>213</v>
      </c>
      <c r="B362" s="167"/>
      <c r="C362" s="167"/>
      <c r="D362" s="136">
        <v>-1</v>
      </c>
      <c r="E362" s="136">
        <v>0</v>
      </c>
      <c r="F362" s="136">
        <v>-5</v>
      </c>
      <c r="G362" s="136">
        <v>0</v>
      </c>
      <c r="H362" s="485">
        <v>-1</v>
      </c>
    </row>
    <row r="363" spans="1:8" s="599" customFormat="1" ht="20.100000000000001" customHeight="1" thickBot="1">
      <c r="A363" s="296" t="s">
        <v>1137</v>
      </c>
      <c r="B363" s="458"/>
      <c r="C363" s="459"/>
      <c r="D363" s="981">
        <v>8</v>
      </c>
      <c r="E363" s="981">
        <v>9</v>
      </c>
      <c r="F363" s="981">
        <v>10</v>
      </c>
      <c r="G363" s="981">
        <v>-68</v>
      </c>
      <c r="H363" s="478">
        <v>10</v>
      </c>
    </row>
    <row r="364" spans="1:8" s="593" customFormat="1" ht="20.100000000000001" customHeight="1" thickTop="1">
      <c r="A364" s="610" t="s">
        <v>212</v>
      </c>
      <c r="B364" s="610"/>
      <c r="C364" s="610"/>
      <c r="D364" s="136">
        <v>13</v>
      </c>
      <c r="E364" s="136">
        <v>3</v>
      </c>
      <c r="F364" s="136">
        <v>-1</v>
      </c>
      <c r="G364" s="136">
        <v>16</v>
      </c>
      <c r="H364" s="485">
        <v>26</v>
      </c>
    </row>
    <row r="365" spans="1:8" s="593" customFormat="1" ht="20.100000000000001" customHeight="1" thickBot="1">
      <c r="A365" s="296" t="s">
        <v>216</v>
      </c>
      <c r="B365" s="296"/>
      <c r="C365" s="296"/>
      <c r="D365" s="981">
        <v>21</v>
      </c>
      <c r="E365" s="981">
        <v>12</v>
      </c>
      <c r="F365" s="981">
        <v>9</v>
      </c>
      <c r="G365" s="981">
        <v>-53</v>
      </c>
      <c r="H365" s="478">
        <v>36</v>
      </c>
    </row>
    <row r="366" spans="1:8" s="593" customFormat="1" ht="20.100000000000001" customHeight="1" thickTop="1">
      <c r="A366" s="608"/>
      <c r="B366" s="608"/>
      <c r="C366" s="730"/>
      <c r="D366" s="993"/>
      <c r="E366" s="993"/>
      <c r="F366" s="993"/>
      <c r="G366" s="993"/>
      <c r="H366" s="397"/>
    </row>
    <row r="367" spans="1:8" s="45" customFormat="1" ht="20.100000000000001" customHeight="1">
      <c r="A367" s="609"/>
      <c r="B367" s="609"/>
      <c r="C367" s="609"/>
      <c r="D367" s="138"/>
      <c r="E367" s="138"/>
      <c r="F367" s="138"/>
      <c r="G367" s="138"/>
      <c r="H367" s="397"/>
    </row>
    <row r="368" spans="1:8" ht="20.100000000000001" customHeight="1">
      <c r="A368" s="608" t="s">
        <v>239</v>
      </c>
      <c r="B368" s="142"/>
      <c r="C368" s="142"/>
      <c r="D368" s="138"/>
      <c r="E368" s="138"/>
      <c r="F368" s="138"/>
      <c r="G368" s="138"/>
    </row>
    <row r="369" spans="1:8" ht="39.950000000000003" customHeight="1" thickBot="1">
      <c r="A369" s="460" t="s">
        <v>17</v>
      </c>
      <c r="B369" s="456"/>
      <c r="C369" s="128"/>
      <c r="D369" s="959" t="s">
        <v>956</v>
      </c>
      <c r="E369" s="959" t="s">
        <v>983</v>
      </c>
      <c r="F369" s="959" t="s">
        <v>993</v>
      </c>
      <c r="G369" s="959" t="s">
        <v>1068</v>
      </c>
      <c r="H369" s="713" t="s">
        <v>1165</v>
      </c>
    </row>
    <row r="370" spans="1:8" s="45" customFormat="1" ht="20.100000000000001" customHeight="1">
      <c r="A370" s="609" t="s">
        <v>223</v>
      </c>
      <c r="B370" s="609"/>
      <c r="C370" s="609"/>
      <c r="D370" s="138">
        <v>1047</v>
      </c>
      <c r="E370" s="138">
        <v>985</v>
      </c>
      <c r="F370" s="138">
        <v>977</v>
      </c>
      <c r="G370" s="138">
        <v>987</v>
      </c>
      <c r="H370" s="485">
        <v>992</v>
      </c>
    </row>
    <row r="371" spans="1:8" s="593" customFormat="1" ht="20.100000000000001" customHeight="1">
      <c r="A371" s="609" t="s">
        <v>211</v>
      </c>
      <c r="B371" s="609"/>
      <c r="C371" s="609"/>
      <c r="D371" s="138">
        <v>0</v>
      </c>
      <c r="E371" s="138">
        <v>0</v>
      </c>
      <c r="F371" s="138">
        <v>0</v>
      </c>
      <c r="G371" s="138">
        <v>0</v>
      </c>
      <c r="H371" s="485">
        <v>0</v>
      </c>
    </row>
    <row r="372" spans="1:8" ht="20.100000000000001" customHeight="1">
      <c r="A372" s="609" t="s">
        <v>213</v>
      </c>
      <c r="B372" s="609"/>
      <c r="C372" s="609"/>
      <c r="D372" s="138">
        <v>54</v>
      </c>
      <c r="E372" s="138">
        <v>58</v>
      </c>
      <c r="F372" s="138">
        <v>49</v>
      </c>
      <c r="G372" s="138">
        <v>51</v>
      </c>
      <c r="H372" s="485">
        <v>52</v>
      </c>
    </row>
    <row r="373" spans="1:8" ht="20.100000000000001" customHeight="1">
      <c r="A373" s="609" t="s">
        <v>212</v>
      </c>
      <c r="B373" s="609"/>
      <c r="C373" s="609"/>
      <c r="D373" s="138">
        <v>458</v>
      </c>
      <c r="E373" s="138">
        <v>592</v>
      </c>
      <c r="F373" s="138">
        <v>561</v>
      </c>
      <c r="G373" s="138">
        <v>211</v>
      </c>
      <c r="H373" s="485">
        <v>221</v>
      </c>
    </row>
    <row r="374" spans="1:8" s="599" customFormat="1" ht="20.100000000000001" customHeight="1">
      <c r="A374" s="609" t="s">
        <v>707</v>
      </c>
      <c r="B374" s="609"/>
      <c r="C374" s="609"/>
      <c r="D374" s="138">
        <v>665</v>
      </c>
      <c r="E374" s="138">
        <v>681</v>
      </c>
      <c r="F374" s="138" t="s">
        <v>61</v>
      </c>
      <c r="G374" s="138" t="s">
        <v>61</v>
      </c>
      <c r="H374" s="485"/>
    </row>
    <row r="375" spans="1:8" ht="20.100000000000001" customHeight="1" thickBot="1">
      <c r="A375" s="296" t="s">
        <v>219</v>
      </c>
      <c r="B375" s="296"/>
      <c r="C375" s="296"/>
      <c r="D375" s="981">
        <v>2225</v>
      </c>
      <c r="E375" s="981">
        <v>2316</v>
      </c>
      <c r="F375" s="981">
        <v>1586</v>
      </c>
      <c r="G375" s="981">
        <v>1249</v>
      </c>
      <c r="H375" s="478">
        <v>1265</v>
      </c>
    </row>
    <row r="376" spans="1:8" ht="20.100000000000001" customHeight="1" thickTop="1">
      <c r="A376" s="611"/>
      <c r="B376" s="611"/>
      <c r="C376" s="611"/>
      <c r="D376" s="136"/>
      <c r="E376" s="136"/>
      <c r="F376" s="136"/>
      <c r="G376" s="136"/>
      <c r="H376" s="545"/>
    </row>
    <row r="377" spans="1:8" s="45" customFormat="1" ht="20.100000000000001" customHeight="1">
      <c r="A377" s="611"/>
      <c r="B377" s="611"/>
      <c r="C377" s="611"/>
      <c r="D377" s="136"/>
      <c r="E377" s="136"/>
      <c r="F377" s="136"/>
      <c r="G377" s="136"/>
      <c r="H377" s="397"/>
    </row>
    <row r="378" spans="1:8" ht="20.100000000000001" customHeight="1">
      <c r="A378" s="608" t="s">
        <v>241</v>
      </c>
      <c r="B378" s="142"/>
      <c r="C378" s="142"/>
      <c r="D378" s="138"/>
      <c r="E378" s="138"/>
      <c r="F378" s="138"/>
      <c r="G378" s="138"/>
    </row>
    <row r="379" spans="1:8" ht="39.950000000000003" customHeight="1" thickBot="1">
      <c r="A379" s="460" t="s">
        <v>17</v>
      </c>
      <c r="B379" s="456"/>
      <c r="C379" s="128"/>
      <c r="D379" s="570" t="s">
        <v>1013</v>
      </c>
      <c r="E379" s="570" t="s">
        <v>1014</v>
      </c>
      <c r="F379" s="570" t="s">
        <v>1167</v>
      </c>
      <c r="G379" s="570" t="s">
        <v>1168</v>
      </c>
      <c r="H379" s="484" t="s">
        <v>1164</v>
      </c>
    </row>
    <row r="380" spans="1:8" s="45" customFormat="1" ht="20.100000000000001" customHeight="1">
      <c r="A380" s="609" t="s">
        <v>223</v>
      </c>
      <c r="B380" s="609"/>
      <c r="C380" s="609"/>
      <c r="D380" s="138">
        <v>50</v>
      </c>
      <c r="E380" s="138">
        <v>59</v>
      </c>
      <c r="F380" s="138">
        <v>99</v>
      </c>
      <c r="G380" s="138">
        <v>106</v>
      </c>
      <c r="H380" s="485">
        <v>86</v>
      </c>
    </row>
    <row r="381" spans="1:8" s="593" customFormat="1" ht="20.100000000000001" customHeight="1">
      <c r="A381" s="609" t="s">
        <v>211</v>
      </c>
      <c r="B381" s="609"/>
      <c r="C381" s="609"/>
      <c r="D381" s="138">
        <v>16</v>
      </c>
      <c r="E381" s="138">
        <v>17</v>
      </c>
      <c r="F381" s="138">
        <v>18</v>
      </c>
      <c r="G381" s="138">
        <v>20</v>
      </c>
      <c r="H381" s="485">
        <v>20</v>
      </c>
    </row>
    <row r="382" spans="1:8" ht="20.100000000000001" customHeight="1">
      <c r="A382" s="167" t="s">
        <v>213</v>
      </c>
      <c r="B382" s="167"/>
      <c r="C382" s="167"/>
      <c r="D382" s="136">
        <v>10</v>
      </c>
      <c r="E382" s="136">
        <v>27</v>
      </c>
      <c r="F382" s="136">
        <v>22</v>
      </c>
      <c r="G382" s="136">
        <v>26</v>
      </c>
      <c r="H382" s="485">
        <v>15</v>
      </c>
    </row>
    <row r="383" spans="1:8" s="599" customFormat="1" ht="20.100000000000001" customHeight="1" thickBot="1">
      <c r="A383" s="296" t="s">
        <v>1137</v>
      </c>
      <c r="B383" s="458"/>
      <c r="C383" s="459"/>
      <c r="D383" s="981">
        <v>76</v>
      </c>
      <c r="E383" s="981">
        <v>99</v>
      </c>
      <c r="F383" s="981">
        <v>139</v>
      </c>
      <c r="G383" s="981">
        <v>153</v>
      </c>
      <c r="H383" s="478">
        <v>121</v>
      </c>
    </row>
    <row r="384" spans="1:8" s="599" customFormat="1" ht="20.100000000000001" customHeight="1" thickTop="1">
      <c r="A384" s="610" t="s">
        <v>212</v>
      </c>
      <c r="B384" s="610"/>
      <c r="C384" s="610"/>
      <c r="D384" s="136">
        <v>4</v>
      </c>
      <c r="E384" s="136">
        <v>5</v>
      </c>
      <c r="F384" s="136">
        <v>12</v>
      </c>
      <c r="G384" s="136">
        <v>37</v>
      </c>
      <c r="H384" s="485">
        <v>16</v>
      </c>
    </row>
    <row r="385" spans="1:8" ht="20.100000000000001" customHeight="1" thickBot="1">
      <c r="A385" s="296" t="s">
        <v>216</v>
      </c>
      <c r="B385" s="296"/>
      <c r="C385" s="296"/>
      <c r="D385" s="981">
        <v>80</v>
      </c>
      <c r="E385" s="981">
        <v>104</v>
      </c>
      <c r="F385" s="981">
        <v>151</v>
      </c>
      <c r="G385" s="981">
        <v>190</v>
      </c>
      <c r="H385" s="478">
        <v>138</v>
      </c>
    </row>
    <row r="386" spans="1:8" s="593" customFormat="1" ht="20.100000000000001" customHeight="1" thickTop="1">
      <c r="A386" s="611"/>
      <c r="B386" s="611"/>
      <c r="C386" s="611"/>
      <c r="D386" s="136"/>
      <c r="E386" s="136"/>
      <c r="F386" s="136"/>
      <c r="G386" s="136"/>
      <c r="H386" s="397"/>
    </row>
    <row r="387" spans="1:8" s="45" customFormat="1" ht="20.100000000000001" customHeight="1">
      <c r="A387" s="611"/>
      <c r="B387" s="611"/>
      <c r="C387" s="611"/>
      <c r="D387" s="136"/>
      <c r="E387" s="136"/>
      <c r="F387" s="136"/>
      <c r="G387" s="136"/>
      <c r="H387" s="397"/>
    </row>
    <row r="388" spans="1:8" ht="20.100000000000001" customHeight="1">
      <c r="A388" s="608" t="s">
        <v>243</v>
      </c>
      <c r="B388" s="142"/>
      <c r="C388" s="142"/>
      <c r="D388" s="138"/>
      <c r="E388" s="138"/>
      <c r="F388" s="138"/>
      <c r="G388" s="138"/>
    </row>
    <row r="389" spans="1:8" ht="39.950000000000003" customHeight="1" thickBot="1">
      <c r="A389" s="460" t="s">
        <v>17</v>
      </c>
      <c r="B389" s="456"/>
      <c r="C389" s="128"/>
      <c r="D389" s="570" t="s">
        <v>1013</v>
      </c>
      <c r="E389" s="570" t="s">
        <v>1014</v>
      </c>
      <c r="F389" s="570" t="s">
        <v>1167</v>
      </c>
      <c r="G389" s="570" t="s">
        <v>1168</v>
      </c>
      <c r="H389" s="484" t="s">
        <v>1164</v>
      </c>
    </row>
    <row r="390" spans="1:8" s="45" customFormat="1" ht="20.100000000000001" customHeight="1">
      <c r="A390" s="609" t="s">
        <v>223</v>
      </c>
      <c r="B390" s="609"/>
      <c r="C390" s="609"/>
      <c r="D390" s="138">
        <v>0</v>
      </c>
      <c r="E390" s="138">
        <v>0</v>
      </c>
      <c r="F390" s="138">
        <v>2</v>
      </c>
      <c r="G390" s="138">
        <v>0</v>
      </c>
      <c r="H390" s="485">
        <v>4</v>
      </c>
    </row>
    <row r="391" spans="1:8" s="593" customFormat="1" ht="20.100000000000001" customHeight="1">
      <c r="A391" s="609" t="s">
        <v>211</v>
      </c>
      <c r="B391" s="609"/>
      <c r="C391" s="609"/>
      <c r="D391" s="138">
        <v>0</v>
      </c>
      <c r="E391" s="138">
        <v>0</v>
      </c>
      <c r="F391" s="138">
        <v>0</v>
      </c>
      <c r="G391" s="138">
        <v>0</v>
      </c>
      <c r="H391" s="485">
        <v>0</v>
      </c>
    </row>
    <row r="392" spans="1:8" ht="20.100000000000001" customHeight="1">
      <c r="A392" s="167" t="s">
        <v>213</v>
      </c>
      <c r="B392" s="167"/>
      <c r="C392" s="167"/>
      <c r="D392" s="136">
        <v>6</v>
      </c>
      <c r="E392" s="136">
        <v>9</v>
      </c>
      <c r="F392" s="136">
        <v>5</v>
      </c>
      <c r="G392" s="136">
        <v>6</v>
      </c>
      <c r="H392" s="485">
        <v>8</v>
      </c>
    </row>
    <row r="393" spans="1:8" s="599" customFormat="1" ht="20.100000000000001" customHeight="1" thickBot="1">
      <c r="A393" s="296" t="s">
        <v>1137</v>
      </c>
      <c r="B393" s="458"/>
      <c r="C393" s="459"/>
      <c r="D393" s="981">
        <v>6</v>
      </c>
      <c r="E393" s="981">
        <v>10</v>
      </c>
      <c r="F393" s="981">
        <v>7</v>
      </c>
      <c r="G393" s="981">
        <v>6</v>
      </c>
      <c r="H393" s="478">
        <v>12</v>
      </c>
    </row>
    <row r="394" spans="1:8" s="599" customFormat="1" ht="20.100000000000001" customHeight="1" thickTop="1">
      <c r="A394" s="610" t="s">
        <v>212</v>
      </c>
      <c r="B394" s="610"/>
      <c r="C394" s="610"/>
      <c r="D394" s="136">
        <v>7</v>
      </c>
      <c r="E394" s="136">
        <v>-3</v>
      </c>
      <c r="F394" s="136">
        <v>0</v>
      </c>
      <c r="G394" s="136">
        <v>0</v>
      </c>
      <c r="H394" s="485">
        <v>0</v>
      </c>
    </row>
    <row r="395" spans="1:8" ht="20.100000000000001" customHeight="1" thickBot="1">
      <c r="A395" s="296" t="s">
        <v>216</v>
      </c>
      <c r="B395" s="296"/>
      <c r="C395" s="296"/>
      <c r="D395" s="981">
        <v>12</v>
      </c>
      <c r="E395" s="981">
        <v>6</v>
      </c>
      <c r="F395" s="981">
        <v>8</v>
      </c>
      <c r="G395" s="981">
        <v>6</v>
      </c>
      <c r="H395" s="478">
        <v>12</v>
      </c>
    </row>
    <row r="396" spans="1:8" ht="20.100000000000001" customHeight="1" thickTop="1">
      <c r="A396" s="334"/>
      <c r="B396" s="611"/>
      <c r="C396" s="611"/>
      <c r="D396" s="136"/>
      <c r="E396" s="136"/>
      <c r="F396" s="136"/>
      <c r="G396" s="136"/>
    </row>
    <row r="397" spans="1:8" s="599" customFormat="1" ht="20.100000000000001" customHeight="1">
      <c r="A397" s="334"/>
      <c r="B397" s="611"/>
      <c r="C397" s="611"/>
      <c r="D397" s="136"/>
      <c r="E397" s="136"/>
      <c r="F397" s="136"/>
      <c r="G397" s="136"/>
      <c r="H397" s="397"/>
    </row>
    <row r="398" spans="1:8" ht="20.100000000000001" customHeight="1">
      <c r="A398" s="608" t="s">
        <v>244</v>
      </c>
      <c r="B398" s="611"/>
      <c r="C398" s="611"/>
      <c r="D398" s="136"/>
      <c r="E398" s="136"/>
      <c r="F398" s="136"/>
      <c r="G398" s="136"/>
    </row>
    <row r="399" spans="1:8" ht="39.950000000000003" customHeight="1" thickBot="1">
      <c r="A399" s="460" t="s">
        <v>17</v>
      </c>
      <c r="B399" s="456"/>
      <c r="C399" s="128"/>
      <c r="D399" s="570" t="s">
        <v>1013</v>
      </c>
      <c r="E399" s="570" t="s">
        <v>1014</v>
      </c>
      <c r="F399" s="570" t="s">
        <v>1167</v>
      </c>
      <c r="G399" s="570" t="s">
        <v>1168</v>
      </c>
      <c r="H399" s="484" t="s">
        <v>1164</v>
      </c>
    </row>
    <row r="400" spans="1:8" ht="20.100000000000001" customHeight="1">
      <c r="A400" s="609" t="s">
        <v>223</v>
      </c>
      <c r="B400" s="611"/>
      <c r="C400" s="611"/>
      <c r="D400" s="136">
        <v>0</v>
      </c>
      <c r="E400" s="136">
        <v>1208</v>
      </c>
      <c r="F400" s="136">
        <v>0</v>
      </c>
      <c r="G400" s="136">
        <v>4</v>
      </c>
      <c r="H400" s="485">
        <v>0</v>
      </c>
    </row>
    <row r="401" spans="1:8" s="599" customFormat="1" ht="20.100000000000001" customHeight="1">
      <c r="A401" s="609" t="s">
        <v>211</v>
      </c>
      <c r="B401" s="611"/>
      <c r="C401" s="611"/>
      <c r="D401" s="136">
        <v>0</v>
      </c>
      <c r="E401" s="136">
        <v>0</v>
      </c>
      <c r="F401" s="136">
        <v>0</v>
      </c>
      <c r="G401" s="136">
        <v>0</v>
      </c>
      <c r="H401" s="485">
        <v>0</v>
      </c>
    </row>
    <row r="402" spans="1:8" ht="20.100000000000001" customHeight="1">
      <c r="A402" s="167" t="s">
        <v>213</v>
      </c>
      <c r="B402" s="611"/>
      <c r="C402" s="611"/>
      <c r="D402" s="136">
        <v>0</v>
      </c>
      <c r="E402" s="136">
        <v>1</v>
      </c>
      <c r="F402" s="136">
        <v>152</v>
      </c>
      <c r="G402" s="136">
        <v>0</v>
      </c>
      <c r="H402" s="485">
        <v>3</v>
      </c>
    </row>
    <row r="403" spans="1:8" s="599" customFormat="1" ht="20.100000000000001" customHeight="1" thickBot="1">
      <c r="A403" s="296" t="s">
        <v>1137</v>
      </c>
      <c r="B403" s="458"/>
      <c r="C403" s="459"/>
      <c r="D403" s="981">
        <v>0</v>
      </c>
      <c r="E403" s="981">
        <v>1209</v>
      </c>
      <c r="F403" s="981">
        <v>152</v>
      </c>
      <c r="G403" s="981">
        <v>4</v>
      </c>
      <c r="H403" s="478">
        <v>4</v>
      </c>
    </row>
    <row r="404" spans="1:8" s="599" customFormat="1" ht="20.100000000000001" customHeight="1" thickTop="1">
      <c r="A404" s="610" t="s">
        <v>212</v>
      </c>
      <c r="B404" s="611"/>
      <c r="C404" s="611"/>
      <c r="D404" s="136">
        <v>0</v>
      </c>
      <c r="E404" s="136">
        <v>0</v>
      </c>
      <c r="F404" s="136">
        <v>0</v>
      </c>
      <c r="G404" s="136">
        <v>0</v>
      </c>
      <c r="H404" s="485">
        <v>0</v>
      </c>
    </row>
    <row r="405" spans="1:8" ht="20.100000000000001" customHeight="1" thickBot="1">
      <c r="A405" s="296" t="s">
        <v>216</v>
      </c>
      <c r="B405" s="296"/>
      <c r="C405" s="296"/>
      <c r="D405" s="981">
        <v>0</v>
      </c>
      <c r="E405" s="981">
        <v>1209</v>
      </c>
      <c r="F405" s="981">
        <v>152</v>
      </c>
      <c r="G405" s="981">
        <v>4</v>
      </c>
      <c r="H405" s="478">
        <v>4</v>
      </c>
    </row>
    <row r="406" spans="1:8" ht="20.100000000000001" customHeight="1" thickTop="1">
      <c r="A406" s="334"/>
      <c r="B406" s="611"/>
      <c r="C406" s="611"/>
      <c r="D406" s="136"/>
      <c r="E406" s="136"/>
      <c r="F406" s="136"/>
      <c r="G406" s="136"/>
    </row>
    <row r="407" spans="1:8" s="599" customFormat="1" ht="20.100000000000001" customHeight="1">
      <c r="A407" s="334"/>
      <c r="B407" s="611"/>
      <c r="C407" s="611"/>
      <c r="D407" s="136"/>
      <c r="E407" s="136"/>
      <c r="F407" s="136"/>
      <c r="G407" s="136"/>
      <c r="H407" s="397"/>
    </row>
    <row r="408" spans="1:8" s="599" customFormat="1" ht="20.100000000000001" customHeight="1">
      <c r="A408" s="608" t="s">
        <v>245</v>
      </c>
      <c r="B408" s="142"/>
      <c r="C408" s="142"/>
      <c r="D408" s="138"/>
      <c r="E408" s="138"/>
      <c r="F408" s="138"/>
      <c r="G408" s="138"/>
      <c r="H408" s="397"/>
    </row>
    <row r="409" spans="1:8" s="599" customFormat="1" ht="39.950000000000003" customHeight="1" thickBot="1">
      <c r="A409" s="460" t="s">
        <v>17</v>
      </c>
      <c r="B409" s="456"/>
      <c r="C409" s="128"/>
      <c r="D409" s="959" t="s">
        <v>956</v>
      </c>
      <c r="E409" s="959" t="s">
        <v>983</v>
      </c>
      <c r="F409" s="959" t="s">
        <v>993</v>
      </c>
      <c r="G409" s="959" t="s">
        <v>1068</v>
      </c>
      <c r="H409" s="713" t="s">
        <v>1165</v>
      </c>
    </row>
    <row r="410" spans="1:8" s="593" customFormat="1" ht="20.100000000000001" customHeight="1">
      <c r="A410" s="609" t="s">
        <v>223</v>
      </c>
      <c r="B410" s="609"/>
      <c r="C410" s="609"/>
      <c r="D410" s="138">
        <v>6849</v>
      </c>
      <c r="E410" s="138">
        <v>6671</v>
      </c>
      <c r="F410" s="138">
        <v>6547</v>
      </c>
      <c r="G410" s="138">
        <v>6597</v>
      </c>
      <c r="H410" s="485">
        <v>7042</v>
      </c>
    </row>
    <row r="411" spans="1:8" s="593" customFormat="1" ht="20.100000000000001" customHeight="1">
      <c r="A411" s="609" t="s">
        <v>211</v>
      </c>
      <c r="B411" s="609"/>
      <c r="C411" s="609"/>
      <c r="D411" s="138">
        <v>1001</v>
      </c>
      <c r="E411" s="138">
        <v>809</v>
      </c>
      <c r="F411" s="138">
        <v>1039</v>
      </c>
      <c r="G411" s="138">
        <v>1365</v>
      </c>
      <c r="H411" s="485">
        <v>892</v>
      </c>
    </row>
    <row r="412" spans="1:8" s="593" customFormat="1" ht="20.100000000000001" customHeight="1">
      <c r="A412" s="609" t="s">
        <v>212</v>
      </c>
      <c r="B412" s="609"/>
      <c r="C412" s="609"/>
      <c r="D412" s="138">
        <v>1970</v>
      </c>
      <c r="E412" s="138">
        <v>3353</v>
      </c>
      <c r="F412" s="138">
        <v>3329</v>
      </c>
      <c r="G412" s="138">
        <v>1691</v>
      </c>
      <c r="H412" s="485">
        <v>1595</v>
      </c>
    </row>
    <row r="413" spans="1:8" s="599" customFormat="1" ht="20.100000000000001" customHeight="1">
      <c r="A413" s="610"/>
      <c r="B413" s="611"/>
      <c r="C413" s="611"/>
      <c r="D413" s="136"/>
      <c r="E413" s="136"/>
      <c r="F413" s="136"/>
      <c r="G413" s="136"/>
      <c r="H413" s="397"/>
    </row>
    <row r="414" spans="1:8" s="599" customFormat="1" ht="20.100000000000001" customHeight="1">
      <c r="A414" s="610"/>
      <c r="B414" s="611"/>
      <c r="C414" s="611"/>
      <c r="D414" s="136"/>
      <c r="E414" s="136"/>
      <c r="F414" s="136"/>
      <c r="G414" s="136"/>
      <c r="H414" s="397"/>
    </row>
    <row r="415" spans="1:8" ht="20.100000000000001" customHeight="1">
      <c r="A415" s="608" t="s">
        <v>248</v>
      </c>
      <c r="B415" s="142"/>
      <c r="C415" s="142"/>
      <c r="D415" s="138"/>
      <c r="E415" s="138"/>
      <c r="F415" s="138"/>
      <c r="G415" s="138"/>
    </row>
    <row r="416" spans="1:8" ht="39.950000000000003" customHeight="1" thickBot="1">
      <c r="A416" s="460" t="s">
        <v>249</v>
      </c>
      <c r="B416" s="456"/>
      <c r="C416" s="128"/>
      <c r="D416" s="959" t="s">
        <v>961</v>
      </c>
      <c r="E416" s="959" t="s">
        <v>984</v>
      </c>
      <c r="F416" s="959" t="s">
        <v>992</v>
      </c>
      <c r="G416" s="959" t="s">
        <v>1068</v>
      </c>
      <c r="H416" s="713" t="s">
        <v>1166</v>
      </c>
    </row>
    <row r="417" spans="1:8" s="593" customFormat="1" ht="20.100000000000001" customHeight="1">
      <c r="A417" s="609" t="s">
        <v>223</v>
      </c>
      <c r="B417" s="609"/>
      <c r="C417" s="609"/>
      <c r="D417" s="260">
        <v>15.9</v>
      </c>
      <c r="E417" s="260">
        <v>17.899999999999999</v>
      </c>
      <c r="F417" s="260">
        <v>20.7</v>
      </c>
      <c r="G417" s="260">
        <v>23.2</v>
      </c>
      <c r="H417" s="448">
        <v>29.8</v>
      </c>
    </row>
    <row r="418" spans="1:8" s="593" customFormat="1" ht="20.100000000000001" customHeight="1">
      <c r="A418" s="609" t="s">
        <v>211</v>
      </c>
      <c r="B418" s="609"/>
      <c r="C418" s="609"/>
      <c r="D418" s="260">
        <v>6.1</v>
      </c>
      <c r="E418" s="260">
        <v>6.2</v>
      </c>
      <c r="F418" s="260">
        <v>6</v>
      </c>
      <c r="G418" s="260">
        <v>9.1</v>
      </c>
      <c r="H418" s="448">
        <v>6.7</v>
      </c>
    </row>
    <row r="419" spans="1:8" s="45" customFormat="1" ht="20.100000000000001" customHeight="1">
      <c r="A419" s="609" t="s">
        <v>212</v>
      </c>
      <c r="B419" s="609"/>
      <c r="C419" s="609"/>
      <c r="D419" s="260">
        <v>11.3</v>
      </c>
      <c r="E419" s="260">
        <v>10.3</v>
      </c>
      <c r="F419" s="260">
        <v>10.3</v>
      </c>
      <c r="G419" s="260">
        <v>11.3</v>
      </c>
      <c r="H419" s="448">
        <v>13.7</v>
      </c>
    </row>
    <row r="420" spans="1:8" s="599" customFormat="1" ht="20.100000000000001" customHeight="1">
      <c r="A420" s="620"/>
      <c r="B420" s="611"/>
      <c r="C420" s="611"/>
      <c r="D420" s="136"/>
      <c r="E420" s="136"/>
      <c r="F420" s="136"/>
      <c r="G420" s="136"/>
      <c r="H420" s="397"/>
    </row>
    <row r="421" spans="1:8" s="599" customFormat="1" ht="20.100000000000001" customHeight="1">
      <c r="A421" s="620"/>
      <c r="B421" s="611"/>
      <c r="C421" s="611"/>
      <c r="D421" s="136"/>
      <c r="E421" s="136"/>
      <c r="F421" s="136"/>
      <c r="G421" s="136"/>
      <c r="H421" s="397"/>
    </row>
    <row r="422" spans="1:8" s="599" customFormat="1" ht="20.100000000000001" customHeight="1">
      <c r="A422" s="608" t="s">
        <v>274</v>
      </c>
      <c r="B422" s="610"/>
      <c r="C422" s="610"/>
      <c r="D422" s="136"/>
      <c r="E422" s="136"/>
      <c r="F422" s="136"/>
      <c r="G422" s="136"/>
      <c r="H422" s="397"/>
    </row>
    <row r="423" spans="1:8" s="593" customFormat="1" ht="39.950000000000003" customHeight="1" thickBot="1">
      <c r="A423" s="460" t="s">
        <v>17</v>
      </c>
      <c r="B423" s="464"/>
      <c r="C423" s="128"/>
      <c r="D423" s="959" t="s">
        <v>956</v>
      </c>
      <c r="E423" s="959" t="s">
        <v>983</v>
      </c>
      <c r="F423" s="959" t="s">
        <v>993</v>
      </c>
      <c r="G423" s="959" t="s">
        <v>1068</v>
      </c>
      <c r="H423" s="713" t="s">
        <v>1165</v>
      </c>
    </row>
    <row r="424" spans="1:8" s="593" customFormat="1" ht="20.100000000000001" customHeight="1">
      <c r="A424" s="609" t="s">
        <v>223</v>
      </c>
      <c r="B424" s="609"/>
      <c r="C424" s="609"/>
      <c r="D424" s="138">
        <v>7404</v>
      </c>
      <c r="E424" s="138">
        <v>7255</v>
      </c>
      <c r="F424" s="138">
        <v>7052</v>
      </c>
      <c r="G424" s="138">
        <v>7585</v>
      </c>
      <c r="H424" s="485">
        <v>7487</v>
      </c>
    </row>
    <row r="425" spans="1:8" s="593" customFormat="1" ht="20.100000000000001" customHeight="1">
      <c r="A425" s="609" t="s">
        <v>211</v>
      </c>
      <c r="B425" s="609"/>
      <c r="C425" s="609"/>
      <c r="D425" s="138">
        <v>1468</v>
      </c>
      <c r="E425" s="138">
        <v>1156</v>
      </c>
      <c r="F425" s="138">
        <v>1422</v>
      </c>
      <c r="G425" s="138">
        <v>1801</v>
      </c>
      <c r="H425" s="485">
        <v>1348</v>
      </c>
    </row>
    <row r="426" spans="1:8" s="599" customFormat="1" ht="20.100000000000001" customHeight="1">
      <c r="A426" s="610" t="s">
        <v>213</v>
      </c>
      <c r="B426" s="610"/>
      <c r="C426" s="610"/>
      <c r="D426" s="136">
        <v>1125</v>
      </c>
      <c r="E426" s="136">
        <v>1126</v>
      </c>
      <c r="F426" s="136">
        <v>1126</v>
      </c>
      <c r="G426" s="136">
        <v>1124</v>
      </c>
      <c r="H426" s="485">
        <v>1109</v>
      </c>
    </row>
    <row r="427" spans="1:8" s="599" customFormat="1" ht="20.100000000000001" customHeight="1">
      <c r="A427" s="609" t="s">
        <v>212</v>
      </c>
      <c r="B427" s="609"/>
      <c r="C427" s="609"/>
      <c r="D427" s="138">
        <v>2157</v>
      </c>
      <c r="E427" s="138">
        <v>3441</v>
      </c>
      <c r="F427" s="138">
        <v>3484</v>
      </c>
      <c r="G427" s="138">
        <v>1825</v>
      </c>
      <c r="H427" s="485">
        <v>1727</v>
      </c>
    </row>
    <row r="428" spans="1:8" s="599" customFormat="1" ht="20.100000000000001" customHeight="1">
      <c r="A428" s="610" t="s">
        <v>707</v>
      </c>
      <c r="B428" s="610"/>
      <c r="C428" s="610"/>
      <c r="D428" s="136">
        <v>27233</v>
      </c>
      <c r="E428" s="136">
        <v>25816</v>
      </c>
      <c r="F428" s="136" t="s">
        <v>61</v>
      </c>
      <c r="G428" s="136" t="s">
        <v>61</v>
      </c>
      <c r="H428" s="485"/>
    </row>
    <row r="429" spans="1:8" s="599" customFormat="1" ht="20.100000000000001" customHeight="1">
      <c r="A429" s="167" t="s">
        <v>218</v>
      </c>
      <c r="B429" s="167"/>
      <c r="C429" s="167"/>
      <c r="D429" s="149">
        <v>-347</v>
      </c>
      <c r="E429" s="149">
        <v>-345</v>
      </c>
      <c r="F429" s="149">
        <v>-337</v>
      </c>
      <c r="G429" s="149">
        <v>-332</v>
      </c>
      <c r="H429" s="712">
        <v>-177</v>
      </c>
    </row>
    <row r="430" spans="1:8" s="593" customFormat="1" ht="20.100000000000001" customHeight="1">
      <c r="A430" s="608" t="s">
        <v>276</v>
      </c>
      <c r="B430" s="608"/>
      <c r="C430" s="608"/>
      <c r="D430" s="138">
        <v>39040</v>
      </c>
      <c r="E430" s="138">
        <v>38449</v>
      </c>
      <c r="F430" s="138">
        <v>12748</v>
      </c>
      <c r="G430" s="138">
        <v>12004</v>
      </c>
      <c r="H430" s="485">
        <v>11494</v>
      </c>
    </row>
    <row r="431" spans="1:8" s="599" customFormat="1" ht="20.100000000000001" customHeight="1">
      <c r="A431" s="610" t="s">
        <v>277</v>
      </c>
      <c r="B431" s="609"/>
      <c r="C431" s="609"/>
      <c r="D431" s="138">
        <v>1961</v>
      </c>
      <c r="E431" s="138">
        <v>2015</v>
      </c>
      <c r="F431" s="138">
        <v>5388</v>
      </c>
      <c r="G431" s="138">
        <v>1284</v>
      </c>
      <c r="H431" s="485">
        <v>1321</v>
      </c>
    </row>
    <row r="432" spans="1:8" s="599" customFormat="1" ht="20.100000000000001" customHeight="1">
      <c r="A432" s="610" t="s">
        <v>278</v>
      </c>
      <c r="B432" s="609"/>
      <c r="C432" s="609"/>
      <c r="D432" s="138">
        <v>3180</v>
      </c>
      <c r="E432" s="138">
        <v>4886</v>
      </c>
      <c r="F432" s="138">
        <v>844</v>
      </c>
      <c r="G432" s="138">
        <v>933</v>
      </c>
      <c r="H432" s="485">
        <v>764</v>
      </c>
    </row>
    <row r="433" spans="1:8" s="599" customFormat="1" ht="20.100000000000001" customHeight="1">
      <c r="A433" s="610" t="s">
        <v>279</v>
      </c>
      <c r="B433" s="609"/>
      <c r="C433" s="609"/>
      <c r="D433" s="138">
        <v>155824</v>
      </c>
      <c r="E433" s="138">
        <v>182154</v>
      </c>
      <c r="F433" s="138">
        <v>9100</v>
      </c>
      <c r="G433" s="138">
        <v>5502</v>
      </c>
      <c r="H433" s="485">
        <v>4027</v>
      </c>
    </row>
    <row r="434" spans="1:8" s="599" customFormat="1" ht="20.100000000000001" customHeight="1">
      <c r="A434" s="610" t="s">
        <v>118</v>
      </c>
      <c r="B434" s="609"/>
      <c r="C434" s="609"/>
      <c r="D434" s="138">
        <v>6419</v>
      </c>
      <c r="E434" s="138">
        <v>4165</v>
      </c>
      <c r="F434" s="138">
        <v>3638</v>
      </c>
      <c r="G434" s="138">
        <v>3919</v>
      </c>
      <c r="H434" s="485">
        <v>3729</v>
      </c>
    </row>
    <row r="435" spans="1:8" s="599" customFormat="1" ht="20.100000000000001" customHeight="1" thickBot="1">
      <c r="A435" s="296" t="s">
        <v>121</v>
      </c>
      <c r="B435" s="296"/>
      <c r="C435" s="296"/>
      <c r="D435" s="981">
        <v>206425</v>
      </c>
      <c r="E435" s="981">
        <v>231669</v>
      </c>
      <c r="F435" s="981">
        <v>31719</v>
      </c>
      <c r="G435" s="981">
        <v>23642</v>
      </c>
      <c r="H435" s="478">
        <v>21334</v>
      </c>
    </row>
    <row r="436" spans="1:8" s="599" customFormat="1" ht="20.100000000000001" customHeight="1" thickTop="1">
      <c r="A436" s="611"/>
      <c r="B436" s="611"/>
      <c r="C436" s="611"/>
      <c r="D436" s="136"/>
      <c r="E436" s="136"/>
      <c r="F436" s="136"/>
      <c r="G436" s="136"/>
      <c r="H436" s="545"/>
    </row>
    <row r="437" spans="1:8" s="626" customFormat="1" ht="20.100000000000001" customHeight="1">
      <c r="A437" s="610"/>
      <c r="B437" s="623"/>
      <c r="C437" s="623"/>
      <c r="D437" s="994"/>
      <c r="E437" s="994"/>
      <c r="F437" s="994"/>
      <c r="G437" s="994"/>
      <c r="H437" s="397"/>
    </row>
    <row r="438" spans="1:8" s="599" customFormat="1" ht="20.100000000000001" customHeight="1">
      <c r="A438" s="608" t="s">
        <v>280</v>
      </c>
      <c r="B438" s="610"/>
      <c r="C438" s="610"/>
      <c r="D438" s="136"/>
      <c r="E438" s="136"/>
      <c r="F438" s="136"/>
      <c r="G438" s="136"/>
      <c r="H438" s="397"/>
    </row>
    <row r="439" spans="1:8" s="593" customFormat="1" ht="39.950000000000003" customHeight="1" thickBot="1">
      <c r="A439" s="460" t="s">
        <v>17</v>
      </c>
      <c r="B439" s="464"/>
      <c r="C439" s="128"/>
      <c r="D439" s="959" t="s">
        <v>956</v>
      </c>
      <c r="E439" s="959" t="s">
        <v>983</v>
      </c>
      <c r="F439" s="959" t="s">
        <v>993</v>
      </c>
      <c r="G439" s="959" t="s">
        <v>1068</v>
      </c>
      <c r="H439" s="713" t="s">
        <v>1165</v>
      </c>
    </row>
    <row r="440" spans="1:8" s="593" customFormat="1" ht="20.100000000000001" customHeight="1">
      <c r="A440" s="609" t="s">
        <v>1008</v>
      </c>
      <c r="B440" s="609"/>
      <c r="C440" s="609"/>
      <c r="D440" s="138">
        <v>555</v>
      </c>
      <c r="E440" s="138">
        <v>584</v>
      </c>
      <c r="F440" s="138">
        <v>505</v>
      </c>
      <c r="G440" s="138">
        <v>988</v>
      </c>
      <c r="H440" s="485">
        <v>445</v>
      </c>
    </row>
    <row r="441" spans="1:8" s="593" customFormat="1" ht="20.100000000000001" customHeight="1">
      <c r="A441" s="609" t="s">
        <v>211</v>
      </c>
      <c r="B441" s="609"/>
      <c r="C441" s="609"/>
      <c r="D441" s="138">
        <v>467</v>
      </c>
      <c r="E441" s="138">
        <v>347</v>
      </c>
      <c r="F441" s="138">
        <v>383</v>
      </c>
      <c r="G441" s="138">
        <v>436</v>
      </c>
      <c r="H441" s="485">
        <v>456</v>
      </c>
    </row>
    <row r="442" spans="1:8" s="593" customFormat="1" ht="20.100000000000001" customHeight="1">
      <c r="A442" s="610" t="s">
        <v>213</v>
      </c>
      <c r="B442" s="610"/>
      <c r="C442" s="610"/>
      <c r="D442" s="136">
        <v>311</v>
      </c>
      <c r="E442" s="136">
        <v>289</v>
      </c>
      <c r="F442" s="136">
        <v>287</v>
      </c>
      <c r="G442" s="136">
        <v>350</v>
      </c>
      <c r="H442" s="485">
        <v>291</v>
      </c>
    </row>
    <row r="443" spans="1:8" s="593" customFormat="1" ht="20.100000000000001" customHeight="1">
      <c r="A443" s="609" t="s">
        <v>212</v>
      </c>
      <c r="B443" s="609"/>
      <c r="C443" s="609"/>
      <c r="D443" s="138">
        <v>186</v>
      </c>
      <c r="E443" s="138">
        <v>89</v>
      </c>
      <c r="F443" s="138">
        <v>155</v>
      </c>
      <c r="G443" s="138">
        <v>134</v>
      </c>
      <c r="H443" s="485">
        <v>132</v>
      </c>
    </row>
    <row r="444" spans="1:8" s="593" customFormat="1" ht="20.100000000000001" customHeight="1">
      <c r="A444" s="609" t="s">
        <v>707</v>
      </c>
      <c r="B444" s="609"/>
      <c r="C444" s="609"/>
      <c r="D444" s="138">
        <v>23203</v>
      </c>
      <c r="E444" s="138">
        <v>24268</v>
      </c>
      <c r="F444" s="138" t="s">
        <v>61</v>
      </c>
      <c r="G444" s="138" t="s">
        <v>61</v>
      </c>
      <c r="H444" s="485"/>
    </row>
    <row r="445" spans="1:8" s="593" customFormat="1" ht="20.100000000000001" customHeight="1">
      <c r="A445" s="167" t="s">
        <v>218</v>
      </c>
      <c r="B445" s="167"/>
      <c r="C445" s="167"/>
      <c r="D445" s="149">
        <v>-347</v>
      </c>
      <c r="E445" s="149">
        <v>-345</v>
      </c>
      <c r="F445" s="149">
        <v>-337</v>
      </c>
      <c r="G445" s="149">
        <v>-332</v>
      </c>
      <c r="H445" s="712">
        <v>-177</v>
      </c>
    </row>
    <row r="446" spans="1:8" s="593" customFormat="1" ht="20.100000000000001" customHeight="1">
      <c r="A446" s="608" t="s">
        <v>282</v>
      </c>
      <c r="B446" s="608"/>
      <c r="C446" s="608"/>
      <c r="D446" s="138">
        <v>24375</v>
      </c>
      <c r="E446" s="138">
        <v>25231</v>
      </c>
      <c r="F446" s="138">
        <v>993</v>
      </c>
      <c r="G446" s="138">
        <v>1576</v>
      </c>
      <c r="H446" s="605">
        <v>1147</v>
      </c>
    </row>
    <row r="447" spans="1:8" s="599" customFormat="1" ht="20.100000000000001" customHeight="1">
      <c r="A447" s="610" t="s">
        <v>133</v>
      </c>
      <c r="B447" s="609"/>
      <c r="C447" s="609"/>
      <c r="D447" s="138">
        <v>679</v>
      </c>
      <c r="E447" s="138">
        <v>926</v>
      </c>
      <c r="F447" s="138">
        <v>514</v>
      </c>
      <c r="G447" s="138">
        <v>152</v>
      </c>
      <c r="H447" s="485">
        <v>407</v>
      </c>
    </row>
    <row r="448" spans="1:8" s="599" customFormat="1" ht="20.100000000000001" customHeight="1">
      <c r="A448" s="610" t="s">
        <v>283</v>
      </c>
      <c r="B448" s="609"/>
      <c r="C448" s="609"/>
      <c r="D448" s="138">
        <v>157734</v>
      </c>
      <c r="E448" s="138">
        <v>189924</v>
      </c>
      <c r="F448" s="138">
        <v>10682</v>
      </c>
      <c r="G448" s="138">
        <v>6392</v>
      </c>
      <c r="H448" s="485">
        <v>3821</v>
      </c>
    </row>
    <row r="449" spans="1:8" s="599" customFormat="1" ht="20.100000000000001" customHeight="1">
      <c r="A449" s="231" t="s">
        <v>670</v>
      </c>
      <c r="B449" s="231"/>
      <c r="C449" s="231"/>
      <c r="D449" s="1018">
        <v>182788</v>
      </c>
      <c r="E449" s="1018">
        <v>216081</v>
      </c>
      <c r="F449" s="1018">
        <v>12188</v>
      </c>
      <c r="G449" s="1018">
        <v>8120</v>
      </c>
      <c r="H449" s="976">
        <v>5375</v>
      </c>
    </row>
    <row r="450" spans="1:8" s="599" customFormat="1" ht="20.100000000000001" customHeight="1">
      <c r="A450" s="610" t="s">
        <v>132</v>
      </c>
      <c r="B450" s="611"/>
      <c r="C450" s="611"/>
      <c r="D450" s="136">
        <v>14875</v>
      </c>
      <c r="E450" s="136">
        <v>14277</v>
      </c>
      <c r="F450" s="136">
        <v>12987</v>
      </c>
      <c r="G450" s="136">
        <v>7785</v>
      </c>
      <c r="H450" s="485">
        <v>6167</v>
      </c>
    </row>
    <row r="451" spans="1:8" s="599" customFormat="1" ht="20.100000000000001" customHeight="1">
      <c r="A451" s="610" t="s">
        <v>129</v>
      </c>
      <c r="B451" s="611"/>
      <c r="C451" s="611"/>
      <c r="D451" s="136">
        <v>8762</v>
      </c>
      <c r="E451" s="136">
        <v>1311</v>
      </c>
      <c r="F451" s="136">
        <v>6543</v>
      </c>
      <c r="G451" s="136">
        <v>7737</v>
      </c>
      <c r="H451" s="485">
        <v>9793</v>
      </c>
    </row>
    <row r="452" spans="1:8" s="599" customFormat="1" ht="20.100000000000001" customHeight="1" thickBot="1">
      <c r="A452" s="296" t="s">
        <v>144</v>
      </c>
      <c r="B452" s="296"/>
      <c r="C452" s="296"/>
      <c r="D452" s="981">
        <v>206425</v>
      </c>
      <c r="E452" s="981">
        <v>231669</v>
      </c>
      <c r="F452" s="981">
        <v>31719</v>
      </c>
      <c r="G452" s="981">
        <v>23642</v>
      </c>
      <c r="H452" s="478">
        <v>21334</v>
      </c>
    </row>
    <row r="453" spans="1:8" s="599" customFormat="1" ht="20.100000000000001" customHeight="1" thickTop="1">
      <c r="A453" s="611"/>
      <c r="B453" s="611"/>
      <c r="C453" s="611"/>
      <c r="D453" s="136"/>
      <c r="E453" s="136"/>
      <c r="F453" s="136"/>
      <c r="G453" s="136"/>
      <c r="H453" s="545"/>
    </row>
    <row r="454" spans="1:8" s="599" customFormat="1" ht="20.100000000000001" customHeight="1">
      <c r="A454" s="124"/>
      <c r="B454" s="611"/>
      <c r="C454" s="611"/>
      <c r="D454" s="136"/>
      <c r="E454" s="136"/>
      <c r="F454" s="136"/>
      <c r="G454" s="136"/>
      <c r="H454" s="397"/>
    </row>
    <row r="455" spans="1:8" s="622" customFormat="1" ht="20.100000000000001" customHeight="1">
      <c r="A455" s="628"/>
      <c r="B455" s="627"/>
      <c r="C455" s="627"/>
      <c r="D455" s="994"/>
      <c r="E455" s="994"/>
      <c r="F455" s="994"/>
      <c r="G455" s="994"/>
      <c r="H455" s="397"/>
    </row>
    <row r="456" spans="1:8" ht="20.100000000000001" customHeight="1">
      <c r="A456" s="608" t="s">
        <v>286</v>
      </c>
      <c r="B456" s="142"/>
      <c r="C456" s="142"/>
      <c r="D456" s="138"/>
      <c r="E456" s="138"/>
      <c r="F456" s="138"/>
      <c r="G456" s="138"/>
    </row>
    <row r="457" spans="1:8" ht="39.950000000000003" customHeight="1" thickBot="1">
      <c r="A457" s="460"/>
      <c r="B457" s="456"/>
      <c r="C457" s="128"/>
      <c r="D457" s="959" t="s">
        <v>956</v>
      </c>
      <c r="E457" s="959" t="s">
        <v>983</v>
      </c>
      <c r="F457" s="959" t="s">
        <v>993</v>
      </c>
      <c r="G457" s="959" t="s">
        <v>1068</v>
      </c>
      <c r="H457" s="713" t="s">
        <v>1165</v>
      </c>
    </row>
    <row r="458" spans="1:8" s="45" customFormat="1" ht="20.100000000000001" customHeight="1">
      <c r="A458" s="609" t="s">
        <v>223</v>
      </c>
      <c r="B458" s="609"/>
      <c r="C458" s="609"/>
      <c r="D458" s="138">
        <v>2025</v>
      </c>
      <c r="E458" s="138">
        <v>1779</v>
      </c>
      <c r="F458" s="138">
        <v>1813</v>
      </c>
      <c r="G458" s="138">
        <v>1660</v>
      </c>
      <c r="H458" s="485">
        <v>1676</v>
      </c>
    </row>
    <row r="459" spans="1:8" s="593" customFormat="1" ht="20.100000000000001" customHeight="1">
      <c r="A459" s="609" t="s">
        <v>211</v>
      </c>
      <c r="B459" s="609"/>
      <c r="C459" s="609"/>
      <c r="D459" s="138">
        <v>1185</v>
      </c>
      <c r="E459" s="138">
        <v>1172</v>
      </c>
      <c r="F459" s="138">
        <v>1176</v>
      </c>
      <c r="G459" s="138">
        <v>1179</v>
      </c>
      <c r="H459" s="485">
        <v>1196</v>
      </c>
    </row>
    <row r="460" spans="1:8" s="48" customFormat="1" ht="20.100000000000001" customHeight="1">
      <c r="A460" s="610" t="s">
        <v>213</v>
      </c>
      <c r="B460" s="610"/>
      <c r="C460" s="610"/>
      <c r="D460" s="136">
        <v>1987</v>
      </c>
      <c r="E460" s="136">
        <v>2182</v>
      </c>
      <c r="F460" s="136">
        <v>2133</v>
      </c>
      <c r="G460" s="136">
        <v>2149</v>
      </c>
      <c r="H460" s="485">
        <v>2193</v>
      </c>
    </row>
    <row r="461" spans="1:8" s="45" customFormat="1" ht="20.100000000000001" customHeight="1">
      <c r="A461" s="609" t="s">
        <v>212</v>
      </c>
      <c r="B461" s="609"/>
      <c r="C461" s="609"/>
      <c r="D461" s="138">
        <v>2744</v>
      </c>
      <c r="E461" s="138">
        <v>2579</v>
      </c>
      <c r="F461" s="138">
        <v>2708</v>
      </c>
      <c r="G461" s="138">
        <v>2724</v>
      </c>
      <c r="H461" s="605">
        <v>2719</v>
      </c>
    </row>
    <row r="462" spans="1:8" s="593" customFormat="1" ht="20.100000000000001" customHeight="1">
      <c r="A462" s="609" t="s">
        <v>707</v>
      </c>
      <c r="B462" s="609"/>
      <c r="C462" s="609"/>
      <c r="D462" s="138">
        <v>11319</v>
      </c>
      <c r="E462" s="138">
        <v>11249</v>
      </c>
      <c r="F462" s="138" t="s">
        <v>61</v>
      </c>
      <c r="G462" s="138" t="s">
        <v>61</v>
      </c>
      <c r="H462" s="605"/>
    </row>
    <row r="463" spans="1:8" s="599" customFormat="1" ht="20.100000000000001" customHeight="1" thickBot="1">
      <c r="A463" s="296" t="s">
        <v>219</v>
      </c>
      <c r="B463" s="296"/>
      <c r="C463" s="296"/>
      <c r="D463" s="981">
        <v>19260</v>
      </c>
      <c r="E463" s="981">
        <v>18961</v>
      </c>
      <c r="F463" s="981">
        <v>7830</v>
      </c>
      <c r="G463" s="981">
        <v>7712</v>
      </c>
      <c r="H463" s="478">
        <v>7784</v>
      </c>
    </row>
    <row r="464" spans="1:8" ht="20.100000000000001" customHeight="1" thickTop="1">
      <c r="A464" s="124"/>
      <c r="B464" s="611"/>
      <c r="C464" s="611"/>
      <c r="D464" s="136"/>
      <c r="E464" s="136"/>
      <c r="F464" s="136"/>
      <c r="G464" s="136"/>
    </row>
    <row r="465" spans="1:1017 1033:2045 2049:3063 3079:5109 5125:6143 6159:7155 7171:8189 8205:9201 9217:10235 10251:11263 11267:12281 12297:13309 13313:14327 14343:16285" ht="20.100000000000001" customHeight="1">
      <c r="A465" s="611"/>
      <c r="B465" s="611"/>
      <c r="C465" s="611"/>
      <c r="D465" s="136"/>
      <c r="E465" s="136"/>
      <c r="F465" s="136"/>
      <c r="G465" s="136"/>
    </row>
    <row r="466" spans="1:1017 1033:2045 2049:3063 3079:5109 5125:6143 6159:7155 7171:8189 8205:9201 9217:10235 10251:11263 11267:12281 12297:13309 13313:14327 14343:16285" s="599" customFormat="1" ht="20.100000000000001" customHeight="1">
      <c r="A466" s="608" t="s">
        <v>1170</v>
      </c>
      <c r="D466" s="471"/>
      <c r="E466" s="471"/>
      <c r="F466" s="471"/>
      <c r="G466" s="471"/>
      <c r="H466" s="397"/>
    </row>
    <row r="467" spans="1:1017 1033:2045 2049:3063 3079:5109 5125:6143 6159:7155 7171:8189 8205:9201 9217:10235 10251:11263 11267:12281 12297:13309 13313:14327 14343:16285" s="593" customFormat="1" ht="20.100000000000001" customHeight="1" thickBot="1">
      <c r="A467" s="460" t="s">
        <v>17</v>
      </c>
      <c r="B467" s="464"/>
      <c r="C467" s="128"/>
      <c r="D467" s="570" t="s">
        <v>955</v>
      </c>
      <c r="E467" s="570" t="s">
        <v>982</v>
      </c>
      <c r="F467" s="570" t="s">
        <v>986</v>
      </c>
      <c r="G467" s="570" t="s">
        <v>1067</v>
      </c>
      <c r="H467" s="484" t="s">
        <v>1164</v>
      </c>
    </row>
    <row r="468" spans="1:1017 1033:2045 2049:3063 3079:5109 5125:6143 6159:7155 7171:8189 8205:9201 9217:10235 10251:11263 11267:12281 12297:13309 13313:14327 14343:16285" ht="20.100000000000001" customHeight="1">
      <c r="A468" s="889" t="s">
        <v>1128</v>
      </c>
      <c r="B468" s="599"/>
      <c r="C468" s="599"/>
      <c r="D468" s="833">
        <v>246</v>
      </c>
      <c r="E468" s="833">
        <v>767</v>
      </c>
      <c r="F468" s="833">
        <v>917</v>
      </c>
      <c r="G468" s="833">
        <v>-653</v>
      </c>
      <c r="H468" s="892">
        <v>855</v>
      </c>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c r="DV468" s="48"/>
      <c r="DW468" s="48"/>
      <c r="DX468" s="48"/>
      <c r="DY468" s="48"/>
      <c r="DZ468" s="48"/>
      <c r="EA468" s="48"/>
      <c r="EB468" s="48"/>
      <c r="EC468" s="48"/>
      <c r="ED468" s="48"/>
      <c r="EE468" s="48"/>
      <c r="EF468" s="48"/>
      <c r="EG468" s="48"/>
      <c r="EH468" s="48"/>
      <c r="EI468" s="48"/>
      <c r="EJ468" s="48"/>
      <c r="EK468" s="48"/>
      <c r="EL468" s="48"/>
      <c r="EM468" s="48"/>
      <c r="EN468" s="48"/>
      <c r="EO468" s="48"/>
      <c r="EP468" s="48"/>
      <c r="EQ468" s="48"/>
      <c r="ER468" s="48"/>
      <c r="ES468" s="48"/>
      <c r="ET468" s="48"/>
      <c r="EU468" s="48"/>
      <c r="EV468" s="48"/>
      <c r="EW468" s="48"/>
      <c r="EX468" s="48"/>
      <c r="EY468" s="48"/>
      <c r="EZ468" s="48"/>
      <c r="FA468" s="48"/>
      <c r="FB468" s="48"/>
      <c r="FC468" s="48"/>
      <c r="FD468" s="48"/>
      <c r="FE468" s="48"/>
      <c r="FF468" s="48"/>
      <c r="FG468" s="48"/>
      <c r="FH468" s="48"/>
      <c r="FI468" s="48"/>
      <c r="FJ468" s="48"/>
      <c r="FK468" s="48"/>
      <c r="FL468" s="48"/>
      <c r="FM468" s="48"/>
      <c r="FN468" s="48"/>
      <c r="FO468" s="48"/>
      <c r="FP468" s="48"/>
      <c r="FQ468" s="48"/>
      <c r="FR468" s="48"/>
      <c r="FS468" s="48"/>
      <c r="FT468" s="48"/>
      <c r="FU468" s="48"/>
      <c r="FV468" s="48"/>
      <c r="FW468" s="48"/>
      <c r="FX468" s="48"/>
      <c r="FY468" s="48"/>
      <c r="FZ468" s="48"/>
      <c r="GA468" s="48"/>
      <c r="GB468" s="48"/>
      <c r="GC468" s="48"/>
      <c r="GD468" s="48"/>
      <c r="GE468" s="48"/>
      <c r="GF468" s="48"/>
      <c r="GG468" s="48"/>
      <c r="GH468" s="48"/>
      <c r="GI468" s="48"/>
      <c r="GJ468" s="48"/>
      <c r="GK468" s="48"/>
      <c r="GL468" s="48"/>
      <c r="GM468" s="48"/>
      <c r="GN468" s="48"/>
      <c r="GO468" s="48"/>
      <c r="GP468" s="48"/>
      <c r="GQ468" s="48"/>
      <c r="GR468" s="48"/>
      <c r="GS468" s="48"/>
      <c r="GT468" s="48"/>
      <c r="GU468" s="48"/>
      <c r="GV468" s="48"/>
      <c r="GW468" s="48"/>
      <c r="GX468" s="48"/>
      <c r="GY468" s="48"/>
      <c r="GZ468" s="48"/>
      <c r="HA468" s="48"/>
      <c r="HB468" s="48"/>
      <c r="HC468" s="48"/>
      <c r="HD468" s="48"/>
      <c r="HE468" s="48"/>
      <c r="HF468" s="48"/>
      <c r="HG468" s="48"/>
      <c r="HH468" s="48"/>
      <c r="HI468" s="48"/>
      <c r="HJ468" s="48"/>
      <c r="HK468" s="48"/>
      <c r="HL468" s="48"/>
      <c r="HM468" s="48"/>
      <c r="HN468" s="48"/>
      <c r="HO468" s="48"/>
      <c r="HP468" s="48"/>
      <c r="HQ468" s="48"/>
      <c r="HR468" s="48"/>
      <c r="HS468" s="48"/>
      <c r="HT468" s="48"/>
      <c r="HU468" s="48"/>
      <c r="HV468" s="48"/>
      <c r="HW468" s="48"/>
      <c r="HX468" s="48"/>
    </row>
    <row r="469" spans="1:1017 1033:2045 2049:3063 3079:5109 5125:6143 6159:7155 7171:8189 8205:9201 9217:10235 10251:11263 11267:12281 12297:13309 13313:14327 14343:16285" ht="20.100000000000001" customHeight="1">
      <c r="A469" s="890" t="s">
        <v>1129</v>
      </c>
      <c r="B469" s="599"/>
      <c r="C469" s="599"/>
      <c r="D469" s="833">
        <v>142</v>
      </c>
      <c r="E469" s="833">
        <v>-449</v>
      </c>
      <c r="F469" s="833">
        <v>-496</v>
      </c>
      <c r="G469" s="833">
        <v>1397</v>
      </c>
      <c r="H469" s="892">
        <v>-71</v>
      </c>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c r="DV469" s="48"/>
      <c r="DW469" s="48"/>
      <c r="DX469" s="48"/>
      <c r="DY469" s="48"/>
      <c r="DZ469" s="48"/>
      <c r="EA469" s="48"/>
      <c r="EB469" s="48"/>
      <c r="EC469" s="48"/>
      <c r="ED469" s="48"/>
      <c r="EE469" s="48"/>
      <c r="EF469" s="48"/>
      <c r="EG469" s="48"/>
      <c r="EH469" s="48"/>
      <c r="EI469" s="48"/>
      <c r="EJ469" s="48"/>
      <c r="EK469" s="48"/>
      <c r="EL469" s="48"/>
      <c r="EM469" s="48"/>
      <c r="EN469" s="48"/>
      <c r="EO469" s="48"/>
      <c r="EP469" s="48"/>
      <c r="EQ469" s="48"/>
      <c r="ER469" s="48"/>
      <c r="ES469" s="48"/>
      <c r="ET469" s="48"/>
      <c r="EU469" s="48"/>
      <c r="EV469" s="48"/>
      <c r="EW469" s="48"/>
      <c r="EX469" s="48"/>
      <c r="EY469" s="48"/>
      <c r="EZ469" s="48"/>
      <c r="FA469" s="48"/>
      <c r="FB469" s="48"/>
      <c r="FC469" s="48"/>
      <c r="FD469" s="48"/>
      <c r="FE469" s="48"/>
      <c r="FF469" s="48"/>
      <c r="FG469" s="48"/>
      <c r="FH469" s="48"/>
      <c r="FI469" s="48"/>
      <c r="FJ469" s="48"/>
      <c r="FK469" s="48"/>
      <c r="FL469" s="48"/>
      <c r="FM469" s="48"/>
      <c r="FN469" s="48"/>
      <c r="FO469" s="48"/>
      <c r="FP469" s="48"/>
      <c r="FQ469" s="48"/>
      <c r="FR469" s="48"/>
      <c r="FS469" s="48"/>
      <c r="FT469" s="48"/>
      <c r="FU469" s="48"/>
      <c r="FV469" s="48"/>
      <c r="FW469" s="48"/>
      <c r="FX469" s="48"/>
      <c r="FY469" s="48"/>
      <c r="FZ469" s="48"/>
      <c r="GA469" s="48"/>
      <c r="GB469" s="48"/>
      <c r="GC469" s="48"/>
      <c r="GD469" s="48"/>
      <c r="GE469" s="48"/>
      <c r="GF469" s="48"/>
      <c r="GG469" s="48"/>
      <c r="GH469" s="48"/>
      <c r="GI469" s="48"/>
      <c r="GJ469" s="48"/>
      <c r="GK469" s="48"/>
      <c r="GL469" s="48"/>
      <c r="GM469" s="48"/>
      <c r="GN469" s="48"/>
      <c r="GO469" s="48"/>
      <c r="GP469" s="48"/>
      <c r="GQ469" s="48"/>
      <c r="GR469" s="48"/>
      <c r="GS469" s="48"/>
      <c r="GT469" s="48"/>
      <c r="GU469" s="48"/>
      <c r="GV469" s="48"/>
      <c r="GW469" s="48"/>
      <c r="GX469" s="48"/>
      <c r="GY469" s="48"/>
      <c r="GZ469" s="48"/>
      <c r="HA469" s="48"/>
      <c r="HB469" s="48"/>
      <c r="HC469" s="48"/>
      <c r="HD469" s="48"/>
      <c r="HE469" s="48"/>
      <c r="HF469" s="48"/>
      <c r="HG469" s="48"/>
      <c r="HH469" s="48"/>
      <c r="HI469" s="48"/>
      <c r="HJ469" s="48"/>
      <c r="HK469" s="48"/>
      <c r="HL469" s="48"/>
      <c r="HM469" s="48"/>
      <c r="HN469" s="48"/>
      <c r="HO469" s="48"/>
      <c r="HP469" s="48"/>
      <c r="HQ469" s="48"/>
      <c r="HR469" s="48"/>
      <c r="HS469" s="48"/>
      <c r="HT469" s="48"/>
      <c r="HU469" s="48"/>
      <c r="HV469" s="48"/>
      <c r="HW469" s="48"/>
      <c r="HX469" s="48"/>
    </row>
    <row r="470" spans="1:1017 1033:2045 2049:3063 3079:5109 5125:6143 6159:7155 7171:8189 8205:9201 9217:10235 10251:11263 11267:12281 12297:13309 13313:14327 14343:16285" ht="20.100000000000001" customHeight="1">
      <c r="A470" s="874" t="s">
        <v>1130</v>
      </c>
      <c r="B470" s="875"/>
      <c r="C470" s="875"/>
      <c r="D470" s="995">
        <v>388</v>
      </c>
      <c r="E470" s="995">
        <v>318</v>
      </c>
      <c r="F470" s="995">
        <v>421</v>
      </c>
      <c r="G470" s="995">
        <v>744</v>
      </c>
      <c r="H470" s="977">
        <v>784</v>
      </c>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c r="DV470" s="48"/>
      <c r="DW470" s="48"/>
      <c r="DX470" s="48"/>
      <c r="DY470" s="48"/>
      <c r="DZ470" s="48"/>
      <c r="EA470" s="48"/>
      <c r="EB470" s="48"/>
      <c r="EC470" s="48"/>
      <c r="ED470" s="48"/>
      <c r="EE470" s="48"/>
      <c r="EF470" s="48"/>
      <c r="EG470" s="48"/>
      <c r="EH470" s="48"/>
      <c r="EI470" s="48"/>
      <c r="EJ470" s="48"/>
      <c r="EK470" s="48"/>
      <c r="EL470" s="48"/>
      <c r="EM470" s="48"/>
      <c r="EN470" s="48"/>
      <c r="EO470" s="48"/>
      <c r="EP470" s="48"/>
      <c r="EQ470" s="48"/>
      <c r="ER470" s="48"/>
      <c r="ES470" s="48"/>
      <c r="ET470" s="48"/>
      <c r="EU470" s="48"/>
      <c r="EV470" s="48"/>
      <c r="EW470" s="48"/>
      <c r="EX470" s="48"/>
      <c r="EY470" s="48"/>
      <c r="EZ470" s="48"/>
      <c r="FA470" s="48"/>
      <c r="FB470" s="48"/>
      <c r="FC470" s="48"/>
      <c r="FD470" s="48"/>
      <c r="FE470" s="48"/>
      <c r="FF470" s="48"/>
      <c r="FG470" s="48"/>
      <c r="FH470" s="48"/>
      <c r="FI470" s="48"/>
      <c r="FJ470" s="48"/>
      <c r="FK470" s="48"/>
      <c r="FL470" s="48"/>
      <c r="FM470" s="48"/>
      <c r="FN470" s="48"/>
      <c r="FO470" s="48"/>
      <c r="FP470" s="48"/>
      <c r="FQ470" s="48"/>
      <c r="FR470" s="48"/>
      <c r="FS470" s="48"/>
      <c r="FT470" s="48"/>
      <c r="FU470" s="48"/>
      <c r="FV470" s="48"/>
      <c r="FW470" s="48"/>
      <c r="FX470" s="48"/>
      <c r="FY470" s="48"/>
      <c r="FZ470" s="48"/>
      <c r="GA470" s="48"/>
      <c r="GB470" s="48"/>
      <c r="GC470" s="48"/>
      <c r="GD470" s="48"/>
      <c r="GE470" s="48"/>
      <c r="GF470" s="48"/>
      <c r="GG470" s="48"/>
      <c r="GH470" s="48"/>
      <c r="GI470" s="48"/>
      <c r="GJ470" s="48"/>
      <c r="GK470" s="48"/>
      <c r="GL470" s="48"/>
      <c r="GM470" s="48"/>
      <c r="GN470" s="48"/>
      <c r="GO470" s="48"/>
      <c r="GP470" s="48"/>
      <c r="GQ470" s="48"/>
      <c r="GR470" s="48"/>
      <c r="GS470" s="48"/>
      <c r="GT470" s="48"/>
      <c r="GU470" s="48"/>
      <c r="GV470" s="48"/>
      <c r="GW470" s="48"/>
      <c r="GX470" s="48"/>
      <c r="GY470" s="48"/>
      <c r="GZ470" s="48"/>
      <c r="HA470" s="48"/>
      <c r="HB470" s="48"/>
      <c r="HC470" s="48"/>
      <c r="HD470" s="48"/>
      <c r="HE470" s="48"/>
      <c r="HF470" s="48"/>
      <c r="HG470" s="48"/>
      <c r="HH470" s="48"/>
      <c r="HI470" s="48"/>
      <c r="HJ470" s="48"/>
      <c r="HK470" s="48"/>
      <c r="HL470" s="48"/>
      <c r="HM470" s="48"/>
      <c r="HN470" s="48"/>
      <c r="HO470" s="48"/>
      <c r="HP470" s="48"/>
      <c r="HQ470" s="48"/>
      <c r="HR470" s="48"/>
      <c r="HS470" s="48"/>
      <c r="HT470" s="48"/>
      <c r="HU470" s="48"/>
      <c r="HV470" s="48"/>
      <c r="HW470" s="48"/>
      <c r="HX470" s="48"/>
    </row>
    <row r="471" spans="1:1017 1033:2045 2049:3063 3079:5109 5125:6143 6159:7155 7171:8189 8205:9201 9217:10235 10251:11263 11267:12281 12297:13309 13313:14327 14343:16285" ht="20.100000000000001" customHeight="1">
      <c r="A471" s="890" t="s">
        <v>1131</v>
      </c>
      <c r="B471" s="599"/>
      <c r="C471" s="599"/>
      <c r="D471" s="833">
        <v>-215</v>
      </c>
      <c r="E471" s="833">
        <v>-81</v>
      </c>
      <c r="F471" s="833">
        <v>-37</v>
      </c>
      <c r="G471" s="833">
        <v>-295</v>
      </c>
      <c r="H471" s="892">
        <v>48</v>
      </c>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c r="DV471" s="48"/>
      <c r="DW471" s="48"/>
      <c r="DX471" s="48"/>
      <c r="DY471" s="48"/>
      <c r="DZ471" s="48"/>
      <c r="EA471" s="48"/>
      <c r="EB471" s="48"/>
      <c r="EC471" s="48"/>
      <c r="ED471" s="48"/>
      <c r="EE471" s="48"/>
      <c r="EF471" s="48"/>
      <c r="EG471" s="48"/>
      <c r="EH471" s="48"/>
      <c r="EI471" s="48"/>
      <c r="EJ471" s="48"/>
      <c r="EK471" s="48"/>
      <c r="EL471" s="48"/>
      <c r="EM471" s="48"/>
      <c r="EN471" s="48"/>
      <c r="EO471" s="48"/>
      <c r="EP471" s="48"/>
      <c r="EQ471" s="48"/>
      <c r="ER471" s="48"/>
      <c r="ES471" s="48"/>
      <c r="ET471" s="48"/>
      <c r="EU471" s="48"/>
      <c r="EV471" s="48"/>
      <c r="EW471" s="48"/>
      <c r="EX471" s="48"/>
      <c r="EY471" s="48"/>
      <c r="EZ471" s="48"/>
      <c r="FA471" s="48"/>
      <c r="FB471" s="48"/>
      <c r="FC471" s="48"/>
      <c r="FD471" s="48"/>
      <c r="FE471" s="48"/>
      <c r="FF471" s="48"/>
      <c r="FG471" s="48"/>
      <c r="FH471" s="48"/>
      <c r="FI471" s="48"/>
      <c r="FJ471" s="48"/>
      <c r="FK471" s="48"/>
      <c r="FL471" s="48"/>
      <c r="FM471" s="48"/>
      <c r="FN471" s="48"/>
      <c r="FO471" s="48"/>
      <c r="FP471" s="48"/>
      <c r="FQ471" s="48"/>
      <c r="FR471" s="48"/>
      <c r="FS471" s="48"/>
      <c r="FT471" s="48"/>
      <c r="FU471" s="48"/>
      <c r="FV471" s="48"/>
      <c r="FW471" s="48"/>
      <c r="FX471" s="48"/>
      <c r="FY471" s="48"/>
      <c r="FZ471" s="48"/>
      <c r="GA471" s="48"/>
      <c r="GB471" s="48"/>
      <c r="GC471" s="48"/>
      <c r="GD471" s="48"/>
      <c r="GE471" s="48"/>
      <c r="GF471" s="48"/>
      <c r="GG471" s="48"/>
      <c r="GH471" s="48"/>
      <c r="GI471" s="48"/>
      <c r="GJ471" s="48"/>
      <c r="GK471" s="48"/>
      <c r="GL471" s="48"/>
      <c r="GM471" s="48"/>
      <c r="GN471" s="48"/>
      <c r="GO471" s="48"/>
      <c r="GP471" s="48"/>
      <c r="GQ471" s="48"/>
      <c r="GR471" s="48"/>
      <c r="GS471" s="48"/>
      <c r="GT471" s="48"/>
      <c r="GU471" s="48"/>
      <c r="GV471" s="48"/>
      <c r="GW471" s="48"/>
      <c r="GX471" s="48"/>
      <c r="GY471" s="48"/>
      <c r="GZ471" s="48"/>
      <c r="HA471" s="48"/>
      <c r="HB471" s="48"/>
      <c r="HC471" s="48"/>
      <c r="HD471" s="48"/>
      <c r="HE471" s="48"/>
      <c r="HF471" s="48"/>
      <c r="HG471" s="48"/>
      <c r="HH471" s="48"/>
      <c r="HI471" s="48"/>
      <c r="HJ471" s="48"/>
      <c r="HK471" s="48"/>
      <c r="HL471" s="48"/>
      <c r="HM471" s="48"/>
      <c r="HN471" s="48"/>
      <c r="HO471" s="48"/>
      <c r="HP471" s="48"/>
      <c r="HQ471" s="48"/>
      <c r="HR471" s="48"/>
      <c r="HS471" s="48"/>
      <c r="HT471" s="48"/>
      <c r="HU471" s="48"/>
      <c r="HV471" s="48"/>
      <c r="HW471" s="48"/>
      <c r="HX471" s="48"/>
    </row>
    <row r="472" spans="1:1017 1033:2045 2049:3063 3079:5109 5125:6143 6159:7155 7171:8189 8205:9201 9217:10235 10251:11263 11267:12281 12297:13309 13313:14327 14343:16285" ht="20.100000000000001" customHeight="1">
      <c r="A472" s="890" t="s">
        <v>1109</v>
      </c>
      <c r="B472" s="599"/>
      <c r="C472" s="599"/>
      <c r="D472" s="833">
        <v>236</v>
      </c>
      <c r="E472" s="833">
        <v>93</v>
      </c>
      <c r="F472" s="833">
        <v>46</v>
      </c>
      <c r="G472" s="833">
        <v>243</v>
      </c>
      <c r="H472" s="892">
        <v>-12</v>
      </c>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c r="DV472" s="48"/>
      <c r="DW472" s="48"/>
      <c r="DX472" s="48"/>
      <c r="DY472" s="48"/>
      <c r="DZ472" s="48"/>
      <c r="EA472" s="48"/>
      <c r="EB472" s="48"/>
      <c r="EC472" s="48"/>
      <c r="ED472" s="48"/>
      <c r="EE472" s="48"/>
      <c r="EF472" s="48"/>
      <c r="EG472" s="48"/>
      <c r="EH472" s="48"/>
      <c r="EI472" s="48"/>
      <c r="EJ472" s="48"/>
      <c r="EK472" s="48"/>
      <c r="EL472" s="48"/>
      <c r="EM472" s="48"/>
      <c r="EN472" s="48"/>
      <c r="EO472" s="48"/>
      <c r="EP472" s="48"/>
      <c r="EQ472" s="48"/>
      <c r="ER472" s="48"/>
      <c r="ES472" s="48"/>
      <c r="ET472" s="48"/>
      <c r="EU472" s="48"/>
      <c r="EV472" s="48"/>
      <c r="EW472" s="48"/>
      <c r="EX472" s="48"/>
      <c r="EY472" s="48"/>
      <c r="EZ472" s="48"/>
      <c r="FA472" s="48"/>
      <c r="FB472" s="48"/>
      <c r="FC472" s="48"/>
      <c r="FD472" s="48"/>
      <c r="FE472" s="48"/>
      <c r="FF472" s="48"/>
      <c r="FG472" s="48"/>
      <c r="FH472" s="48"/>
      <c r="FI472" s="48"/>
      <c r="FJ472" s="48"/>
      <c r="FK472" s="48"/>
      <c r="FL472" s="48"/>
      <c r="FM472" s="48"/>
      <c r="FN472" s="48"/>
      <c r="FO472" s="48"/>
      <c r="FP472" s="48"/>
      <c r="FQ472" s="48"/>
      <c r="FR472" s="48"/>
      <c r="FS472" s="48"/>
      <c r="FT472" s="48"/>
      <c r="FU472" s="48"/>
      <c r="FV472" s="48"/>
      <c r="FW472" s="48"/>
      <c r="FX472" s="48"/>
      <c r="FY472" s="48"/>
      <c r="FZ472" s="48"/>
      <c r="GA472" s="48"/>
      <c r="GB472" s="48"/>
      <c r="GC472" s="48"/>
      <c r="GD472" s="48"/>
      <c r="GE472" s="48"/>
      <c r="GF472" s="48"/>
      <c r="GG472" s="48"/>
      <c r="GH472" s="48"/>
      <c r="GI472" s="48"/>
      <c r="GJ472" s="48"/>
      <c r="GK472" s="48"/>
      <c r="GL472" s="48"/>
      <c r="GM472" s="48"/>
      <c r="GN472" s="48"/>
      <c r="GO472" s="48"/>
      <c r="GP472" s="48"/>
      <c r="GQ472" s="48"/>
      <c r="GR472" s="48"/>
      <c r="GS472" s="48"/>
      <c r="GT472" s="48"/>
      <c r="GU472" s="48"/>
      <c r="GV472" s="48"/>
      <c r="GW472" s="48"/>
      <c r="GX472" s="48"/>
      <c r="GY472" s="48"/>
      <c r="GZ472" s="48"/>
      <c r="HA472" s="48"/>
      <c r="HB472" s="48"/>
      <c r="HC472" s="48"/>
      <c r="HD472" s="48"/>
      <c r="HE472" s="48"/>
      <c r="HF472" s="48"/>
      <c r="HG472" s="48"/>
      <c r="HH472" s="48"/>
      <c r="HI472" s="48"/>
      <c r="HJ472" s="48"/>
      <c r="HK472" s="48"/>
      <c r="HL472" s="48"/>
      <c r="HM472" s="48"/>
      <c r="HN472" s="48"/>
      <c r="HO472" s="48"/>
      <c r="HP472" s="48"/>
      <c r="HQ472" s="48"/>
      <c r="HR472" s="48"/>
      <c r="HS472" s="48"/>
      <c r="HT472" s="48"/>
      <c r="HU472" s="48"/>
      <c r="HV472" s="48"/>
      <c r="HW472" s="48"/>
      <c r="HX472" s="48"/>
    </row>
    <row r="473" spans="1:1017 1033:2045 2049:3063 3079:5109 5125:6143 6159:7155 7171:8189 8205:9201 9217:10235 10251:11263 11267:12281 12297:13309 13313:14327 14343:16285" ht="20.100000000000001" customHeight="1">
      <c r="A473" s="879" t="s">
        <v>857</v>
      </c>
      <c r="B473" s="875"/>
      <c r="C473" s="875"/>
      <c r="D473" s="995">
        <v>21</v>
      </c>
      <c r="E473" s="995">
        <v>12</v>
      </c>
      <c r="F473" s="995">
        <v>9</v>
      </c>
      <c r="G473" s="995">
        <v>-53</v>
      </c>
      <c r="H473" s="977">
        <v>36</v>
      </c>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c r="DV473" s="48"/>
      <c r="DW473" s="48"/>
      <c r="DX473" s="48"/>
      <c r="DY473" s="48"/>
      <c r="DZ473" s="48"/>
      <c r="EA473" s="48"/>
      <c r="EB473" s="48"/>
      <c r="EC473" s="48"/>
      <c r="ED473" s="48"/>
      <c r="EE473" s="48"/>
      <c r="EF473" s="48"/>
      <c r="EG473" s="48"/>
      <c r="EH473" s="48"/>
      <c r="EI473" s="48"/>
      <c r="EJ473" s="48"/>
      <c r="EK473" s="48"/>
      <c r="EL473" s="48"/>
      <c r="EM473" s="48"/>
      <c r="EN473" s="48"/>
      <c r="EO473" s="48"/>
      <c r="EP473" s="48"/>
      <c r="EQ473" s="48"/>
      <c r="ER473" s="48"/>
      <c r="ES473" s="48"/>
      <c r="ET473" s="48"/>
      <c r="EU473" s="48"/>
      <c r="EV473" s="48"/>
      <c r="EW473" s="48"/>
      <c r="EX473" s="48"/>
      <c r="EY473" s="48"/>
      <c r="EZ473" s="48"/>
      <c r="FA473" s="48"/>
      <c r="FB473" s="48"/>
      <c r="FC473" s="48"/>
      <c r="FD473" s="48"/>
      <c r="FE473" s="48"/>
      <c r="FF473" s="48"/>
      <c r="FG473" s="48"/>
      <c r="FH473" s="48"/>
      <c r="FI473" s="48"/>
      <c r="FJ473" s="48"/>
      <c r="FK473" s="48"/>
      <c r="FL473" s="48"/>
      <c r="FM473" s="48"/>
      <c r="FN473" s="48"/>
      <c r="FO473" s="48"/>
      <c r="FP473" s="48"/>
      <c r="FQ473" s="48"/>
      <c r="FR473" s="48"/>
      <c r="FS473" s="48"/>
      <c r="FT473" s="48"/>
      <c r="FU473" s="48"/>
      <c r="FV473" s="48"/>
      <c r="FW473" s="48"/>
      <c r="FX473" s="48"/>
      <c r="FY473" s="48"/>
      <c r="FZ473" s="48"/>
      <c r="GA473" s="48"/>
      <c r="GB473" s="48"/>
      <c r="GC473" s="48"/>
      <c r="GD473" s="48"/>
      <c r="GE473" s="48"/>
      <c r="GF473" s="48"/>
      <c r="GG473" s="48"/>
      <c r="GH473" s="48"/>
      <c r="GI473" s="48"/>
      <c r="GJ473" s="48"/>
      <c r="GK473" s="48"/>
      <c r="GL473" s="48"/>
      <c r="GM473" s="48"/>
      <c r="GN473" s="48"/>
      <c r="GO473" s="48"/>
      <c r="GP473" s="48"/>
      <c r="GQ473" s="48"/>
      <c r="GR473" s="48"/>
      <c r="GS473" s="48"/>
      <c r="GT473" s="48"/>
      <c r="GU473" s="48"/>
      <c r="GV473" s="48"/>
      <c r="GW473" s="48"/>
      <c r="GX473" s="48"/>
      <c r="GY473" s="48"/>
      <c r="GZ473" s="48"/>
      <c r="HA473" s="48"/>
      <c r="HB473" s="48"/>
      <c r="HC473" s="48"/>
      <c r="HD473" s="48"/>
      <c r="HE473" s="48"/>
      <c r="HF473" s="48"/>
      <c r="HG473" s="48"/>
      <c r="HH473" s="48"/>
      <c r="HI473" s="48"/>
      <c r="HJ473" s="48"/>
      <c r="HK473" s="48"/>
      <c r="HL473" s="48"/>
      <c r="HM473" s="48"/>
      <c r="HN473" s="48"/>
      <c r="HO473" s="48"/>
      <c r="HP473" s="48"/>
      <c r="HQ473" s="48"/>
      <c r="HR473" s="48"/>
      <c r="HS473" s="48"/>
      <c r="HT473" s="48"/>
      <c r="HU473" s="48"/>
      <c r="HV473" s="48"/>
      <c r="HW473" s="48"/>
      <c r="HX473" s="48"/>
    </row>
    <row r="474" spans="1:1017 1033:2045 2049:3063 3079:5109 5125:6143 6159:7155 7171:8189 8205:9201 9217:10235 10251:11263 11267:12281 12297:13309 13313:14327 14343:16285" ht="20.100000000000001" customHeight="1">
      <c r="A474" s="890" t="s">
        <v>1132</v>
      </c>
      <c r="B474" s="599"/>
      <c r="C474" s="599"/>
      <c r="D474" s="833">
        <v>59</v>
      </c>
      <c r="E474" s="833">
        <v>499</v>
      </c>
      <c r="F474" s="833">
        <v>-141</v>
      </c>
      <c r="G474" s="833">
        <v>-610</v>
      </c>
      <c r="H474" s="892">
        <v>-183</v>
      </c>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c r="DV474" s="48"/>
      <c r="DW474" s="48"/>
      <c r="DX474" s="48"/>
      <c r="DY474" s="48"/>
      <c r="DZ474" s="48"/>
      <c r="EA474" s="48"/>
      <c r="EB474" s="48"/>
      <c r="EC474" s="48"/>
      <c r="ED474" s="48"/>
      <c r="EE474" s="48"/>
      <c r="EF474" s="48"/>
      <c r="EG474" s="48"/>
      <c r="EH474" s="48"/>
      <c r="EI474" s="48"/>
      <c r="EJ474" s="48"/>
      <c r="EK474" s="48"/>
      <c r="EL474" s="48"/>
      <c r="EM474" s="48"/>
      <c r="EN474" s="48"/>
      <c r="EO474" s="48"/>
      <c r="EP474" s="48"/>
      <c r="EQ474" s="48"/>
      <c r="ER474" s="48"/>
      <c r="ES474" s="48"/>
      <c r="ET474" s="48"/>
      <c r="EU474" s="48"/>
      <c r="EV474" s="48"/>
      <c r="EW474" s="48"/>
      <c r="EX474" s="48"/>
      <c r="EY474" s="48"/>
      <c r="EZ474" s="48"/>
      <c r="FA474" s="48"/>
      <c r="FB474" s="48"/>
      <c r="FC474" s="48"/>
      <c r="FD474" s="48"/>
      <c r="FE474" s="48"/>
      <c r="FF474" s="48"/>
      <c r="FG474" s="48"/>
      <c r="FH474" s="48"/>
      <c r="FI474" s="48"/>
      <c r="FJ474" s="48"/>
      <c r="FK474" s="48"/>
      <c r="FL474" s="48"/>
      <c r="FM474" s="48"/>
      <c r="FN474" s="48"/>
      <c r="FO474" s="48"/>
      <c r="FP474" s="48"/>
      <c r="FQ474" s="48"/>
      <c r="FR474" s="48"/>
      <c r="FS474" s="48"/>
      <c r="FT474" s="48"/>
      <c r="FU474" s="48"/>
      <c r="FV474" s="48"/>
      <c r="FW474" s="48"/>
      <c r="FX474" s="48"/>
      <c r="FY474" s="48"/>
      <c r="FZ474" s="48"/>
      <c r="GA474" s="48"/>
      <c r="GB474" s="48"/>
      <c r="GC474" s="48"/>
      <c r="GD474" s="48"/>
      <c r="GE474" s="48"/>
      <c r="GF474" s="48"/>
      <c r="GG474" s="48"/>
      <c r="GH474" s="48"/>
      <c r="GI474" s="48"/>
      <c r="GJ474" s="48"/>
      <c r="GK474" s="48"/>
      <c r="GL474" s="48"/>
      <c r="GM474" s="48"/>
      <c r="GN474" s="48"/>
      <c r="GO474" s="48"/>
      <c r="GP474" s="48"/>
      <c r="GQ474" s="48"/>
      <c r="GR474" s="48"/>
      <c r="GS474" s="48"/>
      <c r="GT474" s="48"/>
      <c r="GU474" s="48"/>
      <c r="GV474" s="48"/>
      <c r="GW474" s="48"/>
      <c r="GX474" s="48"/>
      <c r="GY474" s="48"/>
      <c r="GZ474" s="48"/>
      <c r="HA474" s="48"/>
      <c r="HB474" s="48"/>
      <c r="HC474" s="48"/>
      <c r="HD474" s="48"/>
      <c r="HE474" s="48"/>
      <c r="HF474" s="48"/>
      <c r="HG474" s="48"/>
      <c r="HH474" s="48"/>
      <c r="HI474" s="48"/>
      <c r="HJ474" s="48"/>
      <c r="HK474" s="48"/>
      <c r="HL474" s="48"/>
      <c r="HM474" s="48"/>
      <c r="HN474" s="48"/>
      <c r="HO474" s="48"/>
      <c r="HP474" s="48"/>
      <c r="HQ474" s="48"/>
      <c r="HR474" s="48"/>
      <c r="HS474" s="48"/>
      <c r="HT474" s="48"/>
      <c r="HU474" s="48"/>
      <c r="HV474" s="48"/>
      <c r="HW474" s="48"/>
      <c r="HX474" s="48"/>
    </row>
    <row r="475" spans="1:1017 1033:2045 2049:3063 3079:5109 5125:6143 6159:7155 7171:8189 8205:9201 9217:10235 10251:11263 11267:12281 12297:13309 13313:14327 14343:16285" ht="20.100000000000001" customHeight="1">
      <c r="A475" s="890" t="s">
        <v>1110</v>
      </c>
      <c r="B475" s="599"/>
      <c r="C475" s="599"/>
      <c r="D475" s="833">
        <v>18</v>
      </c>
      <c r="E475" s="833">
        <v>63</v>
      </c>
      <c r="F475" s="833">
        <v>66</v>
      </c>
      <c r="G475" s="833">
        <v>201</v>
      </c>
      <c r="H475" s="892">
        <v>22</v>
      </c>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c r="DV475" s="48"/>
      <c r="DW475" s="48"/>
      <c r="DX475" s="48"/>
      <c r="DY475" s="48"/>
      <c r="DZ475" s="48"/>
      <c r="EA475" s="48"/>
      <c r="EB475" s="48"/>
      <c r="EC475" s="48"/>
      <c r="ED475" s="48"/>
      <c r="EE475" s="48"/>
      <c r="EF475" s="48"/>
      <c r="EG475" s="48"/>
      <c r="EH475" s="48"/>
      <c r="EI475" s="48"/>
      <c r="EJ475" s="48"/>
      <c r="EK475" s="48"/>
      <c r="EL475" s="48"/>
      <c r="EM475" s="48"/>
      <c r="EN475" s="48"/>
      <c r="EO475" s="48"/>
      <c r="EP475" s="48"/>
      <c r="EQ475" s="48"/>
      <c r="ER475" s="48"/>
      <c r="ES475" s="48"/>
      <c r="ET475" s="48"/>
      <c r="EU475" s="48"/>
      <c r="EV475" s="48"/>
      <c r="EW475" s="48"/>
      <c r="EX475" s="48"/>
      <c r="EY475" s="48"/>
      <c r="EZ475" s="48"/>
      <c r="FA475" s="48"/>
      <c r="FB475" s="48"/>
      <c r="FC475" s="48"/>
      <c r="FD475" s="48"/>
      <c r="FE475" s="48"/>
      <c r="FF475" s="48"/>
      <c r="FG475" s="48"/>
      <c r="FH475" s="48"/>
      <c r="FI475" s="48"/>
      <c r="FJ475" s="48"/>
      <c r="FK475" s="48"/>
      <c r="FL475" s="48"/>
      <c r="FM475" s="48"/>
      <c r="FN475" s="48"/>
      <c r="FO475" s="48"/>
      <c r="FP475" s="48"/>
      <c r="FQ475" s="48"/>
      <c r="FR475" s="48"/>
      <c r="FS475" s="48"/>
      <c r="FT475" s="48"/>
      <c r="FU475" s="48"/>
      <c r="FV475" s="48"/>
      <c r="FW475" s="48"/>
      <c r="FX475" s="48"/>
      <c r="FY475" s="48"/>
      <c r="FZ475" s="48"/>
      <c r="GA475" s="48"/>
      <c r="GB475" s="48"/>
      <c r="GC475" s="48"/>
      <c r="GD475" s="48"/>
      <c r="GE475" s="48"/>
      <c r="GF475" s="48"/>
      <c r="GG475" s="48"/>
      <c r="GH475" s="48"/>
      <c r="GI475" s="48"/>
      <c r="GJ475" s="48"/>
      <c r="GK475" s="48"/>
      <c r="GL475" s="48"/>
      <c r="GM475" s="48"/>
      <c r="GN475" s="48"/>
      <c r="GO475" s="48"/>
      <c r="GP475" s="48"/>
      <c r="GQ475" s="48"/>
      <c r="GR475" s="48"/>
      <c r="GS475" s="48"/>
      <c r="GT475" s="48"/>
      <c r="GU475" s="48"/>
      <c r="GV475" s="48"/>
      <c r="GW475" s="48"/>
      <c r="GX475" s="48"/>
      <c r="GY475" s="48"/>
      <c r="GZ475" s="48"/>
      <c r="HA475" s="48"/>
      <c r="HB475" s="48"/>
      <c r="HC475" s="48"/>
      <c r="HD475" s="48"/>
      <c r="HE475" s="48"/>
      <c r="HF475" s="48"/>
      <c r="HG475" s="48"/>
      <c r="HH475" s="48"/>
      <c r="HI475" s="48"/>
      <c r="HJ475" s="48"/>
      <c r="HK475" s="48"/>
      <c r="HL475" s="48"/>
      <c r="HM475" s="48"/>
      <c r="HN475" s="48"/>
      <c r="HO475" s="48"/>
      <c r="HP475" s="48"/>
      <c r="HQ475" s="48"/>
      <c r="HR475" s="48"/>
      <c r="HS475" s="48"/>
      <c r="HT475" s="48"/>
      <c r="HU475" s="48"/>
      <c r="HV475" s="48"/>
      <c r="HW475" s="48"/>
      <c r="HX475" s="48"/>
    </row>
    <row r="476" spans="1:1017 1033:2045 2049:3063 3079:5109 5125:6143 6159:7155 7171:8189 8205:9201 9217:10235 10251:11263 11267:12281 12297:13309 13313:14327 14343:16285" s="876" customFormat="1" ht="20.100000000000001" customHeight="1">
      <c r="A476" s="876" t="s">
        <v>1111</v>
      </c>
      <c r="D476" s="995">
        <v>77</v>
      </c>
      <c r="E476" s="995">
        <v>562</v>
      </c>
      <c r="F476" s="995">
        <v>-75</v>
      </c>
      <c r="G476" s="995">
        <v>-409</v>
      </c>
      <c r="H476" s="978">
        <v>-161</v>
      </c>
      <c r="I476" s="595"/>
      <c r="J476" s="595"/>
      <c r="K476" s="595"/>
      <c r="L476" s="595"/>
      <c r="M476" s="595"/>
      <c r="N476" s="595"/>
      <c r="O476" s="595"/>
      <c r="P476" s="595"/>
      <c r="Q476" s="595"/>
      <c r="R476" s="595"/>
      <c r="S476" s="595"/>
      <c r="T476" s="595"/>
      <c r="U476" s="547"/>
      <c r="V476" s="595"/>
      <c r="W476" s="595"/>
      <c r="X476" s="595"/>
      <c r="Y476" s="3"/>
      <c r="Z476" s="48"/>
      <c r="AA476" s="48"/>
      <c r="AB476" s="595"/>
      <c r="AC476" s="595"/>
      <c r="AD476" s="595"/>
      <c r="AE476" s="595"/>
      <c r="AF476" s="595"/>
      <c r="AG476" s="595"/>
      <c r="AH476" s="595"/>
      <c r="AI476" s="595"/>
      <c r="AJ476" s="595"/>
      <c r="AK476" s="595"/>
      <c r="AL476" s="595"/>
      <c r="AM476" s="595"/>
      <c r="AN476" s="595"/>
      <c r="AO476" s="595"/>
      <c r="AP476" s="595"/>
      <c r="AQ476" s="547"/>
      <c r="AR476" s="595"/>
      <c r="AS476" s="595"/>
      <c r="AT476" s="595"/>
      <c r="AU476" s="3"/>
      <c r="AV476" s="48"/>
      <c r="AW476" s="48"/>
      <c r="AX476" s="595"/>
      <c r="AY476" s="595"/>
      <c r="AZ476" s="595"/>
      <c r="BA476" s="595"/>
      <c r="BB476" s="595"/>
      <c r="BC476" s="595"/>
      <c r="BD476" s="595"/>
      <c r="BE476" s="595"/>
      <c r="BF476" s="595"/>
      <c r="BG476" s="595"/>
      <c r="BH476" s="595"/>
      <c r="BI476" s="595"/>
      <c r="BJ476" s="595"/>
      <c r="BK476" s="595"/>
      <c r="BL476" s="595"/>
      <c r="BM476" s="547"/>
      <c r="BN476" s="595"/>
      <c r="BO476" s="595"/>
      <c r="BP476" s="595"/>
      <c r="BQ476" s="3"/>
      <c r="BR476" s="48"/>
      <c r="BS476" s="48"/>
      <c r="BT476" s="595"/>
      <c r="BU476" s="595"/>
      <c r="BV476" s="595"/>
      <c r="BW476" s="595"/>
      <c r="BX476" s="595"/>
      <c r="BY476" s="595"/>
      <c r="BZ476" s="595"/>
      <c r="CA476" s="595"/>
      <c r="CB476" s="595"/>
      <c r="CC476" s="595"/>
      <c r="CD476" s="595"/>
      <c r="CE476" s="595"/>
      <c r="CF476" s="595"/>
      <c r="CG476" s="595"/>
      <c r="CH476" s="595"/>
      <c r="CI476" s="547"/>
      <c r="CJ476" s="595"/>
      <c r="CK476" s="595"/>
      <c r="CL476" s="595"/>
      <c r="CM476" s="3"/>
      <c r="CN476" s="48"/>
      <c r="CO476" s="48"/>
      <c r="CP476" s="595"/>
      <c r="CQ476" s="595"/>
      <c r="CR476" s="595"/>
      <c r="CS476" s="595"/>
      <c r="CT476" s="595"/>
      <c r="CU476" s="595"/>
      <c r="CV476" s="595"/>
      <c r="CW476" s="595"/>
      <c r="CX476" s="595"/>
      <c r="CY476" s="595"/>
      <c r="CZ476" s="595"/>
      <c r="DA476" s="595"/>
      <c r="DB476" s="595"/>
      <c r="DC476" s="595"/>
      <c r="DD476" s="595"/>
      <c r="DE476" s="547"/>
      <c r="DF476" s="595"/>
      <c r="DG476" s="595"/>
      <c r="DH476" s="595"/>
      <c r="DI476" s="3"/>
      <c r="DJ476" s="48"/>
      <c r="DK476" s="48"/>
      <c r="DL476" s="595"/>
      <c r="DM476" s="595"/>
      <c r="DN476" s="595"/>
      <c r="DO476" s="595"/>
      <c r="DP476" s="595"/>
      <c r="DQ476" s="595"/>
      <c r="DR476" s="595"/>
      <c r="DS476" s="595"/>
      <c r="DT476" s="595"/>
      <c r="DU476" s="595"/>
      <c r="DV476" s="595"/>
      <c r="DW476" s="595"/>
      <c r="DX476" s="595"/>
      <c r="DY476" s="595"/>
      <c r="DZ476" s="595"/>
      <c r="EA476" s="547"/>
      <c r="EB476" s="595"/>
      <c r="EC476" s="595"/>
      <c r="ED476" s="595"/>
      <c r="EE476" s="3"/>
      <c r="EF476" s="48"/>
      <c r="EG476" s="48"/>
      <c r="EH476" s="595"/>
      <c r="EI476" s="595"/>
      <c r="EJ476" s="595"/>
      <c r="EK476" s="595"/>
      <c r="EL476" s="595"/>
      <c r="EM476" s="595"/>
      <c r="EN476" s="595"/>
      <c r="EO476" s="595"/>
      <c r="EP476" s="595"/>
      <c r="EQ476" s="595"/>
      <c r="ER476" s="595"/>
      <c r="ES476" s="595"/>
      <c r="ET476" s="595"/>
      <c r="EU476" s="595"/>
      <c r="EV476" s="595"/>
      <c r="EW476" s="547"/>
      <c r="EX476" s="595"/>
      <c r="EY476" s="595"/>
      <c r="EZ476" s="595"/>
      <c r="FA476" s="3"/>
      <c r="FB476" s="48"/>
      <c r="FC476" s="48"/>
      <c r="FD476" s="595"/>
      <c r="FE476" s="595"/>
      <c r="FF476" s="595"/>
      <c r="FG476" s="595"/>
      <c r="FH476" s="595"/>
      <c r="FI476" s="595"/>
      <c r="FJ476" s="595"/>
      <c r="FK476" s="595"/>
      <c r="FL476" s="595"/>
      <c r="FM476" s="595"/>
      <c r="FN476" s="595"/>
      <c r="FO476" s="595"/>
      <c r="FP476" s="595"/>
      <c r="FQ476" s="595"/>
      <c r="FR476" s="595"/>
      <c r="FS476" s="547"/>
      <c r="FT476" s="595"/>
      <c r="FU476" s="595"/>
      <c r="FV476" s="595"/>
      <c r="FW476" s="3"/>
      <c r="FX476" s="48"/>
      <c r="FY476" s="48"/>
      <c r="FZ476" s="595"/>
      <c r="GA476" s="595"/>
      <c r="GB476" s="595"/>
      <c r="GC476" s="595"/>
      <c r="GD476" s="595"/>
      <c r="GE476" s="595"/>
      <c r="GF476" s="595"/>
      <c r="GG476" s="595"/>
      <c r="GH476" s="595"/>
      <c r="GI476" s="595"/>
      <c r="GJ476" s="595"/>
      <c r="GK476" s="595"/>
      <c r="GL476" s="595"/>
      <c r="GM476" s="595"/>
      <c r="GN476" s="595"/>
      <c r="GO476" s="547"/>
      <c r="GP476" s="595"/>
      <c r="GQ476" s="595"/>
      <c r="GR476" s="595"/>
      <c r="GS476" s="3"/>
      <c r="GT476" s="48"/>
      <c r="GU476" s="48"/>
      <c r="GV476" s="595"/>
      <c r="GW476" s="595"/>
      <c r="GX476" s="595"/>
      <c r="GY476" s="595"/>
      <c r="GZ476" s="595"/>
      <c r="HA476" s="595"/>
      <c r="HB476" s="595"/>
      <c r="HC476" s="595"/>
      <c r="HD476" s="595"/>
      <c r="HE476" s="595"/>
      <c r="HF476" s="595"/>
      <c r="HG476" s="595"/>
      <c r="HH476" s="595"/>
      <c r="HI476" s="595"/>
      <c r="HJ476" s="595"/>
      <c r="HK476" s="547"/>
      <c r="HL476" s="595"/>
      <c r="HM476" s="595"/>
      <c r="HN476" s="595"/>
      <c r="HO476" s="3"/>
      <c r="HP476" s="48"/>
      <c r="HQ476" s="48"/>
      <c r="HR476" s="595"/>
      <c r="HS476" s="595"/>
      <c r="HT476" s="595"/>
      <c r="HU476" s="595"/>
      <c r="HV476" s="595"/>
      <c r="HW476" s="595"/>
      <c r="HX476" s="595"/>
      <c r="IG476" s="880"/>
      <c r="IK476" s="879"/>
      <c r="IL476" s="875"/>
      <c r="IM476" s="875"/>
      <c r="JC476" s="880"/>
      <c r="JG476" s="879"/>
      <c r="JH476" s="875"/>
      <c r="JI476" s="875"/>
      <c r="JY476" s="880"/>
      <c r="KC476" s="879"/>
      <c r="KD476" s="875"/>
      <c r="KE476" s="875"/>
      <c r="KU476" s="880"/>
      <c r="KY476" s="879"/>
      <c r="KZ476" s="875"/>
      <c r="LA476" s="875"/>
      <c r="LQ476" s="880"/>
      <c r="LU476" s="879"/>
      <c r="LV476" s="875"/>
      <c r="LW476" s="875"/>
      <c r="MM476" s="880"/>
      <c r="MQ476" s="879"/>
      <c r="MR476" s="875"/>
      <c r="MS476" s="875"/>
      <c r="NI476" s="880"/>
      <c r="NM476" s="879"/>
      <c r="NN476" s="875"/>
      <c r="NO476" s="875"/>
      <c r="OE476" s="880"/>
      <c r="OI476" s="879"/>
      <c r="OJ476" s="875"/>
      <c r="OK476" s="875"/>
      <c r="PA476" s="880"/>
      <c r="PE476" s="879"/>
      <c r="PF476" s="875"/>
      <c r="PG476" s="875"/>
      <c r="PW476" s="880"/>
      <c r="QA476" s="879"/>
      <c r="QB476" s="875"/>
      <c r="QC476" s="875"/>
      <c r="QS476" s="880"/>
      <c r="QW476" s="879"/>
      <c r="QX476" s="875"/>
      <c r="QY476" s="875"/>
      <c r="RO476" s="880"/>
      <c r="RS476" s="879"/>
      <c r="RT476" s="875"/>
      <c r="RU476" s="875"/>
      <c r="SK476" s="880"/>
      <c r="SO476" s="879"/>
      <c r="SP476" s="875"/>
      <c r="SQ476" s="875"/>
      <c r="TG476" s="880"/>
      <c r="TK476" s="879"/>
      <c r="TL476" s="875"/>
      <c r="TM476" s="875"/>
      <c r="UC476" s="880"/>
      <c r="UG476" s="879"/>
      <c r="UH476" s="875"/>
      <c r="UI476" s="875"/>
      <c r="UY476" s="880"/>
      <c r="VC476" s="879"/>
      <c r="VD476" s="875"/>
      <c r="VE476" s="875"/>
      <c r="VU476" s="880"/>
      <c r="VY476" s="879"/>
      <c r="VZ476" s="875"/>
      <c r="WA476" s="875"/>
      <c r="WQ476" s="880"/>
      <c r="WU476" s="879"/>
      <c r="WV476" s="875"/>
      <c r="WW476" s="875"/>
      <c r="XM476" s="880"/>
      <c r="XQ476" s="879"/>
      <c r="XR476" s="875"/>
      <c r="XS476" s="875"/>
      <c r="YI476" s="880"/>
      <c r="YM476" s="879"/>
      <c r="YN476" s="875"/>
      <c r="YO476" s="875"/>
      <c r="ZE476" s="880"/>
      <c r="ZI476" s="879"/>
      <c r="ZJ476" s="875"/>
      <c r="ZK476" s="875"/>
      <c r="AAA476" s="880"/>
      <c r="AAE476" s="879"/>
      <c r="AAF476" s="875"/>
      <c r="AAG476" s="875"/>
      <c r="AAW476" s="880"/>
      <c r="ABA476" s="879"/>
      <c r="ABB476" s="875"/>
      <c r="ABC476" s="875"/>
      <c r="ABS476" s="880"/>
      <c r="ABW476" s="879"/>
      <c r="ABX476" s="875"/>
      <c r="ABY476" s="875"/>
      <c r="ACO476" s="880"/>
      <c r="ACS476" s="879"/>
      <c r="ACT476" s="875"/>
      <c r="ACU476" s="875"/>
      <c r="ADK476" s="880"/>
      <c r="ADO476" s="879"/>
      <c r="ADP476" s="875"/>
      <c r="ADQ476" s="875"/>
      <c r="AEG476" s="880"/>
      <c r="AEK476" s="879"/>
      <c r="AEL476" s="875"/>
      <c r="AEM476" s="875"/>
      <c r="AFC476" s="880"/>
      <c r="AFG476" s="879"/>
      <c r="AFH476" s="875"/>
      <c r="AFI476" s="875"/>
      <c r="AFY476" s="880"/>
      <c r="AGC476" s="879"/>
      <c r="AGD476" s="875"/>
      <c r="AGE476" s="875"/>
      <c r="AGU476" s="880"/>
      <c r="AGY476" s="879"/>
      <c r="AGZ476" s="875"/>
      <c r="AHA476" s="875"/>
      <c r="AHQ476" s="880"/>
      <c r="AHU476" s="879"/>
      <c r="AHV476" s="875"/>
      <c r="AHW476" s="875"/>
      <c r="AIM476" s="880"/>
      <c r="AIQ476" s="879"/>
      <c r="AIR476" s="875"/>
      <c r="AIS476" s="875"/>
      <c r="AJI476" s="880"/>
      <c r="AJM476" s="879"/>
      <c r="AJN476" s="875"/>
      <c r="AJO476" s="875"/>
      <c r="AKE476" s="880"/>
      <c r="AKI476" s="879"/>
      <c r="AKJ476" s="875"/>
      <c r="AKK476" s="875"/>
      <c r="ALA476" s="880"/>
      <c r="ALE476" s="879"/>
      <c r="ALF476" s="875"/>
      <c r="ALG476" s="875"/>
      <c r="ALW476" s="880"/>
      <c r="AMA476" s="879"/>
      <c r="AMB476" s="875"/>
      <c r="AMC476" s="875"/>
      <c r="AMS476" s="880"/>
      <c r="AMW476" s="879"/>
      <c r="AMX476" s="875"/>
      <c r="AMY476" s="875"/>
      <c r="ANO476" s="880"/>
      <c r="ANS476" s="879"/>
      <c r="ANT476" s="875"/>
      <c r="ANU476" s="875"/>
      <c r="AOK476" s="880"/>
      <c r="AOO476" s="879"/>
      <c r="AOP476" s="875"/>
      <c r="AOQ476" s="875"/>
      <c r="APG476" s="880"/>
      <c r="APK476" s="879"/>
      <c r="APL476" s="875"/>
      <c r="APM476" s="875"/>
      <c r="AQC476" s="880"/>
      <c r="AQG476" s="879"/>
      <c r="AQH476" s="875"/>
      <c r="AQI476" s="875"/>
      <c r="AQY476" s="880"/>
      <c r="ARC476" s="879"/>
      <c r="ARD476" s="875"/>
      <c r="ARE476" s="875"/>
      <c r="ARU476" s="880"/>
      <c r="ARY476" s="879"/>
      <c r="ARZ476" s="875"/>
      <c r="ASA476" s="875"/>
      <c r="ASQ476" s="880"/>
      <c r="ASU476" s="879"/>
      <c r="ASV476" s="875"/>
      <c r="ASW476" s="875"/>
      <c r="ATM476" s="880"/>
      <c r="ATQ476" s="879"/>
      <c r="ATR476" s="875"/>
      <c r="ATS476" s="875"/>
      <c r="AUI476" s="880"/>
      <c r="AUM476" s="879"/>
      <c r="AUN476" s="875"/>
      <c r="AUO476" s="875"/>
      <c r="AVE476" s="880"/>
      <c r="AVI476" s="879"/>
      <c r="AVJ476" s="875"/>
      <c r="AVK476" s="875"/>
      <c r="AWA476" s="880"/>
      <c r="AWE476" s="879"/>
      <c r="AWF476" s="875"/>
      <c r="AWG476" s="875"/>
      <c r="AWW476" s="880"/>
      <c r="AXA476" s="879"/>
      <c r="AXB476" s="875"/>
      <c r="AXC476" s="875"/>
      <c r="AXS476" s="880"/>
      <c r="AXW476" s="879"/>
      <c r="AXX476" s="875"/>
      <c r="AXY476" s="875"/>
      <c r="AYO476" s="880"/>
      <c r="AYS476" s="879"/>
      <c r="AYT476" s="875"/>
      <c r="AYU476" s="875"/>
      <c r="AZK476" s="880"/>
      <c r="AZO476" s="879"/>
      <c r="AZP476" s="875"/>
      <c r="AZQ476" s="875"/>
      <c r="BAG476" s="880"/>
      <c r="BAK476" s="879"/>
      <c r="BAL476" s="875"/>
      <c r="BAM476" s="875"/>
      <c r="BBC476" s="880"/>
      <c r="BBG476" s="879"/>
      <c r="BBH476" s="875"/>
      <c r="BBI476" s="875"/>
      <c r="BBY476" s="880"/>
      <c r="BCC476" s="879"/>
      <c r="BCD476" s="875"/>
      <c r="BCE476" s="875"/>
      <c r="BCU476" s="880"/>
      <c r="BCY476" s="879"/>
      <c r="BCZ476" s="875"/>
      <c r="BDA476" s="875"/>
      <c r="BDQ476" s="880"/>
      <c r="BDU476" s="879"/>
      <c r="BDV476" s="875"/>
      <c r="BDW476" s="875"/>
      <c r="BEM476" s="880"/>
      <c r="BEQ476" s="879"/>
      <c r="BER476" s="875"/>
      <c r="BES476" s="875"/>
      <c r="BFI476" s="880"/>
      <c r="BFM476" s="879"/>
      <c r="BFN476" s="875"/>
      <c r="BFO476" s="875"/>
      <c r="BGE476" s="880"/>
      <c r="BGI476" s="879"/>
      <c r="BGJ476" s="875"/>
      <c r="BGK476" s="875"/>
      <c r="BHA476" s="880"/>
      <c r="BHE476" s="879"/>
      <c r="BHF476" s="875"/>
      <c r="BHG476" s="875"/>
      <c r="BHW476" s="880"/>
      <c r="BIA476" s="879"/>
      <c r="BIB476" s="875"/>
      <c r="BIC476" s="875"/>
      <c r="BIS476" s="880"/>
      <c r="BIW476" s="879"/>
      <c r="BIX476" s="875"/>
      <c r="BIY476" s="875"/>
      <c r="BJO476" s="880"/>
      <c r="BJS476" s="879"/>
      <c r="BJT476" s="875"/>
      <c r="BJU476" s="875"/>
      <c r="BKK476" s="880"/>
      <c r="BKO476" s="879"/>
      <c r="BKP476" s="875"/>
      <c r="BKQ476" s="875"/>
      <c r="BLG476" s="880"/>
      <c r="BLK476" s="879"/>
      <c r="BLL476" s="875"/>
      <c r="BLM476" s="875"/>
      <c r="BMC476" s="880"/>
      <c r="BMG476" s="879"/>
      <c r="BMH476" s="875"/>
      <c r="BMI476" s="875"/>
      <c r="BMY476" s="880"/>
      <c r="BNC476" s="879"/>
      <c r="BND476" s="875"/>
      <c r="BNE476" s="875"/>
      <c r="BNU476" s="880"/>
      <c r="BNY476" s="879"/>
      <c r="BNZ476" s="875"/>
      <c r="BOA476" s="875"/>
      <c r="BOQ476" s="880"/>
      <c r="BOU476" s="879"/>
      <c r="BOV476" s="875"/>
      <c r="BOW476" s="875"/>
      <c r="BPM476" s="880"/>
      <c r="BPQ476" s="879"/>
      <c r="BPR476" s="875"/>
      <c r="BPS476" s="875"/>
      <c r="BQI476" s="880"/>
      <c r="BQM476" s="879"/>
      <c r="BQN476" s="875"/>
      <c r="BQO476" s="875"/>
      <c r="BRE476" s="880"/>
      <c r="BRI476" s="879"/>
      <c r="BRJ476" s="875"/>
      <c r="BRK476" s="875"/>
      <c r="BSA476" s="880"/>
      <c r="BSE476" s="879"/>
      <c r="BSF476" s="875"/>
      <c r="BSG476" s="875"/>
      <c r="BSW476" s="880"/>
      <c r="BTA476" s="879"/>
      <c r="BTB476" s="875"/>
      <c r="BTC476" s="875"/>
      <c r="BTS476" s="880"/>
      <c r="BTW476" s="879"/>
      <c r="BTX476" s="875"/>
      <c r="BTY476" s="875"/>
      <c r="BUO476" s="880"/>
      <c r="BUS476" s="879"/>
      <c r="BUT476" s="875"/>
      <c r="BUU476" s="875"/>
      <c r="BVK476" s="880"/>
      <c r="BVO476" s="879"/>
      <c r="BVP476" s="875"/>
      <c r="BVQ476" s="875"/>
      <c r="BWG476" s="880"/>
      <c r="BWK476" s="879"/>
      <c r="BWL476" s="875"/>
      <c r="BWM476" s="875"/>
      <c r="BXC476" s="880"/>
      <c r="BXG476" s="879"/>
      <c r="BXH476" s="875"/>
      <c r="BXI476" s="875"/>
      <c r="BXY476" s="880"/>
      <c r="BYC476" s="879"/>
      <c r="BYD476" s="875"/>
      <c r="BYE476" s="875"/>
      <c r="BYU476" s="880"/>
      <c r="BYY476" s="879"/>
      <c r="BYZ476" s="875"/>
      <c r="BZA476" s="875"/>
      <c r="BZQ476" s="880"/>
      <c r="BZU476" s="879"/>
      <c r="BZV476" s="875"/>
      <c r="BZW476" s="875"/>
      <c r="CAM476" s="880"/>
      <c r="CAQ476" s="879"/>
      <c r="CAR476" s="875"/>
      <c r="CAS476" s="875"/>
      <c r="CBI476" s="880"/>
      <c r="CBM476" s="879"/>
      <c r="CBN476" s="875"/>
      <c r="CBO476" s="875"/>
      <c r="CCE476" s="880"/>
      <c r="CCI476" s="879"/>
      <c r="CCJ476" s="875"/>
      <c r="CCK476" s="875"/>
      <c r="CDA476" s="880"/>
      <c r="CDE476" s="879"/>
      <c r="CDF476" s="875"/>
      <c r="CDG476" s="875"/>
      <c r="CDW476" s="880"/>
      <c r="CEA476" s="879"/>
      <c r="CEB476" s="875"/>
      <c r="CEC476" s="875"/>
      <c r="CES476" s="880"/>
      <c r="CEW476" s="879"/>
      <c r="CEX476" s="875"/>
      <c r="CEY476" s="875"/>
      <c r="CFO476" s="880"/>
      <c r="CFS476" s="879"/>
      <c r="CFT476" s="875"/>
      <c r="CFU476" s="875"/>
      <c r="CGK476" s="880"/>
      <c r="CGO476" s="879"/>
      <c r="CGP476" s="875"/>
      <c r="CGQ476" s="875"/>
      <c r="CHG476" s="880"/>
      <c r="CHK476" s="879"/>
      <c r="CHL476" s="875"/>
      <c r="CHM476" s="875"/>
      <c r="CIC476" s="880"/>
      <c r="CIG476" s="879"/>
      <c r="CIH476" s="875"/>
      <c r="CII476" s="875"/>
      <c r="CIY476" s="880"/>
      <c r="CJC476" s="879"/>
      <c r="CJD476" s="875"/>
      <c r="CJE476" s="875"/>
      <c r="CJU476" s="880"/>
      <c r="CJY476" s="879"/>
      <c r="CJZ476" s="875"/>
      <c r="CKA476" s="875"/>
      <c r="CKQ476" s="880"/>
      <c r="CKU476" s="879"/>
      <c r="CKV476" s="875"/>
      <c r="CKW476" s="875"/>
      <c r="CLM476" s="880"/>
      <c r="CLQ476" s="879"/>
      <c r="CLR476" s="875"/>
      <c r="CLS476" s="875"/>
      <c r="CMI476" s="880"/>
      <c r="CMM476" s="879"/>
      <c r="CMN476" s="875"/>
      <c r="CMO476" s="875"/>
      <c r="CNE476" s="880"/>
      <c r="CNI476" s="879"/>
      <c r="CNJ476" s="875"/>
      <c r="CNK476" s="875"/>
      <c r="COA476" s="880"/>
      <c r="COE476" s="879"/>
      <c r="COF476" s="875"/>
      <c r="COG476" s="875"/>
      <c r="COW476" s="880"/>
      <c r="CPA476" s="879"/>
      <c r="CPB476" s="875"/>
      <c r="CPC476" s="875"/>
      <c r="CPS476" s="880"/>
      <c r="CPW476" s="879"/>
      <c r="CPX476" s="875"/>
      <c r="CPY476" s="875"/>
      <c r="CQO476" s="880"/>
      <c r="CQS476" s="879"/>
      <c r="CQT476" s="875"/>
      <c r="CQU476" s="875"/>
      <c r="CRK476" s="880"/>
      <c r="CRO476" s="879"/>
      <c r="CRP476" s="875"/>
      <c r="CRQ476" s="875"/>
      <c r="CSG476" s="880"/>
      <c r="CSK476" s="879"/>
      <c r="CSL476" s="875"/>
      <c r="CSM476" s="875"/>
      <c r="CTC476" s="880"/>
      <c r="CTG476" s="879"/>
      <c r="CTH476" s="875"/>
      <c r="CTI476" s="875"/>
      <c r="CTY476" s="880"/>
      <c r="CUC476" s="879"/>
      <c r="CUD476" s="875"/>
      <c r="CUE476" s="875"/>
      <c r="CUU476" s="880"/>
      <c r="CUY476" s="879"/>
      <c r="CUZ476" s="875"/>
      <c r="CVA476" s="875"/>
      <c r="CVQ476" s="880"/>
      <c r="CVU476" s="879"/>
      <c r="CVV476" s="875"/>
      <c r="CVW476" s="875"/>
      <c r="CWM476" s="880"/>
      <c r="CWQ476" s="879"/>
      <c r="CWR476" s="875"/>
      <c r="CWS476" s="875"/>
      <c r="CXI476" s="880"/>
      <c r="CXM476" s="879"/>
      <c r="CXN476" s="875"/>
      <c r="CXO476" s="875"/>
      <c r="CYE476" s="880"/>
      <c r="CYI476" s="879"/>
      <c r="CYJ476" s="875"/>
      <c r="CYK476" s="875"/>
      <c r="CZA476" s="880"/>
      <c r="CZE476" s="879"/>
      <c r="CZF476" s="875"/>
      <c r="CZG476" s="875"/>
      <c r="CZW476" s="880"/>
      <c r="DAA476" s="879"/>
      <c r="DAB476" s="875"/>
      <c r="DAC476" s="875"/>
      <c r="DAS476" s="880"/>
      <c r="DAW476" s="879"/>
      <c r="DAX476" s="875"/>
      <c r="DAY476" s="875"/>
      <c r="DBO476" s="880"/>
      <c r="DBS476" s="879"/>
      <c r="DBT476" s="875"/>
      <c r="DBU476" s="875"/>
      <c r="DCK476" s="880"/>
      <c r="DCO476" s="879"/>
      <c r="DCP476" s="875"/>
      <c r="DCQ476" s="875"/>
      <c r="DDG476" s="880"/>
      <c r="DDK476" s="879"/>
      <c r="DDL476" s="875"/>
      <c r="DDM476" s="875"/>
      <c r="DEC476" s="880"/>
      <c r="DEG476" s="879"/>
      <c r="DEH476" s="875"/>
      <c r="DEI476" s="875"/>
      <c r="DEY476" s="880"/>
      <c r="DFC476" s="879"/>
      <c r="DFD476" s="875"/>
      <c r="DFE476" s="875"/>
      <c r="DFU476" s="880"/>
      <c r="DFY476" s="879"/>
      <c r="DFZ476" s="875"/>
      <c r="DGA476" s="875"/>
      <c r="DGQ476" s="880"/>
      <c r="DGU476" s="879"/>
      <c r="DGV476" s="875"/>
      <c r="DGW476" s="875"/>
      <c r="DHM476" s="880"/>
      <c r="DHQ476" s="879"/>
      <c r="DHR476" s="875"/>
      <c r="DHS476" s="875"/>
      <c r="DII476" s="880"/>
      <c r="DIM476" s="879"/>
      <c r="DIN476" s="875"/>
      <c r="DIO476" s="875"/>
      <c r="DJE476" s="880"/>
      <c r="DJI476" s="879"/>
      <c r="DJJ476" s="875"/>
      <c r="DJK476" s="875"/>
      <c r="DKA476" s="880"/>
      <c r="DKE476" s="879"/>
      <c r="DKF476" s="875"/>
      <c r="DKG476" s="875"/>
      <c r="DKW476" s="880"/>
      <c r="DLA476" s="879"/>
      <c r="DLB476" s="875"/>
      <c r="DLC476" s="875"/>
      <c r="DLS476" s="880"/>
      <c r="DLW476" s="879"/>
      <c r="DLX476" s="875"/>
      <c r="DLY476" s="875"/>
      <c r="DMO476" s="880"/>
      <c r="DMS476" s="879"/>
      <c r="DMT476" s="875"/>
      <c r="DMU476" s="875"/>
      <c r="DNK476" s="880"/>
      <c r="DNO476" s="879"/>
      <c r="DNP476" s="875"/>
      <c r="DNQ476" s="875"/>
      <c r="DOG476" s="880"/>
      <c r="DOK476" s="879"/>
      <c r="DOL476" s="875"/>
      <c r="DOM476" s="875"/>
      <c r="DPC476" s="880"/>
      <c r="DPG476" s="879"/>
      <c r="DPH476" s="875"/>
      <c r="DPI476" s="875"/>
      <c r="DPY476" s="880"/>
      <c r="DQC476" s="879"/>
      <c r="DQD476" s="875"/>
      <c r="DQE476" s="875"/>
      <c r="DQU476" s="880"/>
      <c r="DQY476" s="879"/>
      <c r="DQZ476" s="875"/>
      <c r="DRA476" s="875"/>
      <c r="DRQ476" s="880"/>
      <c r="DRU476" s="879"/>
      <c r="DRV476" s="875"/>
      <c r="DRW476" s="875"/>
      <c r="DSM476" s="880"/>
      <c r="DSQ476" s="879"/>
      <c r="DSR476" s="875"/>
      <c r="DSS476" s="875"/>
      <c r="DTI476" s="880"/>
      <c r="DTM476" s="879"/>
      <c r="DTN476" s="875"/>
      <c r="DTO476" s="875"/>
      <c r="DUE476" s="880"/>
      <c r="DUI476" s="879"/>
      <c r="DUJ476" s="875"/>
      <c r="DUK476" s="875"/>
      <c r="DVA476" s="880"/>
      <c r="DVE476" s="879"/>
      <c r="DVF476" s="875"/>
      <c r="DVG476" s="875"/>
      <c r="DVW476" s="880"/>
      <c r="DWA476" s="879"/>
      <c r="DWB476" s="875"/>
      <c r="DWC476" s="875"/>
      <c r="DWS476" s="880"/>
      <c r="DWW476" s="879"/>
      <c r="DWX476" s="875"/>
      <c r="DWY476" s="875"/>
      <c r="DXO476" s="880"/>
      <c r="DXS476" s="879"/>
      <c r="DXT476" s="875"/>
      <c r="DXU476" s="875"/>
      <c r="DYK476" s="880"/>
      <c r="DYO476" s="879"/>
      <c r="DYP476" s="875"/>
      <c r="DYQ476" s="875"/>
      <c r="DZG476" s="880"/>
      <c r="DZK476" s="879"/>
      <c r="DZL476" s="875"/>
      <c r="DZM476" s="875"/>
      <c r="EAC476" s="880"/>
      <c r="EAG476" s="879"/>
      <c r="EAH476" s="875"/>
      <c r="EAI476" s="875"/>
      <c r="EAY476" s="880"/>
      <c r="EBC476" s="879"/>
      <c r="EBD476" s="875"/>
      <c r="EBE476" s="875"/>
      <c r="EBU476" s="880"/>
      <c r="EBY476" s="879"/>
      <c r="EBZ476" s="875"/>
      <c r="ECA476" s="875"/>
      <c r="ECQ476" s="880"/>
      <c r="ECU476" s="879"/>
      <c r="ECV476" s="875"/>
      <c r="ECW476" s="875"/>
      <c r="EDM476" s="880"/>
      <c r="EDQ476" s="879"/>
      <c r="EDR476" s="875"/>
      <c r="EDS476" s="875"/>
      <c r="EEI476" s="880"/>
      <c r="EEM476" s="879"/>
      <c r="EEN476" s="875"/>
      <c r="EEO476" s="875"/>
      <c r="EFE476" s="880"/>
      <c r="EFI476" s="879"/>
      <c r="EFJ476" s="875"/>
      <c r="EFK476" s="875"/>
      <c r="EGA476" s="880"/>
      <c r="EGE476" s="879"/>
      <c r="EGF476" s="875"/>
      <c r="EGG476" s="875"/>
      <c r="EGW476" s="880"/>
      <c r="EHA476" s="879"/>
      <c r="EHB476" s="875"/>
      <c r="EHC476" s="875"/>
      <c r="EHS476" s="880"/>
      <c r="EHW476" s="879"/>
      <c r="EHX476" s="875"/>
      <c r="EHY476" s="875"/>
      <c r="EIO476" s="880"/>
      <c r="EIS476" s="879"/>
      <c r="EIT476" s="875"/>
      <c r="EIU476" s="875"/>
      <c r="EJK476" s="880"/>
      <c r="EJO476" s="879"/>
      <c r="EJP476" s="875"/>
      <c r="EJQ476" s="875"/>
      <c r="EKG476" s="880"/>
      <c r="EKK476" s="879"/>
      <c r="EKL476" s="875"/>
      <c r="EKM476" s="875"/>
      <c r="ELC476" s="880"/>
      <c r="ELG476" s="879"/>
      <c r="ELH476" s="875"/>
      <c r="ELI476" s="875"/>
      <c r="ELY476" s="880"/>
      <c r="EMC476" s="879"/>
      <c r="EMD476" s="875"/>
      <c r="EME476" s="875"/>
      <c r="EMU476" s="880"/>
      <c r="EMY476" s="879"/>
      <c r="EMZ476" s="875"/>
      <c r="ENA476" s="875"/>
      <c r="ENQ476" s="880"/>
      <c r="ENU476" s="879"/>
      <c r="ENV476" s="875"/>
      <c r="ENW476" s="875"/>
      <c r="EOM476" s="880"/>
      <c r="EOQ476" s="879"/>
      <c r="EOR476" s="875"/>
      <c r="EOS476" s="875"/>
      <c r="EPI476" s="880"/>
      <c r="EPM476" s="879"/>
      <c r="EPN476" s="875"/>
      <c r="EPO476" s="875"/>
      <c r="EQE476" s="880"/>
      <c r="EQI476" s="879"/>
      <c r="EQJ476" s="875"/>
      <c r="EQK476" s="875"/>
      <c r="ERA476" s="880"/>
      <c r="ERE476" s="879"/>
      <c r="ERF476" s="875"/>
      <c r="ERG476" s="875"/>
      <c r="ERW476" s="880"/>
      <c r="ESA476" s="879"/>
      <c r="ESB476" s="875"/>
      <c r="ESC476" s="875"/>
      <c r="ESS476" s="880"/>
      <c r="ESW476" s="879"/>
      <c r="ESX476" s="875"/>
      <c r="ESY476" s="875"/>
      <c r="ETO476" s="880"/>
      <c r="ETS476" s="879"/>
      <c r="ETT476" s="875"/>
      <c r="ETU476" s="875"/>
      <c r="EUK476" s="880"/>
      <c r="EUO476" s="879"/>
      <c r="EUP476" s="875"/>
      <c r="EUQ476" s="875"/>
      <c r="EVG476" s="880"/>
      <c r="EVK476" s="879"/>
      <c r="EVL476" s="875"/>
      <c r="EVM476" s="875"/>
      <c r="EWC476" s="880"/>
      <c r="EWG476" s="879"/>
      <c r="EWH476" s="875"/>
      <c r="EWI476" s="875"/>
      <c r="EWY476" s="880"/>
      <c r="EXC476" s="879"/>
      <c r="EXD476" s="875"/>
      <c r="EXE476" s="875"/>
      <c r="EXU476" s="880"/>
      <c r="EXY476" s="879"/>
      <c r="EXZ476" s="875"/>
      <c r="EYA476" s="875"/>
      <c r="EYQ476" s="880"/>
      <c r="EYU476" s="879"/>
      <c r="EYV476" s="875"/>
      <c r="EYW476" s="875"/>
      <c r="EZM476" s="880"/>
      <c r="EZQ476" s="879"/>
      <c r="EZR476" s="875"/>
      <c r="EZS476" s="875"/>
      <c r="FAI476" s="880"/>
      <c r="FAM476" s="879"/>
      <c r="FAN476" s="875"/>
      <c r="FAO476" s="875"/>
      <c r="FBE476" s="880"/>
      <c r="FBI476" s="879"/>
      <c r="FBJ476" s="875"/>
      <c r="FBK476" s="875"/>
      <c r="FCA476" s="880"/>
      <c r="FCE476" s="879"/>
      <c r="FCF476" s="875"/>
      <c r="FCG476" s="875"/>
      <c r="FCW476" s="880"/>
      <c r="FDA476" s="879"/>
      <c r="FDB476" s="875"/>
      <c r="FDC476" s="875"/>
      <c r="FDS476" s="880"/>
      <c r="FDW476" s="879"/>
      <c r="FDX476" s="875"/>
      <c r="FDY476" s="875"/>
      <c r="FEO476" s="880"/>
      <c r="FES476" s="879"/>
      <c r="FET476" s="875"/>
      <c r="FEU476" s="875"/>
      <c r="FFK476" s="880"/>
      <c r="FFO476" s="879"/>
      <c r="FFP476" s="875"/>
      <c r="FFQ476" s="875"/>
      <c r="FGG476" s="880"/>
      <c r="FGK476" s="879"/>
      <c r="FGL476" s="875"/>
      <c r="FGM476" s="875"/>
      <c r="FHC476" s="880"/>
      <c r="FHG476" s="879"/>
      <c r="FHH476" s="875"/>
      <c r="FHI476" s="875"/>
      <c r="FHY476" s="880"/>
      <c r="FIC476" s="879"/>
      <c r="FID476" s="875"/>
      <c r="FIE476" s="875"/>
      <c r="FIU476" s="880"/>
      <c r="FIY476" s="879"/>
      <c r="FIZ476" s="875"/>
      <c r="FJA476" s="875"/>
      <c r="FJQ476" s="880"/>
      <c r="FJU476" s="879"/>
      <c r="FJV476" s="875"/>
      <c r="FJW476" s="875"/>
      <c r="FKM476" s="880"/>
      <c r="FKQ476" s="879"/>
      <c r="FKR476" s="875"/>
      <c r="FKS476" s="875"/>
      <c r="FLI476" s="880"/>
      <c r="FLM476" s="879"/>
      <c r="FLN476" s="875"/>
      <c r="FLO476" s="875"/>
      <c r="FME476" s="880"/>
      <c r="FMI476" s="879"/>
      <c r="FMJ476" s="875"/>
      <c r="FMK476" s="875"/>
      <c r="FNA476" s="880"/>
      <c r="FNE476" s="879"/>
      <c r="FNF476" s="875"/>
      <c r="FNG476" s="875"/>
      <c r="FNW476" s="880"/>
      <c r="FOA476" s="879"/>
      <c r="FOB476" s="875"/>
      <c r="FOC476" s="875"/>
      <c r="FOS476" s="880"/>
      <c r="FOW476" s="879"/>
      <c r="FOX476" s="875"/>
      <c r="FOY476" s="875"/>
      <c r="FPO476" s="880"/>
      <c r="FPS476" s="879"/>
      <c r="FPT476" s="875"/>
      <c r="FPU476" s="875"/>
      <c r="FQK476" s="880"/>
      <c r="FQO476" s="879"/>
      <c r="FQP476" s="875"/>
      <c r="FQQ476" s="875"/>
      <c r="FRG476" s="880"/>
      <c r="FRK476" s="879"/>
      <c r="FRL476" s="875"/>
      <c r="FRM476" s="875"/>
      <c r="FSC476" s="880"/>
      <c r="FSG476" s="879"/>
      <c r="FSH476" s="875"/>
      <c r="FSI476" s="875"/>
      <c r="FSY476" s="880"/>
      <c r="FTC476" s="879"/>
      <c r="FTD476" s="875"/>
      <c r="FTE476" s="875"/>
      <c r="FTU476" s="880"/>
      <c r="FTY476" s="879"/>
      <c r="FTZ476" s="875"/>
      <c r="FUA476" s="875"/>
      <c r="FUQ476" s="880"/>
      <c r="FUU476" s="879"/>
      <c r="FUV476" s="875"/>
      <c r="FUW476" s="875"/>
      <c r="FVM476" s="880"/>
      <c r="FVQ476" s="879"/>
      <c r="FVR476" s="875"/>
      <c r="FVS476" s="875"/>
      <c r="FWI476" s="880"/>
      <c r="FWM476" s="879"/>
      <c r="FWN476" s="875"/>
      <c r="FWO476" s="875"/>
      <c r="FXE476" s="880"/>
      <c r="FXI476" s="879"/>
      <c r="FXJ476" s="875"/>
      <c r="FXK476" s="875"/>
      <c r="FYA476" s="880"/>
      <c r="FYE476" s="879"/>
      <c r="FYF476" s="875"/>
      <c r="FYG476" s="875"/>
      <c r="FYW476" s="880"/>
      <c r="FZA476" s="879"/>
      <c r="FZB476" s="875"/>
      <c r="FZC476" s="875"/>
      <c r="FZS476" s="880"/>
      <c r="FZW476" s="879"/>
      <c r="FZX476" s="875"/>
      <c r="FZY476" s="875"/>
      <c r="GAO476" s="880"/>
      <c r="GAS476" s="879"/>
      <c r="GAT476" s="875"/>
      <c r="GAU476" s="875"/>
      <c r="GBK476" s="880"/>
      <c r="GBO476" s="879"/>
      <c r="GBP476" s="875"/>
      <c r="GBQ476" s="875"/>
      <c r="GCG476" s="880"/>
      <c r="GCK476" s="879"/>
      <c r="GCL476" s="875"/>
      <c r="GCM476" s="875"/>
      <c r="GDC476" s="880"/>
      <c r="GDG476" s="879"/>
      <c r="GDH476" s="875"/>
      <c r="GDI476" s="875"/>
      <c r="GDY476" s="880"/>
      <c r="GEC476" s="879"/>
      <c r="GED476" s="875"/>
      <c r="GEE476" s="875"/>
      <c r="GEU476" s="880"/>
      <c r="GEY476" s="879"/>
      <c r="GEZ476" s="875"/>
      <c r="GFA476" s="875"/>
      <c r="GFQ476" s="880"/>
      <c r="GFU476" s="879"/>
      <c r="GFV476" s="875"/>
      <c r="GFW476" s="875"/>
      <c r="GGM476" s="880"/>
      <c r="GGQ476" s="879"/>
      <c r="GGR476" s="875"/>
      <c r="GGS476" s="875"/>
      <c r="GHI476" s="880"/>
      <c r="GHM476" s="879"/>
      <c r="GHN476" s="875"/>
      <c r="GHO476" s="875"/>
      <c r="GIE476" s="880"/>
      <c r="GII476" s="879"/>
      <c r="GIJ476" s="875"/>
      <c r="GIK476" s="875"/>
      <c r="GJA476" s="880"/>
      <c r="GJE476" s="879"/>
      <c r="GJF476" s="875"/>
      <c r="GJG476" s="875"/>
      <c r="GJW476" s="880"/>
      <c r="GKA476" s="879"/>
      <c r="GKB476" s="875"/>
      <c r="GKC476" s="875"/>
      <c r="GKS476" s="880"/>
      <c r="GKW476" s="879"/>
      <c r="GKX476" s="875"/>
      <c r="GKY476" s="875"/>
      <c r="GLO476" s="880"/>
      <c r="GLS476" s="879"/>
      <c r="GLT476" s="875"/>
      <c r="GLU476" s="875"/>
      <c r="GMK476" s="880"/>
      <c r="GMO476" s="879"/>
      <c r="GMP476" s="875"/>
      <c r="GMQ476" s="875"/>
      <c r="GNG476" s="880"/>
      <c r="GNK476" s="879"/>
      <c r="GNL476" s="875"/>
      <c r="GNM476" s="875"/>
      <c r="GOC476" s="880"/>
      <c r="GOG476" s="879"/>
      <c r="GOH476" s="875"/>
      <c r="GOI476" s="875"/>
      <c r="GOY476" s="880"/>
      <c r="GPC476" s="879"/>
      <c r="GPD476" s="875"/>
      <c r="GPE476" s="875"/>
      <c r="GPU476" s="880"/>
      <c r="GPY476" s="879"/>
      <c r="GPZ476" s="875"/>
      <c r="GQA476" s="875"/>
      <c r="GQQ476" s="880"/>
      <c r="GQU476" s="879"/>
      <c r="GQV476" s="875"/>
      <c r="GQW476" s="875"/>
      <c r="GRM476" s="880"/>
      <c r="GRQ476" s="879"/>
      <c r="GRR476" s="875"/>
      <c r="GRS476" s="875"/>
      <c r="GSI476" s="880"/>
      <c r="GSM476" s="879"/>
      <c r="GSN476" s="875"/>
      <c r="GSO476" s="875"/>
      <c r="GTE476" s="880"/>
      <c r="GTI476" s="879"/>
      <c r="GTJ476" s="875"/>
      <c r="GTK476" s="875"/>
      <c r="GUA476" s="880"/>
      <c r="GUE476" s="879"/>
      <c r="GUF476" s="875"/>
      <c r="GUG476" s="875"/>
      <c r="GUW476" s="880"/>
      <c r="GVA476" s="879"/>
      <c r="GVB476" s="875"/>
      <c r="GVC476" s="875"/>
      <c r="GVS476" s="880"/>
      <c r="GVW476" s="879"/>
      <c r="GVX476" s="875"/>
      <c r="GVY476" s="875"/>
      <c r="GWO476" s="880"/>
      <c r="GWS476" s="879"/>
      <c r="GWT476" s="875"/>
      <c r="GWU476" s="875"/>
      <c r="GXK476" s="880"/>
      <c r="GXO476" s="879"/>
      <c r="GXP476" s="875"/>
      <c r="GXQ476" s="875"/>
      <c r="GYG476" s="880"/>
      <c r="GYK476" s="879"/>
      <c r="GYL476" s="875"/>
      <c r="GYM476" s="875"/>
      <c r="GZC476" s="880"/>
      <c r="GZG476" s="879"/>
      <c r="GZH476" s="875"/>
      <c r="GZI476" s="875"/>
      <c r="GZY476" s="880"/>
      <c r="HAC476" s="879"/>
      <c r="HAD476" s="875"/>
      <c r="HAE476" s="875"/>
      <c r="HAU476" s="880"/>
      <c r="HAY476" s="879"/>
      <c r="HAZ476" s="875"/>
      <c r="HBA476" s="875"/>
      <c r="HBQ476" s="880"/>
      <c r="HBU476" s="879"/>
      <c r="HBV476" s="875"/>
      <c r="HBW476" s="875"/>
      <c r="HCM476" s="880"/>
      <c r="HCQ476" s="879"/>
      <c r="HCR476" s="875"/>
      <c r="HCS476" s="875"/>
      <c r="HDI476" s="880"/>
      <c r="HDM476" s="879"/>
      <c r="HDN476" s="875"/>
      <c r="HDO476" s="875"/>
      <c r="HEE476" s="880"/>
      <c r="HEI476" s="879"/>
      <c r="HEJ476" s="875"/>
      <c r="HEK476" s="875"/>
      <c r="HFA476" s="880"/>
      <c r="HFE476" s="879"/>
      <c r="HFF476" s="875"/>
      <c r="HFG476" s="875"/>
      <c r="HFW476" s="880"/>
      <c r="HGA476" s="879"/>
      <c r="HGB476" s="875"/>
      <c r="HGC476" s="875"/>
      <c r="HGS476" s="880"/>
      <c r="HGW476" s="879"/>
      <c r="HGX476" s="875"/>
      <c r="HGY476" s="875"/>
      <c r="HHO476" s="880"/>
      <c r="HHS476" s="879"/>
      <c r="HHT476" s="875"/>
      <c r="HHU476" s="875"/>
      <c r="HIK476" s="880"/>
      <c r="HIO476" s="879"/>
      <c r="HIP476" s="875"/>
      <c r="HIQ476" s="875"/>
      <c r="HJG476" s="880"/>
      <c r="HJK476" s="879"/>
      <c r="HJL476" s="875"/>
      <c r="HJM476" s="875"/>
      <c r="HKC476" s="880"/>
      <c r="HKG476" s="879"/>
      <c r="HKH476" s="875"/>
      <c r="HKI476" s="875"/>
      <c r="HKY476" s="880"/>
      <c r="HLC476" s="879"/>
      <c r="HLD476" s="875"/>
      <c r="HLE476" s="875"/>
      <c r="HLU476" s="880"/>
      <c r="HLY476" s="879"/>
      <c r="HLZ476" s="875"/>
      <c r="HMA476" s="875"/>
      <c r="HMQ476" s="880"/>
      <c r="HMU476" s="879"/>
      <c r="HMV476" s="875"/>
      <c r="HMW476" s="875"/>
      <c r="HNM476" s="880"/>
      <c r="HNQ476" s="879"/>
      <c r="HNR476" s="875"/>
      <c r="HNS476" s="875"/>
      <c r="HOI476" s="880"/>
      <c r="HOM476" s="879"/>
      <c r="HON476" s="875"/>
      <c r="HOO476" s="875"/>
      <c r="HPE476" s="880"/>
      <c r="HPI476" s="879"/>
      <c r="HPJ476" s="875"/>
      <c r="HPK476" s="875"/>
      <c r="HQA476" s="880"/>
      <c r="HQE476" s="879"/>
      <c r="HQF476" s="875"/>
      <c r="HQG476" s="875"/>
      <c r="HQW476" s="880"/>
      <c r="HRA476" s="879"/>
      <c r="HRB476" s="875"/>
      <c r="HRC476" s="875"/>
      <c r="HRS476" s="880"/>
      <c r="HRW476" s="879"/>
      <c r="HRX476" s="875"/>
      <c r="HRY476" s="875"/>
      <c r="HSO476" s="880"/>
      <c r="HSS476" s="879"/>
      <c r="HST476" s="875"/>
      <c r="HSU476" s="875"/>
      <c r="HTK476" s="880"/>
      <c r="HTO476" s="879"/>
      <c r="HTP476" s="875"/>
      <c r="HTQ476" s="875"/>
      <c r="HUG476" s="880"/>
      <c r="HUK476" s="879"/>
      <c r="HUL476" s="875"/>
      <c r="HUM476" s="875"/>
      <c r="HVC476" s="880"/>
      <c r="HVG476" s="879"/>
      <c r="HVH476" s="875"/>
      <c r="HVI476" s="875"/>
      <c r="HVY476" s="880"/>
      <c r="HWC476" s="879"/>
      <c r="HWD476" s="875"/>
      <c r="HWE476" s="875"/>
      <c r="HWU476" s="880"/>
      <c r="HWY476" s="879"/>
      <c r="HWZ476" s="875"/>
      <c r="HXA476" s="875"/>
      <c r="HXQ476" s="880"/>
      <c r="HXU476" s="879"/>
      <c r="HXV476" s="875"/>
      <c r="HXW476" s="875"/>
      <c r="HYM476" s="880"/>
      <c r="HYQ476" s="879"/>
      <c r="HYR476" s="875"/>
      <c r="HYS476" s="875"/>
      <c r="HZI476" s="880"/>
      <c r="HZM476" s="879"/>
      <c r="HZN476" s="875"/>
      <c r="HZO476" s="875"/>
      <c r="IAE476" s="880"/>
      <c r="IAI476" s="879"/>
      <c r="IAJ476" s="875"/>
      <c r="IAK476" s="875"/>
      <c r="IBA476" s="880"/>
      <c r="IBE476" s="879"/>
      <c r="IBF476" s="875"/>
      <c r="IBG476" s="875"/>
      <c r="IBW476" s="880"/>
      <c r="ICA476" s="879"/>
      <c r="ICB476" s="875"/>
      <c r="ICC476" s="875"/>
      <c r="ICS476" s="880"/>
      <c r="ICW476" s="879"/>
      <c r="ICX476" s="875"/>
      <c r="ICY476" s="875"/>
      <c r="IDO476" s="880"/>
      <c r="IDS476" s="879"/>
      <c r="IDT476" s="875"/>
      <c r="IDU476" s="875"/>
      <c r="IEK476" s="880"/>
      <c r="IEO476" s="879"/>
      <c r="IEP476" s="875"/>
      <c r="IEQ476" s="875"/>
      <c r="IFG476" s="880"/>
      <c r="IFK476" s="879"/>
      <c r="IFL476" s="875"/>
      <c r="IFM476" s="875"/>
      <c r="IGC476" s="880"/>
      <c r="IGG476" s="879"/>
      <c r="IGH476" s="875"/>
      <c r="IGI476" s="875"/>
      <c r="IGY476" s="880"/>
      <c r="IHC476" s="879"/>
      <c r="IHD476" s="875"/>
      <c r="IHE476" s="875"/>
      <c r="IHU476" s="880"/>
      <c r="IHY476" s="879"/>
      <c r="IHZ476" s="875"/>
      <c r="IIA476" s="875"/>
      <c r="IIQ476" s="880"/>
      <c r="IIU476" s="879"/>
      <c r="IIV476" s="875"/>
      <c r="IIW476" s="875"/>
      <c r="IJM476" s="880"/>
      <c r="IJQ476" s="879"/>
      <c r="IJR476" s="875"/>
      <c r="IJS476" s="875"/>
      <c r="IKI476" s="880"/>
      <c r="IKM476" s="879"/>
      <c r="IKN476" s="875"/>
      <c r="IKO476" s="875"/>
      <c r="ILE476" s="880"/>
      <c r="ILI476" s="879"/>
      <c r="ILJ476" s="875"/>
      <c r="ILK476" s="875"/>
      <c r="IMA476" s="880"/>
      <c r="IME476" s="879"/>
      <c r="IMF476" s="875"/>
      <c r="IMG476" s="875"/>
      <c r="IMW476" s="880"/>
      <c r="INA476" s="879"/>
      <c r="INB476" s="875"/>
      <c r="INC476" s="875"/>
      <c r="INS476" s="880"/>
      <c r="INW476" s="879"/>
      <c r="INX476" s="875"/>
      <c r="INY476" s="875"/>
      <c r="IOO476" s="880"/>
      <c r="IOS476" s="879"/>
      <c r="IOT476" s="875"/>
      <c r="IOU476" s="875"/>
      <c r="IPK476" s="880"/>
      <c r="IPO476" s="879"/>
      <c r="IPP476" s="875"/>
      <c r="IPQ476" s="875"/>
      <c r="IQG476" s="880"/>
      <c r="IQK476" s="879"/>
      <c r="IQL476" s="875"/>
      <c r="IQM476" s="875"/>
      <c r="IRC476" s="880"/>
      <c r="IRG476" s="879"/>
      <c r="IRH476" s="875"/>
      <c r="IRI476" s="875"/>
      <c r="IRY476" s="880"/>
      <c r="ISC476" s="879"/>
      <c r="ISD476" s="875"/>
      <c r="ISE476" s="875"/>
      <c r="ISU476" s="880"/>
      <c r="ISY476" s="879"/>
      <c r="ISZ476" s="875"/>
      <c r="ITA476" s="875"/>
      <c r="ITQ476" s="880"/>
      <c r="ITU476" s="879"/>
      <c r="ITV476" s="875"/>
      <c r="ITW476" s="875"/>
      <c r="IUM476" s="880"/>
      <c r="IUQ476" s="879"/>
      <c r="IUR476" s="875"/>
      <c r="IUS476" s="875"/>
      <c r="IVI476" s="880"/>
      <c r="IVM476" s="879"/>
      <c r="IVN476" s="875"/>
      <c r="IVO476" s="875"/>
      <c r="IWE476" s="880"/>
      <c r="IWI476" s="879"/>
      <c r="IWJ476" s="875"/>
      <c r="IWK476" s="875"/>
      <c r="IXA476" s="880"/>
      <c r="IXE476" s="879"/>
      <c r="IXF476" s="875"/>
      <c r="IXG476" s="875"/>
      <c r="IXW476" s="880"/>
      <c r="IYA476" s="879"/>
      <c r="IYB476" s="875"/>
      <c r="IYC476" s="875"/>
      <c r="IYS476" s="880"/>
      <c r="IYW476" s="879"/>
      <c r="IYX476" s="875"/>
      <c r="IYY476" s="875"/>
      <c r="IZO476" s="880"/>
      <c r="IZS476" s="879"/>
      <c r="IZT476" s="875"/>
      <c r="IZU476" s="875"/>
      <c r="JAK476" s="880"/>
      <c r="JAO476" s="879"/>
      <c r="JAP476" s="875"/>
      <c r="JAQ476" s="875"/>
      <c r="JBG476" s="880"/>
      <c r="JBK476" s="879"/>
      <c r="JBL476" s="875"/>
      <c r="JBM476" s="875"/>
      <c r="JCC476" s="880"/>
      <c r="JCG476" s="879"/>
      <c r="JCH476" s="875"/>
      <c r="JCI476" s="875"/>
      <c r="JCY476" s="880"/>
      <c r="JDC476" s="879"/>
      <c r="JDD476" s="875"/>
      <c r="JDE476" s="875"/>
      <c r="JDU476" s="880"/>
      <c r="JDY476" s="879"/>
      <c r="JDZ476" s="875"/>
      <c r="JEA476" s="875"/>
      <c r="JEQ476" s="880"/>
      <c r="JEU476" s="879"/>
      <c r="JEV476" s="875"/>
      <c r="JEW476" s="875"/>
      <c r="JFM476" s="880"/>
      <c r="JFQ476" s="879"/>
      <c r="JFR476" s="875"/>
      <c r="JFS476" s="875"/>
      <c r="JGI476" s="880"/>
      <c r="JGM476" s="879"/>
      <c r="JGN476" s="875"/>
      <c r="JGO476" s="875"/>
      <c r="JHE476" s="880"/>
      <c r="JHI476" s="879"/>
      <c r="JHJ476" s="875"/>
      <c r="JHK476" s="875"/>
      <c r="JIA476" s="880"/>
      <c r="JIE476" s="879"/>
      <c r="JIF476" s="875"/>
      <c r="JIG476" s="875"/>
      <c r="JIW476" s="880"/>
      <c r="JJA476" s="879"/>
      <c r="JJB476" s="875"/>
      <c r="JJC476" s="875"/>
      <c r="JJS476" s="880"/>
      <c r="JJW476" s="879"/>
      <c r="JJX476" s="875"/>
      <c r="JJY476" s="875"/>
      <c r="JKO476" s="880"/>
      <c r="JKS476" s="879"/>
      <c r="JKT476" s="875"/>
      <c r="JKU476" s="875"/>
      <c r="JLK476" s="880"/>
      <c r="JLO476" s="879"/>
      <c r="JLP476" s="875"/>
      <c r="JLQ476" s="875"/>
      <c r="JMG476" s="880"/>
      <c r="JMK476" s="879"/>
      <c r="JML476" s="875"/>
      <c r="JMM476" s="875"/>
      <c r="JNC476" s="880"/>
      <c r="JNG476" s="879"/>
      <c r="JNH476" s="875"/>
      <c r="JNI476" s="875"/>
      <c r="JNY476" s="880"/>
      <c r="JOC476" s="879"/>
      <c r="JOD476" s="875"/>
      <c r="JOE476" s="875"/>
      <c r="JOU476" s="880"/>
      <c r="JOY476" s="879"/>
      <c r="JOZ476" s="875"/>
      <c r="JPA476" s="875"/>
      <c r="JPQ476" s="880"/>
      <c r="JPU476" s="879"/>
      <c r="JPV476" s="875"/>
      <c r="JPW476" s="875"/>
      <c r="JQM476" s="880"/>
      <c r="JQQ476" s="879"/>
      <c r="JQR476" s="875"/>
      <c r="JQS476" s="875"/>
      <c r="JRI476" s="880"/>
      <c r="JRM476" s="879"/>
      <c r="JRN476" s="875"/>
      <c r="JRO476" s="875"/>
      <c r="JSE476" s="880"/>
      <c r="JSI476" s="879"/>
      <c r="JSJ476" s="875"/>
      <c r="JSK476" s="875"/>
      <c r="JTA476" s="880"/>
      <c r="JTE476" s="879"/>
      <c r="JTF476" s="875"/>
      <c r="JTG476" s="875"/>
      <c r="JTW476" s="880"/>
      <c r="JUA476" s="879"/>
      <c r="JUB476" s="875"/>
      <c r="JUC476" s="875"/>
      <c r="JUS476" s="880"/>
      <c r="JUW476" s="879"/>
      <c r="JUX476" s="875"/>
      <c r="JUY476" s="875"/>
      <c r="JVO476" s="880"/>
      <c r="JVS476" s="879"/>
      <c r="JVT476" s="875"/>
      <c r="JVU476" s="875"/>
      <c r="JWK476" s="880"/>
      <c r="JWO476" s="879"/>
      <c r="JWP476" s="875"/>
      <c r="JWQ476" s="875"/>
      <c r="JXG476" s="880"/>
      <c r="JXK476" s="879"/>
      <c r="JXL476" s="875"/>
      <c r="JXM476" s="875"/>
      <c r="JYC476" s="880"/>
      <c r="JYG476" s="879"/>
      <c r="JYH476" s="875"/>
      <c r="JYI476" s="875"/>
      <c r="JYY476" s="880"/>
      <c r="JZC476" s="879"/>
      <c r="JZD476" s="875"/>
      <c r="JZE476" s="875"/>
      <c r="JZU476" s="880"/>
      <c r="JZY476" s="879"/>
      <c r="JZZ476" s="875"/>
      <c r="KAA476" s="875"/>
      <c r="KAQ476" s="880"/>
      <c r="KAU476" s="879"/>
      <c r="KAV476" s="875"/>
      <c r="KAW476" s="875"/>
      <c r="KBM476" s="880"/>
      <c r="KBQ476" s="879"/>
      <c r="KBR476" s="875"/>
      <c r="KBS476" s="875"/>
      <c r="KCI476" s="880"/>
      <c r="KCM476" s="879"/>
      <c r="KCN476" s="875"/>
      <c r="KCO476" s="875"/>
      <c r="KDE476" s="880"/>
      <c r="KDI476" s="879"/>
      <c r="KDJ476" s="875"/>
      <c r="KDK476" s="875"/>
      <c r="KEA476" s="880"/>
      <c r="KEE476" s="879"/>
      <c r="KEF476" s="875"/>
      <c r="KEG476" s="875"/>
      <c r="KEW476" s="880"/>
      <c r="KFA476" s="879"/>
      <c r="KFB476" s="875"/>
      <c r="KFC476" s="875"/>
      <c r="KFS476" s="880"/>
      <c r="KFW476" s="879"/>
      <c r="KFX476" s="875"/>
      <c r="KFY476" s="875"/>
      <c r="KGO476" s="880"/>
      <c r="KGS476" s="879"/>
      <c r="KGT476" s="875"/>
      <c r="KGU476" s="875"/>
      <c r="KHK476" s="880"/>
      <c r="KHO476" s="879"/>
      <c r="KHP476" s="875"/>
      <c r="KHQ476" s="875"/>
      <c r="KIG476" s="880"/>
      <c r="KIK476" s="879"/>
      <c r="KIL476" s="875"/>
      <c r="KIM476" s="875"/>
      <c r="KJC476" s="880"/>
      <c r="KJG476" s="879"/>
      <c r="KJH476" s="875"/>
      <c r="KJI476" s="875"/>
      <c r="KJY476" s="880"/>
      <c r="KKC476" s="879"/>
      <c r="KKD476" s="875"/>
      <c r="KKE476" s="875"/>
      <c r="KKU476" s="880"/>
      <c r="KKY476" s="879"/>
      <c r="KKZ476" s="875"/>
      <c r="KLA476" s="875"/>
      <c r="KLQ476" s="880"/>
      <c r="KLU476" s="879"/>
      <c r="KLV476" s="875"/>
      <c r="KLW476" s="875"/>
      <c r="KMM476" s="880"/>
      <c r="KMQ476" s="879"/>
      <c r="KMR476" s="875"/>
      <c r="KMS476" s="875"/>
      <c r="KNI476" s="880"/>
      <c r="KNM476" s="879"/>
      <c r="KNN476" s="875"/>
      <c r="KNO476" s="875"/>
      <c r="KOE476" s="880"/>
      <c r="KOI476" s="879"/>
      <c r="KOJ476" s="875"/>
      <c r="KOK476" s="875"/>
      <c r="KPA476" s="880"/>
      <c r="KPE476" s="879"/>
      <c r="KPF476" s="875"/>
      <c r="KPG476" s="875"/>
      <c r="KPW476" s="880"/>
      <c r="KQA476" s="879"/>
      <c r="KQB476" s="875"/>
      <c r="KQC476" s="875"/>
      <c r="KQS476" s="880"/>
      <c r="KQW476" s="879"/>
      <c r="KQX476" s="875"/>
      <c r="KQY476" s="875"/>
      <c r="KRO476" s="880"/>
      <c r="KRS476" s="879"/>
      <c r="KRT476" s="875"/>
      <c r="KRU476" s="875"/>
      <c r="KSK476" s="880"/>
      <c r="KSO476" s="879"/>
      <c r="KSP476" s="875"/>
      <c r="KSQ476" s="875"/>
      <c r="KTG476" s="880"/>
      <c r="KTK476" s="879"/>
      <c r="KTL476" s="875"/>
      <c r="KTM476" s="875"/>
      <c r="KUC476" s="880"/>
      <c r="KUG476" s="879"/>
      <c r="KUH476" s="875"/>
      <c r="KUI476" s="875"/>
      <c r="KUY476" s="880"/>
      <c r="KVC476" s="879"/>
      <c r="KVD476" s="875"/>
      <c r="KVE476" s="875"/>
      <c r="KVU476" s="880"/>
      <c r="KVY476" s="879"/>
      <c r="KVZ476" s="875"/>
      <c r="KWA476" s="875"/>
      <c r="KWQ476" s="880"/>
      <c r="KWU476" s="879"/>
      <c r="KWV476" s="875"/>
      <c r="KWW476" s="875"/>
      <c r="KXM476" s="880"/>
      <c r="KXQ476" s="879"/>
      <c r="KXR476" s="875"/>
      <c r="KXS476" s="875"/>
      <c r="KYI476" s="880"/>
      <c r="KYM476" s="879"/>
      <c r="KYN476" s="875"/>
      <c r="KYO476" s="875"/>
      <c r="KZE476" s="880"/>
      <c r="KZI476" s="879"/>
      <c r="KZJ476" s="875"/>
      <c r="KZK476" s="875"/>
      <c r="LAA476" s="880"/>
      <c r="LAE476" s="879"/>
      <c r="LAF476" s="875"/>
      <c r="LAG476" s="875"/>
      <c r="LAW476" s="880"/>
      <c r="LBA476" s="879"/>
      <c r="LBB476" s="875"/>
      <c r="LBC476" s="875"/>
      <c r="LBS476" s="880"/>
      <c r="LBW476" s="879"/>
      <c r="LBX476" s="875"/>
      <c r="LBY476" s="875"/>
      <c r="LCO476" s="880"/>
      <c r="LCS476" s="879"/>
      <c r="LCT476" s="875"/>
      <c r="LCU476" s="875"/>
      <c r="LDK476" s="880"/>
      <c r="LDO476" s="879"/>
      <c r="LDP476" s="875"/>
      <c r="LDQ476" s="875"/>
      <c r="LEG476" s="880"/>
      <c r="LEK476" s="879"/>
      <c r="LEL476" s="875"/>
      <c r="LEM476" s="875"/>
      <c r="LFC476" s="880"/>
      <c r="LFG476" s="879"/>
      <c r="LFH476" s="875"/>
      <c r="LFI476" s="875"/>
      <c r="LFY476" s="880"/>
      <c r="LGC476" s="879"/>
      <c r="LGD476" s="875"/>
      <c r="LGE476" s="875"/>
      <c r="LGU476" s="880"/>
      <c r="LGY476" s="879"/>
      <c r="LGZ476" s="875"/>
      <c r="LHA476" s="875"/>
      <c r="LHQ476" s="880"/>
      <c r="LHU476" s="879"/>
      <c r="LHV476" s="875"/>
      <c r="LHW476" s="875"/>
      <c r="LIM476" s="880"/>
      <c r="LIQ476" s="879"/>
      <c r="LIR476" s="875"/>
      <c r="LIS476" s="875"/>
      <c r="LJI476" s="880"/>
      <c r="LJM476" s="879"/>
      <c r="LJN476" s="875"/>
      <c r="LJO476" s="875"/>
      <c r="LKE476" s="880"/>
      <c r="LKI476" s="879"/>
      <c r="LKJ476" s="875"/>
      <c r="LKK476" s="875"/>
      <c r="LLA476" s="880"/>
      <c r="LLE476" s="879"/>
      <c r="LLF476" s="875"/>
      <c r="LLG476" s="875"/>
      <c r="LLW476" s="880"/>
      <c r="LMA476" s="879"/>
      <c r="LMB476" s="875"/>
      <c r="LMC476" s="875"/>
      <c r="LMS476" s="880"/>
      <c r="LMW476" s="879"/>
      <c r="LMX476" s="875"/>
      <c r="LMY476" s="875"/>
      <c r="LNO476" s="880"/>
      <c r="LNS476" s="879"/>
      <c r="LNT476" s="875"/>
      <c r="LNU476" s="875"/>
      <c r="LOK476" s="880"/>
      <c r="LOO476" s="879"/>
      <c r="LOP476" s="875"/>
      <c r="LOQ476" s="875"/>
      <c r="LPG476" s="880"/>
      <c r="LPK476" s="879"/>
      <c r="LPL476" s="875"/>
      <c r="LPM476" s="875"/>
      <c r="LQC476" s="880"/>
      <c r="LQG476" s="879"/>
      <c r="LQH476" s="875"/>
      <c r="LQI476" s="875"/>
      <c r="LQY476" s="880"/>
      <c r="LRC476" s="879"/>
      <c r="LRD476" s="875"/>
      <c r="LRE476" s="875"/>
      <c r="LRU476" s="880"/>
      <c r="LRY476" s="879"/>
      <c r="LRZ476" s="875"/>
      <c r="LSA476" s="875"/>
      <c r="LSQ476" s="880"/>
      <c r="LSU476" s="879"/>
      <c r="LSV476" s="875"/>
      <c r="LSW476" s="875"/>
      <c r="LTM476" s="880"/>
      <c r="LTQ476" s="879"/>
      <c r="LTR476" s="875"/>
      <c r="LTS476" s="875"/>
      <c r="LUI476" s="880"/>
      <c r="LUM476" s="879"/>
      <c r="LUN476" s="875"/>
      <c r="LUO476" s="875"/>
      <c r="LVE476" s="880"/>
      <c r="LVI476" s="879"/>
      <c r="LVJ476" s="875"/>
      <c r="LVK476" s="875"/>
      <c r="LWA476" s="880"/>
      <c r="LWE476" s="879"/>
      <c r="LWF476" s="875"/>
      <c r="LWG476" s="875"/>
      <c r="LWW476" s="880"/>
      <c r="LXA476" s="879"/>
      <c r="LXB476" s="875"/>
      <c r="LXC476" s="875"/>
      <c r="LXS476" s="880"/>
      <c r="LXW476" s="879"/>
      <c r="LXX476" s="875"/>
      <c r="LXY476" s="875"/>
      <c r="LYO476" s="880"/>
      <c r="LYS476" s="879"/>
      <c r="LYT476" s="875"/>
      <c r="LYU476" s="875"/>
      <c r="LZK476" s="880"/>
      <c r="LZO476" s="879"/>
      <c r="LZP476" s="875"/>
      <c r="LZQ476" s="875"/>
      <c r="MAG476" s="880"/>
      <c r="MAK476" s="879"/>
      <c r="MAL476" s="875"/>
      <c r="MAM476" s="875"/>
      <c r="MBC476" s="880"/>
      <c r="MBG476" s="879"/>
      <c r="MBH476" s="875"/>
      <c r="MBI476" s="875"/>
      <c r="MBY476" s="880"/>
      <c r="MCC476" s="879"/>
      <c r="MCD476" s="875"/>
      <c r="MCE476" s="875"/>
      <c r="MCU476" s="880"/>
      <c r="MCY476" s="879"/>
      <c r="MCZ476" s="875"/>
      <c r="MDA476" s="875"/>
      <c r="MDQ476" s="880"/>
      <c r="MDU476" s="879"/>
      <c r="MDV476" s="875"/>
      <c r="MDW476" s="875"/>
      <c r="MEM476" s="880"/>
      <c r="MEQ476" s="879"/>
      <c r="MER476" s="875"/>
      <c r="MES476" s="875"/>
      <c r="MFI476" s="880"/>
      <c r="MFM476" s="879"/>
      <c r="MFN476" s="875"/>
      <c r="MFO476" s="875"/>
      <c r="MGE476" s="880"/>
      <c r="MGI476" s="879"/>
      <c r="MGJ476" s="875"/>
      <c r="MGK476" s="875"/>
      <c r="MHA476" s="880"/>
      <c r="MHE476" s="879"/>
      <c r="MHF476" s="875"/>
      <c r="MHG476" s="875"/>
      <c r="MHW476" s="880"/>
      <c r="MIA476" s="879"/>
      <c r="MIB476" s="875"/>
      <c r="MIC476" s="875"/>
      <c r="MIS476" s="880"/>
      <c r="MIW476" s="879"/>
      <c r="MIX476" s="875"/>
      <c r="MIY476" s="875"/>
      <c r="MJO476" s="880"/>
      <c r="MJS476" s="879"/>
      <c r="MJT476" s="875"/>
      <c r="MJU476" s="875"/>
      <c r="MKK476" s="880"/>
      <c r="MKO476" s="879"/>
      <c r="MKP476" s="875"/>
      <c r="MKQ476" s="875"/>
      <c r="MLG476" s="880"/>
      <c r="MLK476" s="879"/>
      <c r="MLL476" s="875"/>
      <c r="MLM476" s="875"/>
      <c r="MMC476" s="880"/>
      <c r="MMG476" s="879"/>
      <c r="MMH476" s="875"/>
      <c r="MMI476" s="875"/>
      <c r="MMY476" s="880"/>
      <c r="MNC476" s="879"/>
      <c r="MND476" s="875"/>
      <c r="MNE476" s="875"/>
      <c r="MNU476" s="880"/>
      <c r="MNY476" s="879"/>
      <c r="MNZ476" s="875"/>
      <c r="MOA476" s="875"/>
      <c r="MOQ476" s="880"/>
      <c r="MOU476" s="879"/>
      <c r="MOV476" s="875"/>
      <c r="MOW476" s="875"/>
      <c r="MPM476" s="880"/>
      <c r="MPQ476" s="879"/>
      <c r="MPR476" s="875"/>
      <c r="MPS476" s="875"/>
      <c r="MQI476" s="880"/>
      <c r="MQM476" s="879"/>
      <c r="MQN476" s="875"/>
      <c r="MQO476" s="875"/>
      <c r="MRE476" s="880"/>
      <c r="MRI476" s="879"/>
      <c r="MRJ476" s="875"/>
      <c r="MRK476" s="875"/>
      <c r="MSA476" s="880"/>
      <c r="MSE476" s="879"/>
      <c r="MSF476" s="875"/>
      <c r="MSG476" s="875"/>
      <c r="MSW476" s="880"/>
      <c r="MTA476" s="879"/>
      <c r="MTB476" s="875"/>
      <c r="MTC476" s="875"/>
      <c r="MTS476" s="880"/>
      <c r="MTW476" s="879"/>
      <c r="MTX476" s="875"/>
      <c r="MTY476" s="875"/>
      <c r="MUO476" s="880"/>
      <c r="MUS476" s="879"/>
      <c r="MUT476" s="875"/>
      <c r="MUU476" s="875"/>
      <c r="MVK476" s="880"/>
      <c r="MVO476" s="879"/>
      <c r="MVP476" s="875"/>
      <c r="MVQ476" s="875"/>
      <c r="MWG476" s="880"/>
      <c r="MWK476" s="879"/>
      <c r="MWL476" s="875"/>
      <c r="MWM476" s="875"/>
      <c r="MXC476" s="880"/>
      <c r="MXG476" s="879"/>
      <c r="MXH476" s="875"/>
      <c r="MXI476" s="875"/>
      <c r="MXY476" s="880"/>
      <c r="MYC476" s="879"/>
      <c r="MYD476" s="875"/>
      <c r="MYE476" s="875"/>
      <c r="MYU476" s="880"/>
      <c r="MYY476" s="879"/>
      <c r="MYZ476" s="875"/>
      <c r="MZA476" s="875"/>
      <c r="MZQ476" s="880"/>
      <c r="MZU476" s="879"/>
      <c r="MZV476" s="875"/>
      <c r="MZW476" s="875"/>
      <c r="NAM476" s="880"/>
      <c r="NAQ476" s="879"/>
      <c r="NAR476" s="875"/>
      <c r="NAS476" s="875"/>
      <c r="NBI476" s="880"/>
      <c r="NBM476" s="879"/>
      <c r="NBN476" s="875"/>
      <c r="NBO476" s="875"/>
      <c r="NCE476" s="880"/>
      <c r="NCI476" s="879"/>
      <c r="NCJ476" s="875"/>
      <c r="NCK476" s="875"/>
      <c r="NDA476" s="880"/>
      <c r="NDE476" s="879"/>
      <c r="NDF476" s="875"/>
      <c r="NDG476" s="875"/>
      <c r="NDW476" s="880"/>
      <c r="NEA476" s="879"/>
      <c r="NEB476" s="875"/>
      <c r="NEC476" s="875"/>
      <c r="NES476" s="880"/>
      <c r="NEW476" s="879"/>
      <c r="NEX476" s="875"/>
      <c r="NEY476" s="875"/>
      <c r="NFO476" s="880"/>
      <c r="NFS476" s="879"/>
      <c r="NFT476" s="875"/>
      <c r="NFU476" s="875"/>
      <c r="NGK476" s="880"/>
      <c r="NGO476" s="879"/>
      <c r="NGP476" s="875"/>
      <c r="NGQ476" s="875"/>
      <c r="NHG476" s="880"/>
      <c r="NHK476" s="879"/>
      <c r="NHL476" s="875"/>
      <c r="NHM476" s="875"/>
      <c r="NIC476" s="880"/>
      <c r="NIG476" s="879"/>
      <c r="NIH476" s="875"/>
      <c r="NII476" s="875"/>
      <c r="NIY476" s="880"/>
      <c r="NJC476" s="879"/>
      <c r="NJD476" s="875"/>
      <c r="NJE476" s="875"/>
      <c r="NJU476" s="880"/>
      <c r="NJY476" s="879"/>
      <c r="NJZ476" s="875"/>
      <c r="NKA476" s="875"/>
      <c r="NKQ476" s="880"/>
      <c r="NKU476" s="879"/>
      <c r="NKV476" s="875"/>
      <c r="NKW476" s="875"/>
      <c r="NLM476" s="880"/>
      <c r="NLQ476" s="879"/>
      <c r="NLR476" s="875"/>
      <c r="NLS476" s="875"/>
      <c r="NMI476" s="880"/>
      <c r="NMM476" s="879"/>
      <c r="NMN476" s="875"/>
      <c r="NMO476" s="875"/>
      <c r="NNE476" s="880"/>
      <c r="NNI476" s="879"/>
      <c r="NNJ476" s="875"/>
      <c r="NNK476" s="875"/>
      <c r="NOA476" s="880"/>
      <c r="NOE476" s="879"/>
      <c r="NOF476" s="875"/>
      <c r="NOG476" s="875"/>
      <c r="NOW476" s="880"/>
      <c r="NPA476" s="879"/>
      <c r="NPB476" s="875"/>
      <c r="NPC476" s="875"/>
      <c r="NPS476" s="880"/>
      <c r="NPW476" s="879"/>
      <c r="NPX476" s="875"/>
      <c r="NPY476" s="875"/>
      <c r="NQO476" s="880"/>
      <c r="NQS476" s="879"/>
      <c r="NQT476" s="875"/>
      <c r="NQU476" s="875"/>
      <c r="NRK476" s="880"/>
      <c r="NRO476" s="879"/>
      <c r="NRP476" s="875"/>
      <c r="NRQ476" s="875"/>
      <c r="NSG476" s="880"/>
      <c r="NSK476" s="879"/>
      <c r="NSL476" s="875"/>
      <c r="NSM476" s="875"/>
      <c r="NTC476" s="880"/>
      <c r="NTG476" s="879"/>
      <c r="NTH476" s="875"/>
      <c r="NTI476" s="875"/>
      <c r="NTY476" s="880"/>
      <c r="NUC476" s="879"/>
      <c r="NUD476" s="875"/>
      <c r="NUE476" s="875"/>
      <c r="NUU476" s="880"/>
      <c r="NUY476" s="879"/>
      <c r="NUZ476" s="875"/>
      <c r="NVA476" s="875"/>
      <c r="NVQ476" s="880"/>
      <c r="NVU476" s="879"/>
      <c r="NVV476" s="875"/>
      <c r="NVW476" s="875"/>
      <c r="NWM476" s="880"/>
      <c r="NWQ476" s="879"/>
      <c r="NWR476" s="875"/>
      <c r="NWS476" s="875"/>
      <c r="NXI476" s="880"/>
      <c r="NXM476" s="879"/>
      <c r="NXN476" s="875"/>
      <c r="NXO476" s="875"/>
      <c r="NYE476" s="880"/>
      <c r="NYI476" s="879"/>
      <c r="NYJ476" s="875"/>
      <c r="NYK476" s="875"/>
      <c r="NZA476" s="880"/>
      <c r="NZE476" s="879"/>
      <c r="NZF476" s="875"/>
      <c r="NZG476" s="875"/>
      <c r="NZW476" s="880"/>
      <c r="OAA476" s="879"/>
      <c r="OAB476" s="875"/>
      <c r="OAC476" s="875"/>
      <c r="OAS476" s="880"/>
      <c r="OAW476" s="879"/>
      <c r="OAX476" s="875"/>
      <c r="OAY476" s="875"/>
      <c r="OBO476" s="880"/>
      <c r="OBS476" s="879"/>
      <c r="OBT476" s="875"/>
      <c r="OBU476" s="875"/>
      <c r="OCK476" s="880"/>
      <c r="OCO476" s="879"/>
      <c r="OCP476" s="875"/>
      <c r="OCQ476" s="875"/>
      <c r="ODG476" s="880"/>
      <c r="ODK476" s="879"/>
      <c r="ODL476" s="875"/>
      <c r="ODM476" s="875"/>
      <c r="OEC476" s="880"/>
      <c r="OEG476" s="879"/>
      <c r="OEH476" s="875"/>
      <c r="OEI476" s="875"/>
      <c r="OEY476" s="880"/>
      <c r="OFC476" s="879"/>
      <c r="OFD476" s="875"/>
      <c r="OFE476" s="875"/>
      <c r="OFU476" s="880"/>
      <c r="OFY476" s="879"/>
      <c r="OFZ476" s="875"/>
      <c r="OGA476" s="875"/>
      <c r="OGQ476" s="880"/>
      <c r="OGU476" s="879"/>
      <c r="OGV476" s="875"/>
      <c r="OGW476" s="875"/>
      <c r="OHM476" s="880"/>
      <c r="OHQ476" s="879"/>
      <c r="OHR476" s="875"/>
      <c r="OHS476" s="875"/>
      <c r="OII476" s="880"/>
      <c r="OIM476" s="879"/>
      <c r="OIN476" s="875"/>
      <c r="OIO476" s="875"/>
      <c r="OJE476" s="880"/>
      <c r="OJI476" s="879"/>
      <c r="OJJ476" s="875"/>
      <c r="OJK476" s="875"/>
      <c r="OKA476" s="880"/>
      <c r="OKE476" s="879"/>
      <c r="OKF476" s="875"/>
      <c r="OKG476" s="875"/>
      <c r="OKW476" s="880"/>
      <c r="OLA476" s="879"/>
      <c r="OLB476" s="875"/>
      <c r="OLC476" s="875"/>
      <c r="OLS476" s="880"/>
      <c r="OLW476" s="879"/>
      <c r="OLX476" s="875"/>
      <c r="OLY476" s="875"/>
      <c r="OMO476" s="880"/>
      <c r="OMS476" s="879"/>
      <c r="OMT476" s="875"/>
      <c r="OMU476" s="875"/>
      <c r="ONK476" s="880"/>
      <c r="ONO476" s="879"/>
      <c r="ONP476" s="875"/>
      <c r="ONQ476" s="875"/>
      <c r="OOG476" s="880"/>
      <c r="OOK476" s="879"/>
      <c r="OOL476" s="875"/>
      <c r="OOM476" s="875"/>
      <c r="OPC476" s="880"/>
      <c r="OPG476" s="879"/>
      <c r="OPH476" s="875"/>
      <c r="OPI476" s="875"/>
      <c r="OPY476" s="880"/>
      <c r="OQC476" s="879"/>
      <c r="OQD476" s="875"/>
      <c r="OQE476" s="875"/>
      <c r="OQU476" s="880"/>
      <c r="OQY476" s="879"/>
      <c r="OQZ476" s="875"/>
      <c r="ORA476" s="875"/>
      <c r="ORQ476" s="880"/>
      <c r="ORU476" s="879"/>
      <c r="ORV476" s="875"/>
      <c r="ORW476" s="875"/>
      <c r="OSM476" s="880"/>
      <c r="OSQ476" s="879"/>
      <c r="OSR476" s="875"/>
      <c r="OSS476" s="875"/>
      <c r="OTI476" s="880"/>
      <c r="OTM476" s="879"/>
      <c r="OTN476" s="875"/>
      <c r="OTO476" s="875"/>
      <c r="OUE476" s="880"/>
      <c r="OUI476" s="879"/>
      <c r="OUJ476" s="875"/>
      <c r="OUK476" s="875"/>
      <c r="OVA476" s="880"/>
      <c r="OVE476" s="879"/>
      <c r="OVF476" s="875"/>
      <c r="OVG476" s="875"/>
      <c r="OVW476" s="880"/>
      <c r="OWA476" s="879"/>
      <c r="OWB476" s="875"/>
      <c r="OWC476" s="875"/>
      <c r="OWS476" s="880"/>
      <c r="OWW476" s="879"/>
      <c r="OWX476" s="875"/>
      <c r="OWY476" s="875"/>
      <c r="OXO476" s="880"/>
      <c r="OXS476" s="879"/>
      <c r="OXT476" s="875"/>
      <c r="OXU476" s="875"/>
      <c r="OYK476" s="880"/>
      <c r="OYO476" s="879"/>
      <c r="OYP476" s="875"/>
      <c r="OYQ476" s="875"/>
      <c r="OZG476" s="880"/>
      <c r="OZK476" s="879"/>
      <c r="OZL476" s="875"/>
      <c r="OZM476" s="875"/>
      <c r="PAC476" s="880"/>
      <c r="PAG476" s="879"/>
      <c r="PAH476" s="875"/>
      <c r="PAI476" s="875"/>
      <c r="PAY476" s="880"/>
      <c r="PBC476" s="879"/>
      <c r="PBD476" s="875"/>
      <c r="PBE476" s="875"/>
      <c r="PBU476" s="880"/>
      <c r="PBY476" s="879"/>
      <c r="PBZ476" s="875"/>
      <c r="PCA476" s="875"/>
      <c r="PCQ476" s="880"/>
      <c r="PCU476" s="879"/>
      <c r="PCV476" s="875"/>
      <c r="PCW476" s="875"/>
      <c r="PDM476" s="880"/>
      <c r="PDQ476" s="879"/>
      <c r="PDR476" s="875"/>
      <c r="PDS476" s="875"/>
      <c r="PEI476" s="880"/>
      <c r="PEM476" s="879"/>
      <c r="PEN476" s="875"/>
      <c r="PEO476" s="875"/>
      <c r="PFE476" s="880"/>
      <c r="PFI476" s="879"/>
      <c r="PFJ476" s="875"/>
      <c r="PFK476" s="875"/>
      <c r="PGA476" s="880"/>
      <c r="PGE476" s="879"/>
      <c r="PGF476" s="875"/>
      <c r="PGG476" s="875"/>
      <c r="PGW476" s="880"/>
      <c r="PHA476" s="879"/>
      <c r="PHB476" s="875"/>
      <c r="PHC476" s="875"/>
      <c r="PHS476" s="880"/>
      <c r="PHW476" s="879"/>
      <c r="PHX476" s="875"/>
      <c r="PHY476" s="875"/>
      <c r="PIO476" s="880"/>
      <c r="PIS476" s="879"/>
      <c r="PIT476" s="875"/>
      <c r="PIU476" s="875"/>
      <c r="PJK476" s="880"/>
      <c r="PJO476" s="879"/>
      <c r="PJP476" s="875"/>
      <c r="PJQ476" s="875"/>
      <c r="PKG476" s="880"/>
      <c r="PKK476" s="879"/>
      <c r="PKL476" s="875"/>
      <c r="PKM476" s="875"/>
      <c r="PLC476" s="880"/>
      <c r="PLG476" s="879"/>
      <c r="PLH476" s="875"/>
      <c r="PLI476" s="875"/>
      <c r="PLY476" s="880"/>
      <c r="PMC476" s="879"/>
      <c r="PMD476" s="875"/>
      <c r="PME476" s="875"/>
      <c r="PMU476" s="880"/>
      <c r="PMY476" s="879"/>
      <c r="PMZ476" s="875"/>
      <c r="PNA476" s="875"/>
      <c r="PNQ476" s="880"/>
      <c r="PNU476" s="879"/>
      <c r="PNV476" s="875"/>
      <c r="PNW476" s="875"/>
      <c r="POM476" s="880"/>
      <c r="POQ476" s="879"/>
      <c r="POR476" s="875"/>
      <c r="POS476" s="875"/>
      <c r="PPI476" s="880"/>
      <c r="PPM476" s="879"/>
      <c r="PPN476" s="875"/>
      <c r="PPO476" s="875"/>
      <c r="PQE476" s="880"/>
      <c r="PQI476" s="879"/>
      <c r="PQJ476" s="875"/>
      <c r="PQK476" s="875"/>
      <c r="PRA476" s="880"/>
      <c r="PRE476" s="879"/>
      <c r="PRF476" s="875"/>
      <c r="PRG476" s="875"/>
      <c r="PRW476" s="880"/>
      <c r="PSA476" s="879"/>
      <c r="PSB476" s="875"/>
      <c r="PSC476" s="875"/>
      <c r="PSS476" s="880"/>
      <c r="PSW476" s="879"/>
      <c r="PSX476" s="875"/>
      <c r="PSY476" s="875"/>
      <c r="PTO476" s="880"/>
      <c r="PTS476" s="879"/>
      <c r="PTT476" s="875"/>
      <c r="PTU476" s="875"/>
      <c r="PUK476" s="880"/>
      <c r="PUO476" s="879"/>
      <c r="PUP476" s="875"/>
      <c r="PUQ476" s="875"/>
      <c r="PVG476" s="880"/>
      <c r="PVK476" s="879"/>
      <c r="PVL476" s="875"/>
      <c r="PVM476" s="875"/>
      <c r="PWC476" s="880"/>
      <c r="PWG476" s="879"/>
      <c r="PWH476" s="875"/>
      <c r="PWI476" s="875"/>
      <c r="PWY476" s="880"/>
      <c r="PXC476" s="879"/>
      <c r="PXD476" s="875"/>
      <c r="PXE476" s="875"/>
      <c r="PXU476" s="880"/>
      <c r="PXY476" s="879"/>
      <c r="PXZ476" s="875"/>
      <c r="PYA476" s="875"/>
      <c r="PYQ476" s="880"/>
      <c r="PYU476" s="879"/>
      <c r="PYV476" s="875"/>
      <c r="PYW476" s="875"/>
      <c r="PZM476" s="880"/>
      <c r="PZQ476" s="879"/>
      <c r="PZR476" s="875"/>
      <c r="PZS476" s="875"/>
      <c r="QAI476" s="880"/>
      <c r="QAM476" s="879"/>
      <c r="QAN476" s="875"/>
      <c r="QAO476" s="875"/>
      <c r="QBE476" s="880"/>
      <c r="QBI476" s="879"/>
      <c r="QBJ476" s="875"/>
      <c r="QBK476" s="875"/>
      <c r="QCA476" s="880"/>
      <c r="QCE476" s="879"/>
      <c r="QCF476" s="875"/>
      <c r="QCG476" s="875"/>
      <c r="QCW476" s="880"/>
      <c r="QDA476" s="879"/>
      <c r="QDB476" s="875"/>
      <c r="QDC476" s="875"/>
      <c r="QDS476" s="880"/>
      <c r="QDW476" s="879"/>
      <c r="QDX476" s="875"/>
      <c r="QDY476" s="875"/>
      <c r="QEO476" s="880"/>
      <c r="QES476" s="879"/>
      <c r="QET476" s="875"/>
      <c r="QEU476" s="875"/>
      <c r="QFK476" s="880"/>
      <c r="QFO476" s="879"/>
      <c r="QFP476" s="875"/>
      <c r="QFQ476" s="875"/>
      <c r="QGG476" s="880"/>
      <c r="QGK476" s="879"/>
      <c r="QGL476" s="875"/>
      <c r="QGM476" s="875"/>
      <c r="QHC476" s="880"/>
      <c r="QHG476" s="879"/>
      <c r="QHH476" s="875"/>
      <c r="QHI476" s="875"/>
      <c r="QHY476" s="880"/>
      <c r="QIC476" s="879"/>
      <c r="QID476" s="875"/>
      <c r="QIE476" s="875"/>
      <c r="QIU476" s="880"/>
      <c r="QIY476" s="879"/>
      <c r="QIZ476" s="875"/>
      <c r="QJA476" s="875"/>
      <c r="QJQ476" s="880"/>
      <c r="QJU476" s="879"/>
      <c r="QJV476" s="875"/>
      <c r="QJW476" s="875"/>
      <c r="QKM476" s="880"/>
      <c r="QKQ476" s="879"/>
      <c r="QKR476" s="875"/>
      <c r="QKS476" s="875"/>
      <c r="QLI476" s="880"/>
      <c r="QLM476" s="879"/>
      <c r="QLN476" s="875"/>
      <c r="QLO476" s="875"/>
      <c r="QME476" s="880"/>
      <c r="QMI476" s="879"/>
      <c r="QMJ476" s="875"/>
      <c r="QMK476" s="875"/>
      <c r="QNA476" s="880"/>
      <c r="QNE476" s="879"/>
      <c r="QNF476" s="875"/>
      <c r="QNG476" s="875"/>
      <c r="QNW476" s="880"/>
      <c r="QOA476" s="879"/>
      <c r="QOB476" s="875"/>
      <c r="QOC476" s="875"/>
      <c r="QOS476" s="880"/>
      <c r="QOW476" s="879"/>
      <c r="QOX476" s="875"/>
      <c r="QOY476" s="875"/>
      <c r="QPO476" s="880"/>
      <c r="QPS476" s="879"/>
      <c r="QPT476" s="875"/>
      <c r="QPU476" s="875"/>
      <c r="QQK476" s="880"/>
      <c r="QQO476" s="879"/>
      <c r="QQP476" s="875"/>
      <c r="QQQ476" s="875"/>
      <c r="QRG476" s="880"/>
      <c r="QRK476" s="879"/>
      <c r="QRL476" s="875"/>
      <c r="QRM476" s="875"/>
      <c r="QSC476" s="880"/>
      <c r="QSG476" s="879"/>
      <c r="QSH476" s="875"/>
      <c r="QSI476" s="875"/>
      <c r="QSY476" s="880"/>
      <c r="QTC476" s="879"/>
      <c r="QTD476" s="875"/>
      <c r="QTE476" s="875"/>
      <c r="QTU476" s="880"/>
      <c r="QTY476" s="879"/>
      <c r="QTZ476" s="875"/>
      <c r="QUA476" s="875"/>
      <c r="QUQ476" s="880"/>
      <c r="QUU476" s="879"/>
      <c r="QUV476" s="875"/>
      <c r="QUW476" s="875"/>
      <c r="QVM476" s="880"/>
      <c r="QVQ476" s="879"/>
      <c r="QVR476" s="875"/>
      <c r="QVS476" s="875"/>
      <c r="QWI476" s="880"/>
      <c r="QWM476" s="879"/>
      <c r="QWN476" s="875"/>
      <c r="QWO476" s="875"/>
      <c r="QXE476" s="880"/>
      <c r="QXI476" s="879"/>
      <c r="QXJ476" s="875"/>
      <c r="QXK476" s="875"/>
      <c r="QYA476" s="880"/>
      <c r="QYE476" s="879"/>
      <c r="QYF476" s="875"/>
      <c r="QYG476" s="875"/>
      <c r="QYW476" s="880"/>
      <c r="QZA476" s="879"/>
      <c r="QZB476" s="875"/>
      <c r="QZC476" s="875"/>
      <c r="QZS476" s="880"/>
      <c r="QZW476" s="879"/>
      <c r="QZX476" s="875"/>
      <c r="QZY476" s="875"/>
      <c r="RAO476" s="880"/>
      <c r="RAS476" s="879"/>
      <c r="RAT476" s="875"/>
      <c r="RAU476" s="875"/>
      <c r="RBK476" s="880"/>
      <c r="RBO476" s="879"/>
      <c r="RBP476" s="875"/>
      <c r="RBQ476" s="875"/>
      <c r="RCG476" s="880"/>
      <c r="RCK476" s="879"/>
      <c r="RCL476" s="875"/>
      <c r="RCM476" s="875"/>
      <c r="RDC476" s="880"/>
      <c r="RDG476" s="879"/>
      <c r="RDH476" s="875"/>
      <c r="RDI476" s="875"/>
      <c r="RDY476" s="880"/>
      <c r="REC476" s="879"/>
      <c r="RED476" s="875"/>
      <c r="REE476" s="875"/>
      <c r="REU476" s="880"/>
      <c r="REY476" s="879"/>
      <c r="REZ476" s="875"/>
      <c r="RFA476" s="875"/>
      <c r="RFQ476" s="880"/>
      <c r="RFU476" s="879"/>
      <c r="RFV476" s="875"/>
      <c r="RFW476" s="875"/>
      <c r="RGM476" s="880"/>
      <c r="RGQ476" s="879"/>
      <c r="RGR476" s="875"/>
      <c r="RGS476" s="875"/>
      <c r="RHI476" s="880"/>
      <c r="RHM476" s="879"/>
      <c r="RHN476" s="875"/>
      <c r="RHO476" s="875"/>
      <c r="RIE476" s="880"/>
      <c r="RII476" s="879"/>
      <c r="RIJ476" s="875"/>
      <c r="RIK476" s="875"/>
      <c r="RJA476" s="880"/>
      <c r="RJE476" s="879"/>
      <c r="RJF476" s="875"/>
      <c r="RJG476" s="875"/>
      <c r="RJW476" s="880"/>
      <c r="RKA476" s="879"/>
      <c r="RKB476" s="875"/>
      <c r="RKC476" s="875"/>
      <c r="RKS476" s="880"/>
      <c r="RKW476" s="879"/>
      <c r="RKX476" s="875"/>
      <c r="RKY476" s="875"/>
      <c r="RLO476" s="880"/>
      <c r="RLS476" s="879"/>
      <c r="RLT476" s="875"/>
      <c r="RLU476" s="875"/>
      <c r="RMK476" s="880"/>
      <c r="RMO476" s="879"/>
      <c r="RMP476" s="875"/>
      <c r="RMQ476" s="875"/>
      <c r="RNG476" s="880"/>
      <c r="RNK476" s="879"/>
      <c r="RNL476" s="875"/>
      <c r="RNM476" s="875"/>
      <c r="ROC476" s="880"/>
      <c r="ROG476" s="879"/>
      <c r="ROH476" s="875"/>
      <c r="ROI476" s="875"/>
      <c r="ROY476" s="880"/>
      <c r="RPC476" s="879"/>
      <c r="RPD476" s="875"/>
      <c r="RPE476" s="875"/>
      <c r="RPU476" s="880"/>
      <c r="RPY476" s="879"/>
      <c r="RPZ476" s="875"/>
      <c r="RQA476" s="875"/>
      <c r="RQQ476" s="880"/>
      <c r="RQU476" s="879"/>
      <c r="RQV476" s="875"/>
      <c r="RQW476" s="875"/>
      <c r="RRM476" s="880"/>
      <c r="RRQ476" s="879"/>
      <c r="RRR476" s="875"/>
      <c r="RRS476" s="875"/>
      <c r="RSI476" s="880"/>
      <c r="RSM476" s="879"/>
      <c r="RSN476" s="875"/>
      <c r="RSO476" s="875"/>
      <c r="RTE476" s="880"/>
      <c r="RTI476" s="879"/>
      <c r="RTJ476" s="875"/>
      <c r="RTK476" s="875"/>
      <c r="RUA476" s="880"/>
      <c r="RUE476" s="879"/>
      <c r="RUF476" s="875"/>
      <c r="RUG476" s="875"/>
      <c r="RUW476" s="880"/>
      <c r="RVA476" s="879"/>
      <c r="RVB476" s="875"/>
      <c r="RVC476" s="875"/>
      <c r="RVS476" s="880"/>
      <c r="RVW476" s="879"/>
      <c r="RVX476" s="875"/>
      <c r="RVY476" s="875"/>
      <c r="RWO476" s="880"/>
      <c r="RWS476" s="879"/>
      <c r="RWT476" s="875"/>
      <c r="RWU476" s="875"/>
      <c r="RXK476" s="880"/>
      <c r="RXO476" s="879"/>
      <c r="RXP476" s="875"/>
      <c r="RXQ476" s="875"/>
      <c r="RYG476" s="880"/>
      <c r="RYK476" s="879"/>
      <c r="RYL476" s="875"/>
      <c r="RYM476" s="875"/>
      <c r="RZC476" s="880"/>
      <c r="RZG476" s="879"/>
      <c r="RZH476" s="875"/>
      <c r="RZI476" s="875"/>
      <c r="RZY476" s="880"/>
      <c r="SAC476" s="879"/>
      <c r="SAD476" s="875"/>
      <c r="SAE476" s="875"/>
      <c r="SAU476" s="880"/>
      <c r="SAY476" s="879"/>
      <c r="SAZ476" s="875"/>
      <c r="SBA476" s="875"/>
      <c r="SBQ476" s="880"/>
      <c r="SBU476" s="879"/>
      <c r="SBV476" s="875"/>
      <c r="SBW476" s="875"/>
      <c r="SCM476" s="880"/>
      <c r="SCQ476" s="879"/>
      <c r="SCR476" s="875"/>
      <c r="SCS476" s="875"/>
      <c r="SDI476" s="880"/>
      <c r="SDM476" s="879"/>
      <c r="SDN476" s="875"/>
      <c r="SDO476" s="875"/>
      <c r="SEE476" s="880"/>
      <c r="SEI476" s="879"/>
      <c r="SEJ476" s="875"/>
      <c r="SEK476" s="875"/>
      <c r="SFA476" s="880"/>
      <c r="SFE476" s="879"/>
      <c r="SFF476" s="875"/>
      <c r="SFG476" s="875"/>
      <c r="SFW476" s="880"/>
      <c r="SGA476" s="879"/>
      <c r="SGB476" s="875"/>
      <c r="SGC476" s="875"/>
      <c r="SGS476" s="880"/>
      <c r="SGW476" s="879"/>
      <c r="SGX476" s="875"/>
      <c r="SGY476" s="875"/>
      <c r="SHO476" s="880"/>
      <c r="SHS476" s="879"/>
      <c r="SHT476" s="875"/>
      <c r="SHU476" s="875"/>
      <c r="SIK476" s="880"/>
      <c r="SIO476" s="879"/>
      <c r="SIP476" s="875"/>
      <c r="SIQ476" s="875"/>
      <c r="SJG476" s="880"/>
      <c r="SJK476" s="879"/>
      <c r="SJL476" s="875"/>
      <c r="SJM476" s="875"/>
      <c r="SKC476" s="880"/>
      <c r="SKG476" s="879"/>
      <c r="SKH476" s="875"/>
      <c r="SKI476" s="875"/>
      <c r="SKY476" s="880"/>
      <c r="SLC476" s="879"/>
      <c r="SLD476" s="875"/>
      <c r="SLE476" s="875"/>
      <c r="SLU476" s="880"/>
      <c r="SLY476" s="879"/>
      <c r="SLZ476" s="875"/>
      <c r="SMA476" s="875"/>
      <c r="SMQ476" s="880"/>
      <c r="SMU476" s="879"/>
      <c r="SMV476" s="875"/>
      <c r="SMW476" s="875"/>
      <c r="SNM476" s="880"/>
      <c r="SNQ476" s="879"/>
      <c r="SNR476" s="875"/>
      <c r="SNS476" s="875"/>
      <c r="SOI476" s="880"/>
      <c r="SOM476" s="879"/>
      <c r="SON476" s="875"/>
      <c r="SOO476" s="875"/>
      <c r="SPE476" s="880"/>
      <c r="SPI476" s="879"/>
      <c r="SPJ476" s="875"/>
      <c r="SPK476" s="875"/>
      <c r="SQA476" s="880"/>
      <c r="SQE476" s="879"/>
      <c r="SQF476" s="875"/>
      <c r="SQG476" s="875"/>
      <c r="SQW476" s="880"/>
      <c r="SRA476" s="879"/>
      <c r="SRB476" s="875"/>
      <c r="SRC476" s="875"/>
      <c r="SRS476" s="880"/>
      <c r="SRW476" s="879"/>
      <c r="SRX476" s="875"/>
      <c r="SRY476" s="875"/>
      <c r="SSO476" s="880"/>
      <c r="SSS476" s="879"/>
      <c r="SST476" s="875"/>
      <c r="SSU476" s="875"/>
      <c r="STK476" s="880"/>
      <c r="STO476" s="879"/>
      <c r="STP476" s="875"/>
      <c r="STQ476" s="875"/>
      <c r="SUG476" s="880"/>
      <c r="SUK476" s="879"/>
      <c r="SUL476" s="875"/>
      <c r="SUM476" s="875"/>
      <c r="SVC476" s="880"/>
      <c r="SVG476" s="879"/>
      <c r="SVH476" s="875"/>
      <c r="SVI476" s="875"/>
      <c r="SVY476" s="880"/>
      <c r="SWC476" s="879"/>
      <c r="SWD476" s="875"/>
      <c r="SWE476" s="875"/>
      <c r="SWU476" s="880"/>
      <c r="SWY476" s="879"/>
      <c r="SWZ476" s="875"/>
      <c r="SXA476" s="875"/>
      <c r="SXQ476" s="880"/>
      <c r="SXU476" s="879"/>
      <c r="SXV476" s="875"/>
      <c r="SXW476" s="875"/>
      <c r="SYM476" s="880"/>
      <c r="SYQ476" s="879"/>
      <c r="SYR476" s="875"/>
      <c r="SYS476" s="875"/>
      <c r="SZI476" s="880"/>
      <c r="SZM476" s="879"/>
      <c r="SZN476" s="875"/>
      <c r="SZO476" s="875"/>
      <c r="TAE476" s="880"/>
      <c r="TAI476" s="879"/>
      <c r="TAJ476" s="875"/>
      <c r="TAK476" s="875"/>
      <c r="TBA476" s="880"/>
      <c r="TBE476" s="879"/>
      <c r="TBF476" s="875"/>
      <c r="TBG476" s="875"/>
      <c r="TBW476" s="880"/>
      <c r="TCA476" s="879"/>
      <c r="TCB476" s="875"/>
      <c r="TCC476" s="875"/>
      <c r="TCS476" s="880"/>
      <c r="TCW476" s="879"/>
      <c r="TCX476" s="875"/>
      <c r="TCY476" s="875"/>
      <c r="TDO476" s="880"/>
      <c r="TDS476" s="879"/>
      <c r="TDT476" s="875"/>
      <c r="TDU476" s="875"/>
      <c r="TEK476" s="880"/>
      <c r="TEO476" s="879"/>
      <c r="TEP476" s="875"/>
      <c r="TEQ476" s="875"/>
      <c r="TFG476" s="880"/>
      <c r="TFK476" s="879"/>
      <c r="TFL476" s="875"/>
      <c r="TFM476" s="875"/>
      <c r="TGC476" s="880"/>
      <c r="TGG476" s="879"/>
      <c r="TGH476" s="875"/>
      <c r="TGI476" s="875"/>
      <c r="TGY476" s="880"/>
      <c r="THC476" s="879"/>
      <c r="THD476" s="875"/>
      <c r="THE476" s="875"/>
      <c r="THU476" s="880"/>
      <c r="THY476" s="879"/>
      <c r="THZ476" s="875"/>
      <c r="TIA476" s="875"/>
      <c r="TIQ476" s="880"/>
      <c r="TIU476" s="879"/>
      <c r="TIV476" s="875"/>
      <c r="TIW476" s="875"/>
      <c r="TJM476" s="880"/>
      <c r="TJQ476" s="879"/>
      <c r="TJR476" s="875"/>
      <c r="TJS476" s="875"/>
      <c r="TKI476" s="880"/>
      <c r="TKM476" s="879"/>
      <c r="TKN476" s="875"/>
      <c r="TKO476" s="875"/>
      <c r="TLE476" s="880"/>
      <c r="TLI476" s="879"/>
      <c r="TLJ476" s="875"/>
      <c r="TLK476" s="875"/>
      <c r="TMA476" s="880"/>
      <c r="TME476" s="879"/>
      <c r="TMF476" s="875"/>
      <c r="TMG476" s="875"/>
      <c r="TMW476" s="880"/>
      <c r="TNA476" s="879"/>
      <c r="TNB476" s="875"/>
      <c r="TNC476" s="875"/>
      <c r="TNS476" s="880"/>
      <c r="TNW476" s="879"/>
      <c r="TNX476" s="875"/>
      <c r="TNY476" s="875"/>
      <c r="TOO476" s="880"/>
      <c r="TOS476" s="879"/>
      <c r="TOT476" s="875"/>
      <c r="TOU476" s="875"/>
      <c r="TPK476" s="880"/>
      <c r="TPO476" s="879"/>
      <c r="TPP476" s="875"/>
      <c r="TPQ476" s="875"/>
      <c r="TQG476" s="880"/>
      <c r="TQK476" s="879"/>
      <c r="TQL476" s="875"/>
      <c r="TQM476" s="875"/>
      <c r="TRC476" s="880"/>
      <c r="TRG476" s="879"/>
      <c r="TRH476" s="875"/>
      <c r="TRI476" s="875"/>
      <c r="TRY476" s="880"/>
      <c r="TSC476" s="879"/>
      <c r="TSD476" s="875"/>
      <c r="TSE476" s="875"/>
      <c r="TSU476" s="880"/>
      <c r="TSY476" s="879"/>
      <c r="TSZ476" s="875"/>
      <c r="TTA476" s="875"/>
      <c r="TTQ476" s="880"/>
      <c r="TTU476" s="879"/>
      <c r="TTV476" s="875"/>
      <c r="TTW476" s="875"/>
      <c r="TUM476" s="880"/>
      <c r="TUQ476" s="879"/>
      <c r="TUR476" s="875"/>
      <c r="TUS476" s="875"/>
      <c r="TVI476" s="880"/>
      <c r="TVM476" s="879"/>
      <c r="TVN476" s="875"/>
      <c r="TVO476" s="875"/>
      <c r="TWE476" s="880"/>
      <c r="TWI476" s="879"/>
      <c r="TWJ476" s="875"/>
      <c r="TWK476" s="875"/>
      <c r="TXA476" s="880"/>
      <c r="TXE476" s="879"/>
      <c r="TXF476" s="875"/>
      <c r="TXG476" s="875"/>
      <c r="TXW476" s="880"/>
      <c r="TYA476" s="879"/>
      <c r="TYB476" s="875"/>
      <c r="TYC476" s="875"/>
      <c r="TYS476" s="880"/>
      <c r="TYW476" s="879"/>
      <c r="TYX476" s="875"/>
      <c r="TYY476" s="875"/>
      <c r="TZO476" s="880"/>
      <c r="TZS476" s="879"/>
      <c r="TZT476" s="875"/>
      <c r="TZU476" s="875"/>
      <c r="UAK476" s="880"/>
      <c r="UAO476" s="879"/>
      <c r="UAP476" s="875"/>
      <c r="UAQ476" s="875"/>
      <c r="UBG476" s="880"/>
      <c r="UBK476" s="879"/>
      <c r="UBL476" s="875"/>
      <c r="UBM476" s="875"/>
      <c r="UCC476" s="880"/>
      <c r="UCG476" s="879"/>
      <c r="UCH476" s="875"/>
      <c r="UCI476" s="875"/>
      <c r="UCY476" s="880"/>
      <c r="UDC476" s="879"/>
      <c r="UDD476" s="875"/>
      <c r="UDE476" s="875"/>
      <c r="UDU476" s="880"/>
      <c r="UDY476" s="879"/>
      <c r="UDZ476" s="875"/>
      <c r="UEA476" s="875"/>
      <c r="UEQ476" s="880"/>
      <c r="UEU476" s="879"/>
      <c r="UEV476" s="875"/>
      <c r="UEW476" s="875"/>
      <c r="UFM476" s="880"/>
      <c r="UFQ476" s="879"/>
      <c r="UFR476" s="875"/>
      <c r="UFS476" s="875"/>
      <c r="UGI476" s="880"/>
      <c r="UGM476" s="879"/>
      <c r="UGN476" s="875"/>
      <c r="UGO476" s="875"/>
      <c r="UHE476" s="880"/>
      <c r="UHI476" s="879"/>
      <c r="UHJ476" s="875"/>
      <c r="UHK476" s="875"/>
      <c r="UIA476" s="880"/>
      <c r="UIE476" s="879"/>
      <c r="UIF476" s="875"/>
      <c r="UIG476" s="875"/>
      <c r="UIW476" s="880"/>
      <c r="UJA476" s="879"/>
      <c r="UJB476" s="875"/>
      <c r="UJC476" s="875"/>
      <c r="UJS476" s="880"/>
      <c r="UJW476" s="879"/>
      <c r="UJX476" s="875"/>
      <c r="UJY476" s="875"/>
      <c r="UKO476" s="880"/>
      <c r="UKS476" s="879"/>
      <c r="UKT476" s="875"/>
      <c r="UKU476" s="875"/>
      <c r="ULK476" s="880"/>
      <c r="ULO476" s="879"/>
      <c r="ULP476" s="875"/>
      <c r="ULQ476" s="875"/>
      <c r="UMG476" s="880"/>
      <c r="UMK476" s="879"/>
      <c r="UML476" s="875"/>
      <c r="UMM476" s="875"/>
      <c r="UNC476" s="880"/>
      <c r="UNG476" s="879"/>
      <c r="UNH476" s="875"/>
      <c r="UNI476" s="875"/>
      <c r="UNY476" s="880"/>
      <c r="UOC476" s="879"/>
      <c r="UOD476" s="875"/>
      <c r="UOE476" s="875"/>
      <c r="UOU476" s="880"/>
      <c r="UOY476" s="879"/>
      <c r="UOZ476" s="875"/>
      <c r="UPA476" s="875"/>
      <c r="UPQ476" s="880"/>
      <c r="UPU476" s="879"/>
      <c r="UPV476" s="875"/>
      <c r="UPW476" s="875"/>
      <c r="UQM476" s="880"/>
      <c r="UQQ476" s="879"/>
      <c r="UQR476" s="875"/>
      <c r="UQS476" s="875"/>
      <c r="URI476" s="880"/>
      <c r="URM476" s="879"/>
      <c r="URN476" s="875"/>
      <c r="URO476" s="875"/>
      <c r="USE476" s="880"/>
      <c r="USI476" s="879"/>
      <c r="USJ476" s="875"/>
      <c r="USK476" s="875"/>
      <c r="UTA476" s="880"/>
      <c r="UTE476" s="879"/>
      <c r="UTF476" s="875"/>
      <c r="UTG476" s="875"/>
      <c r="UTW476" s="880"/>
      <c r="UUA476" s="879"/>
      <c r="UUB476" s="875"/>
      <c r="UUC476" s="875"/>
      <c r="UUS476" s="880"/>
      <c r="UUW476" s="879"/>
      <c r="UUX476" s="875"/>
      <c r="UUY476" s="875"/>
      <c r="UVO476" s="880"/>
      <c r="UVS476" s="879"/>
      <c r="UVT476" s="875"/>
      <c r="UVU476" s="875"/>
      <c r="UWK476" s="880"/>
      <c r="UWO476" s="879"/>
      <c r="UWP476" s="875"/>
      <c r="UWQ476" s="875"/>
      <c r="UXG476" s="880"/>
      <c r="UXK476" s="879"/>
      <c r="UXL476" s="875"/>
      <c r="UXM476" s="875"/>
      <c r="UYC476" s="880"/>
      <c r="UYG476" s="879"/>
      <c r="UYH476" s="875"/>
      <c r="UYI476" s="875"/>
      <c r="UYY476" s="880"/>
      <c r="UZC476" s="879"/>
      <c r="UZD476" s="875"/>
      <c r="UZE476" s="875"/>
      <c r="UZU476" s="880"/>
      <c r="UZY476" s="879"/>
      <c r="UZZ476" s="875"/>
      <c r="VAA476" s="875"/>
      <c r="VAQ476" s="880"/>
      <c r="VAU476" s="879"/>
      <c r="VAV476" s="875"/>
      <c r="VAW476" s="875"/>
      <c r="VBM476" s="880"/>
      <c r="VBQ476" s="879"/>
      <c r="VBR476" s="875"/>
      <c r="VBS476" s="875"/>
      <c r="VCI476" s="880"/>
      <c r="VCM476" s="879"/>
      <c r="VCN476" s="875"/>
      <c r="VCO476" s="875"/>
      <c r="VDE476" s="880"/>
      <c r="VDI476" s="879"/>
      <c r="VDJ476" s="875"/>
      <c r="VDK476" s="875"/>
      <c r="VEA476" s="880"/>
      <c r="VEE476" s="879"/>
      <c r="VEF476" s="875"/>
      <c r="VEG476" s="875"/>
      <c r="VEW476" s="880"/>
      <c r="VFA476" s="879"/>
      <c r="VFB476" s="875"/>
      <c r="VFC476" s="875"/>
      <c r="VFS476" s="880"/>
      <c r="VFW476" s="879"/>
      <c r="VFX476" s="875"/>
      <c r="VFY476" s="875"/>
      <c r="VGO476" s="880"/>
      <c r="VGS476" s="879"/>
      <c r="VGT476" s="875"/>
      <c r="VGU476" s="875"/>
      <c r="VHK476" s="880"/>
      <c r="VHO476" s="879"/>
      <c r="VHP476" s="875"/>
      <c r="VHQ476" s="875"/>
      <c r="VIG476" s="880"/>
      <c r="VIK476" s="879"/>
      <c r="VIL476" s="875"/>
      <c r="VIM476" s="875"/>
      <c r="VJC476" s="880"/>
      <c r="VJG476" s="879"/>
      <c r="VJH476" s="875"/>
      <c r="VJI476" s="875"/>
      <c r="VJY476" s="880"/>
      <c r="VKC476" s="879"/>
      <c r="VKD476" s="875"/>
      <c r="VKE476" s="875"/>
      <c r="VKU476" s="880"/>
      <c r="VKY476" s="879"/>
      <c r="VKZ476" s="875"/>
      <c r="VLA476" s="875"/>
      <c r="VLQ476" s="880"/>
      <c r="VLU476" s="879"/>
      <c r="VLV476" s="875"/>
      <c r="VLW476" s="875"/>
      <c r="VMM476" s="880"/>
      <c r="VMQ476" s="879"/>
      <c r="VMR476" s="875"/>
      <c r="VMS476" s="875"/>
      <c r="VNI476" s="880"/>
      <c r="VNM476" s="879"/>
      <c r="VNN476" s="875"/>
      <c r="VNO476" s="875"/>
      <c r="VOE476" s="880"/>
      <c r="VOI476" s="879"/>
      <c r="VOJ476" s="875"/>
      <c r="VOK476" s="875"/>
      <c r="VPA476" s="880"/>
      <c r="VPE476" s="879"/>
      <c r="VPF476" s="875"/>
      <c r="VPG476" s="875"/>
      <c r="VPW476" s="880"/>
      <c r="VQA476" s="879"/>
      <c r="VQB476" s="875"/>
      <c r="VQC476" s="875"/>
      <c r="VQS476" s="880"/>
      <c r="VQW476" s="879"/>
      <c r="VQX476" s="875"/>
      <c r="VQY476" s="875"/>
      <c r="VRO476" s="880"/>
      <c r="VRS476" s="879"/>
      <c r="VRT476" s="875"/>
      <c r="VRU476" s="875"/>
      <c r="VSK476" s="880"/>
      <c r="VSO476" s="879"/>
      <c r="VSP476" s="875"/>
      <c r="VSQ476" s="875"/>
      <c r="VTG476" s="880"/>
      <c r="VTK476" s="879"/>
      <c r="VTL476" s="875"/>
      <c r="VTM476" s="875"/>
      <c r="VUC476" s="880"/>
      <c r="VUG476" s="879"/>
      <c r="VUH476" s="875"/>
      <c r="VUI476" s="875"/>
      <c r="VUY476" s="880"/>
      <c r="VVC476" s="879"/>
      <c r="VVD476" s="875"/>
      <c r="VVE476" s="875"/>
      <c r="VVU476" s="880"/>
      <c r="VVY476" s="879"/>
      <c r="VVZ476" s="875"/>
      <c r="VWA476" s="875"/>
      <c r="VWQ476" s="880"/>
      <c r="VWU476" s="879"/>
      <c r="VWV476" s="875"/>
      <c r="VWW476" s="875"/>
      <c r="VXM476" s="880"/>
      <c r="VXQ476" s="879"/>
      <c r="VXR476" s="875"/>
      <c r="VXS476" s="875"/>
      <c r="VYI476" s="880"/>
      <c r="VYM476" s="879"/>
      <c r="VYN476" s="875"/>
      <c r="VYO476" s="875"/>
      <c r="VZE476" s="880"/>
      <c r="VZI476" s="879"/>
      <c r="VZJ476" s="875"/>
      <c r="VZK476" s="875"/>
      <c r="WAA476" s="880"/>
      <c r="WAE476" s="879"/>
      <c r="WAF476" s="875"/>
      <c r="WAG476" s="875"/>
      <c r="WAW476" s="880"/>
      <c r="WBA476" s="879"/>
      <c r="WBB476" s="875"/>
      <c r="WBC476" s="875"/>
      <c r="WBS476" s="880"/>
      <c r="WBW476" s="879"/>
      <c r="WBX476" s="875"/>
      <c r="WBY476" s="875"/>
      <c r="WCO476" s="880"/>
      <c r="WCS476" s="879"/>
      <c r="WCT476" s="875"/>
      <c r="WCU476" s="875"/>
      <c r="WDK476" s="880"/>
      <c r="WDO476" s="879"/>
      <c r="WDP476" s="875"/>
      <c r="WDQ476" s="875"/>
      <c r="WEG476" s="880"/>
      <c r="WEK476" s="879"/>
      <c r="WEL476" s="875"/>
      <c r="WEM476" s="875"/>
      <c r="WFC476" s="880"/>
      <c r="WFG476" s="879"/>
      <c r="WFH476" s="875"/>
      <c r="WFI476" s="875"/>
      <c r="WFY476" s="880"/>
      <c r="WGC476" s="879"/>
      <c r="WGD476" s="875"/>
      <c r="WGE476" s="875"/>
      <c r="WGU476" s="880"/>
      <c r="WGY476" s="879"/>
      <c r="WGZ476" s="875"/>
      <c r="WHA476" s="875"/>
      <c r="WHQ476" s="880"/>
      <c r="WHU476" s="879"/>
      <c r="WHV476" s="875"/>
      <c r="WHW476" s="875"/>
      <c r="WIM476" s="880"/>
      <c r="WIQ476" s="879"/>
      <c r="WIR476" s="875"/>
      <c r="WIS476" s="875"/>
      <c r="WJI476" s="880"/>
      <c r="WJM476" s="879"/>
      <c r="WJN476" s="875"/>
      <c r="WJO476" s="875"/>
      <c r="WKE476" s="880"/>
      <c r="WKI476" s="879"/>
      <c r="WKJ476" s="875"/>
      <c r="WKK476" s="875"/>
      <c r="WLA476" s="880"/>
      <c r="WLE476" s="879"/>
      <c r="WLF476" s="875"/>
      <c r="WLG476" s="875"/>
      <c r="WLW476" s="880"/>
      <c r="WMA476" s="879"/>
      <c r="WMB476" s="875"/>
      <c r="WMC476" s="875"/>
      <c r="WMS476" s="880"/>
      <c r="WMW476" s="879"/>
      <c r="WMX476" s="875"/>
      <c r="WMY476" s="875"/>
      <c r="WNO476" s="880"/>
      <c r="WNS476" s="879"/>
      <c r="WNT476" s="875"/>
      <c r="WNU476" s="875"/>
      <c r="WOK476" s="880"/>
      <c r="WOO476" s="879"/>
      <c r="WOP476" s="875"/>
      <c r="WOQ476" s="875"/>
      <c r="WPG476" s="880"/>
      <c r="WPK476" s="879"/>
      <c r="WPL476" s="875"/>
      <c r="WPM476" s="875"/>
      <c r="WQC476" s="880"/>
      <c r="WQG476" s="879"/>
      <c r="WQH476" s="875"/>
      <c r="WQI476" s="875"/>
      <c r="WQY476" s="880"/>
      <c r="WRC476" s="879"/>
      <c r="WRD476" s="875"/>
      <c r="WRE476" s="875"/>
      <c r="WRU476" s="880"/>
      <c r="WRY476" s="879"/>
      <c r="WRZ476" s="875"/>
      <c r="WSA476" s="875"/>
      <c r="WSQ476" s="880"/>
      <c r="WSU476" s="879"/>
      <c r="WSV476" s="875"/>
      <c r="WSW476" s="875"/>
      <c r="WTM476" s="880"/>
      <c r="WTQ476" s="879"/>
      <c r="WTR476" s="875"/>
      <c r="WTS476" s="875"/>
      <c r="WUI476" s="880"/>
      <c r="WUM476" s="879"/>
      <c r="WUN476" s="875"/>
      <c r="WUO476" s="875"/>
      <c r="WVE476" s="880"/>
      <c r="WVI476" s="879"/>
      <c r="WVJ476" s="875"/>
      <c r="WVK476" s="875"/>
      <c r="WWA476" s="880"/>
      <c r="WWE476" s="879"/>
      <c r="WWF476" s="875"/>
      <c r="WWG476" s="875"/>
      <c r="WWW476" s="880"/>
      <c r="WXA476" s="879"/>
      <c r="WXB476" s="875"/>
      <c r="WXC476" s="875"/>
      <c r="WXS476" s="880"/>
      <c r="WXW476" s="879"/>
      <c r="WXX476" s="875"/>
      <c r="WXY476" s="875"/>
      <c r="WYO476" s="880"/>
      <c r="WYS476" s="879"/>
      <c r="WYT476" s="875"/>
      <c r="WYU476" s="875"/>
      <c r="WZK476" s="880"/>
      <c r="WZO476" s="879"/>
      <c r="WZP476" s="875"/>
      <c r="WZQ476" s="875"/>
      <c r="XAG476" s="880"/>
      <c r="XAK476" s="879"/>
      <c r="XAL476" s="875"/>
      <c r="XAM476" s="875"/>
      <c r="XBC476" s="880"/>
      <c r="XBG476" s="879"/>
      <c r="XBH476" s="875"/>
      <c r="XBI476" s="875"/>
    </row>
    <row r="477" spans="1:1017 1033:2045 2049:3063 3079:5109 5125:6143 6159:7155 7171:8189 8205:9201 9217:10235 10251:11263 11267:12281 12297:13309 13313:14327 14343:16285" s="878" customFormat="1" ht="20.100000000000001" customHeight="1">
      <c r="A477" s="878" t="s">
        <v>861</v>
      </c>
      <c r="D477" s="995">
        <v>485</v>
      </c>
      <c r="E477" s="995">
        <v>892</v>
      </c>
      <c r="F477" s="995">
        <v>354</v>
      </c>
      <c r="G477" s="995">
        <v>282</v>
      </c>
      <c r="H477" s="978">
        <v>659</v>
      </c>
      <c r="I477" s="594"/>
      <c r="J477" s="594"/>
      <c r="K477" s="594"/>
      <c r="L477" s="594"/>
      <c r="M477" s="594"/>
      <c r="N477" s="594"/>
      <c r="O477" s="594"/>
      <c r="P477" s="594"/>
      <c r="Q477" s="594"/>
      <c r="R477" s="594"/>
      <c r="S477" s="594"/>
      <c r="T477" s="594"/>
      <c r="U477" s="477"/>
      <c r="V477" s="594"/>
      <c r="W477" s="594"/>
      <c r="X477" s="594"/>
      <c r="Y477" s="4"/>
      <c r="Z477" s="49"/>
      <c r="AA477" s="49"/>
      <c r="AB477" s="594"/>
      <c r="AC477" s="594"/>
      <c r="AD477" s="594"/>
      <c r="AE477" s="594"/>
      <c r="AF477" s="594"/>
      <c r="AG477" s="594"/>
      <c r="AH477" s="594"/>
      <c r="AI477" s="594"/>
      <c r="AJ477" s="594"/>
      <c r="AK477" s="594"/>
      <c r="AL477" s="594"/>
      <c r="AM477" s="594"/>
      <c r="AN477" s="594"/>
      <c r="AO477" s="594"/>
      <c r="AP477" s="594"/>
      <c r="AQ477" s="477"/>
      <c r="AR477" s="594"/>
      <c r="AS477" s="594"/>
      <c r="AT477" s="594"/>
      <c r="AU477" s="4"/>
      <c r="AV477" s="49"/>
      <c r="AW477" s="49"/>
      <c r="AX477" s="594"/>
      <c r="AY477" s="594"/>
      <c r="AZ477" s="594"/>
      <c r="BA477" s="594"/>
      <c r="BB477" s="594"/>
      <c r="BC477" s="594"/>
      <c r="BD477" s="594"/>
      <c r="BE477" s="594"/>
      <c r="BF477" s="594"/>
      <c r="BG477" s="594"/>
      <c r="BH477" s="594"/>
      <c r="BI477" s="594"/>
      <c r="BJ477" s="594"/>
      <c r="BK477" s="594"/>
      <c r="BL477" s="594"/>
      <c r="BM477" s="477"/>
      <c r="BN477" s="594"/>
      <c r="BO477" s="594"/>
      <c r="BP477" s="594"/>
      <c r="BQ477" s="4"/>
      <c r="BR477" s="49"/>
      <c r="BS477" s="49"/>
      <c r="BT477" s="594"/>
      <c r="BU477" s="594"/>
      <c r="BV477" s="594"/>
      <c r="BW477" s="594"/>
      <c r="BX477" s="594"/>
      <c r="BY477" s="594"/>
      <c r="BZ477" s="594"/>
      <c r="CA477" s="594"/>
      <c r="CB477" s="594"/>
      <c r="CC477" s="594"/>
      <c r="CD477" s="594"/>
      <c r="CE477" s="594"/>
      <c r="CF477" s="594"/>
      <c r="CG477" s="594"/>
      <c r="CH477" s="594"/>
      <c r="CI477" s="477"/>
      <c r="CJ477" s="594"/>
      <c r="CK477" s="594"/>
      <c r="CL477" s="594"/>
      <c r="CM477" s="4"/>
      <c r="CN477" s="49"/>
      <c r="CO477" s="49"/>
      <c r="CP477" s="594"/>
      <c r="CQ477" s="594"/>
      <c r="CR477" s="594"/>
      <c r="CS477" s="594"/>
      <c r="CT477" s="594"/>
      <c r="CU477" s="594"/>
      <c r="CV477" s="594"/>
      <c r="CW477" s="594"/>
      <c r="CX477" s="594"/>
      <c r="CY477" s="594"/>
      <c r="CZ477" s="594"/>
      <c r="DA477" s="594"/>
      <c r="DB477" s="594"/>
      <c r="DC477" s="594"/>
      <c r="DD477" s="594"/>
      <c r="DE477" s="477"/>
      <c r="DF477" s="594"/>
      <c r="DG477" s="594"/>
      <c r="DH477" s="594"/>
      <c r="DI477" s="4"/>
      <c r="DJ477" s="49"/>
      <c r="DK477" s="49"/>
      <c r="DL477" s="594"/>
      <c r="DM477" s="594"/>
      <c r="DN477" s="594"/>
      <c r="DO477" s="594"/>
      <c r="DP477" s="594"/>
      <c r="DQ477" s="594"/>
      <c r="DR477" s="594"/>
      <c r="DS477" s="594"/>
      <c r="DT477" s="594"/>
      <c r="DU477" s="594"/>
      <c r="DV477" s="594"/>
      <c r="DW477" s="594"/>
      <c r="DX477" s="594"/>
      <c r="DY477" s="594"/>
      <c r="DZ477" s="594"/>
      <c r="EA477" s="477"/>
      <c r="EB477" s="594"/>
      <c r="EC477" s="594"/>
      <c r="ED477" s="594"/>
      <c r="EE477" s="4"/>
      <c r="EF477" s="49"/>
      <c r="EG477" s="49"/>
      <c r="EH477" s="594"/>
      <c r="EI477" s="594"/>
      <c r="EJ477" s="594"/>
      <c r="EK477" s="594"/>
      <c r="EL477" s="594"/>
      <c r="EM477" s="594"/>
      <c r="EN477" s="594"/>
      <c r="EO477" s="594"/>
      <c r="EP477" s="594"/>
      <c r="EQ477" s="594"/>
      <c r="ER477" s="594"/>
      <c r="ES477" s="594"/>
      <c r="ET477" s="594"/>
      <c r="EU477" s="594"/>
      <c r="EV477" s="594"/>
      <c r="EW477" s="477"/>
      <c r="EX477" s="594"/>
      <c r="EY477" s="594"/>
      <c r="EZ477" s="594"/>
      <c r="FA477" s="4"/>
      <c r="FB477" s="49"/>
      <c r="FC477" s="49"/>
      <c r="FD477" s="594"/>
      <c r="FE477" s="594"/>
      <c r="FF477" s="594"/>
      <c r="FG477" s="594"/>
      <c r="FH477" s="594"/>
      <c r="FI477" s="594"/>
      <c r="FJ477" s="594"/>
      <c r="FK477" s="594"/>
      <c r="FL477" s="594"/>
      <c r="FM477" s="594"/>
      <c r="FN477" s="594"/>
      <c r="FO477" s="594"/>
      <c r="FP477" s="594"/>
      <c r="FQ477" s="594"/>
      <c r="FR477" s="594"/>
      <c r="FS477" s="477"/>
      <c r="FT477" s="594"/>
      <c r="FU477" s="594"/>
      <c r="FV477" s="594"/>
      <c r="FW477" s="4"/>
      <c r="FX477" s="49"/>
      <c r="FY477" s="49"/>
      <c r="FZ477" s="594"/>
      <c r="GA477" s="594"/>
      <c r="GB477" s="594"/>
      <c r="GC477" s="594"/>
      <c r="GD477" s="594"/>
      <c r="GE477" s="594"/>
      <c r="GF477" s="594"/>
      <c r="GG477" s="594"/>
      <c r="GH477" s="594"/>
      <c r="GI477" s="594"/>
      <c r="GJ477" s="594"/>
      <c r="GK477" s="594"/>
      <c r="GL477" s="594"/>
      <c r="GM477" s="594"/>
      <c r="GN477" s="594"/>
      <c r="GO477" s="477"/>
      <c r="GP477" s="594"/>
      <c r="GQ477" s="594"/>
      <c r="GR477" s="594"/>
      <c r="GS477" s="4"/>
      <c r="GT477" s="49"/>
      <c r="GU477" s="49"/>
      <c r="GV477" s="594"/>
      <c r="GW477" s="594"/>
      <c r="GX477" s="594"/>
      <c r="GY477" s="594"/>
      <c r="GZ477" s="594"/>
      <c r="HA477" s="594"/>
      <c r="HB477" s="594"/>
      <c r="HC477" s="594"/>
      <c r="HD477" s="594"/>
      <c r="HE477" s="594"/>
      <c r="HF477" s="594"/>
      <c r="HG477" s="594"/>
      <c r="HH477" s="594"/>
      <c r="HI477" s="594"/>
      <c r="HJ477" s="594"/>
      <c r="HK477" s="477"/>
      <c r="HL477" s="594"/>
      <c r="HM477" s="594"/>
      <c r="HN477" s="594"/>
      <c r="HO477" s="4"/>
      <c r="HP477" s="49"/>
      <c r="HQ477" s="49"/>
      <c r="HR477" s="594"/>
      <c r="HS477" s="594"/>
      <c r="HT477" s="594"/>
      <c r="HU477" s="594"/>
      <c r="HV477" s="594"/>
      <c r="HW477" s="594"/>
      <c r="HX477" s="594"/>
      <c r="IG477" s="877"/>
      <c r="IK477" s="874"/>
      <c r="IL477" s="881"/>
      <c r="IM477" s="881"/>
      <c r="JC477" s="877"/>
      <c r="JG477" s="874"/>
      <c r="JH477" s="881"/>
      <c r="JI477" s="881"/>
      <c r="JY477" s="877"/>
      <c r="KC477" s="874"/>
      <c r="KD477" s="881"/>
      <c r="KE477" s="881"/>
      <c r="KU477" s="877"/>
      <c r="KY477" s="874"/>
      <c r="KZ477" s="881"/>
      <c r="LA477" s="881"/>
      <c r="LQ477" s="877"/>
      <c r="LU477" s="874"/>
      <c r="LV477" s="881"/>
      <c r="LW477" s="881"/>
      <c r="MM477" s="877"/>
      <c r="MQ477" s="874"/>
      <c r="MR477" s="881"/>
      <c r="MS477" s="881"/>
      <c r="NI477" s="877"/>
      <c r="NM477" s="874"/>
      <c r="NN477" s="881"/>
      <c r="NO477" s="881"/>
      <c r="OE477" s="877"/>
      <c r="OI477" s="874"/>
      <c r="OJ477" s="881"/>
      <c r="OK477" s="881"/>
      <c r="PA477" s="877"/>
      <c r="PE477" s="874"/>
      <c r="PF477" s="881"/>
      <c r="PG477" s="881"/>
      <c r="PW477" s="877"/>
      <c r="QA477" s="874"/>
      <c r="QB477" s="881"/>
      <c r="QC477" s="881"/>
      <c r="QS477" s="877"/>
      <c r="QW477" s="874"/>
      <c r="QX477" s="881"/>
      <c r="QY477" s="881"/>
      <c r="RO477" s="877"/>
      <c r="RS477" s="874"/>
      <c r="RT477" s="881"/>
      <c r="RU477" s="881"/>
      <c r="SK477" s="877"/>
      <c r="SO477" s="874"/>
      <c r="SP477" s="881"/>
      <c r="SQ477" s="881"/>
      <c r="TG477" s="877"/>
      <c r="TK477" s="874"/>
      <c r="TL477" s="881"/>
      <c r="TM477" s="881"/>
      <c r="UC477" s="877"/>
      <c r="UG477" s="874"/>
      <c r="UH477" s="881"/>
      <c r="UI477" s="881"/>
      <c r="UY477" s="877"/>
      <c r="VC477" s="874"/>
      <c r="VD477" s="881"/>
      <c r="VE477" s="881"/>
      <c r="VU477" s="877"/>
      <c r="VY477" s="874"/>
      <c r="VZ477" s="881"/>
      <c r="WA477" s="881"/>
      <c r="WQ477" s="877"/>
      <c r="WU477" s="874"/>
      <c r="WV477" s="881"/>
      <c r="WW477" s="881"/>
      <c r="XM477" s="877"/>
      <c r="XQ477" s="874"/>
      <c r="XR477" s="881"/>
      <c r="XS477" s="881"/>
      <c r="YI477" s="877"/>
      <c r="YM477" s="874"/>
      <c r="YN477" s="881"/>
      <c r="YO477" s="881"/>
      <c r="ZE477" s="877"/>
      <c r="ZI477" s="874"/>
      <c r="ZJ477" s="881"/>
      <c r="ZK477" s="881"/>
      <c r="AAA477" s="877"/>
      <c r="AAE477" s="874"/>
      <c r="AAF477" s="881"/>
      <c r="AAG477" s="881"/>
      <c r="AAW477" s="877"/>
      <c r="ABA477" s="874"/>
      <c r="ABB477" s="881"/>
      <c r="ABC477" s="881"/>
      <c r="ABS477" s="877"/>
      <c r="ABW477" s="874"/>
      <c r="ABX477" s="881"/>
      <c r="ABY477" s="881"/>
      <c r="ACO477" s="877"/>
      <c r="ACS477" s="874"/>
      <c r="ACT477" s="881"/>
      <c r="ACU477" s="881"/>
      <c r="ADK477" s="877"/>
      <c r="ADO477" s="874"/>
      <c r="ADP477" s="881"/>
      <c r="ADQ477" s="881"/>
      <c r="AEG477" s="877"/>
      <c r="AEK477" s="874"/>
      <c r="AEL477" s="881"/>
      <c r="AEM477" s="881"/>
      <c r="AFC477" s="877"/>
      <c r="AFG477" s="874"/>
      <c r="AFH477" s="881"/>
      <c r="AFI477" s="881"/>
      <c r="AFY477" s="877"/>
      <c r="AGC477" s="874"/>
      <c r="AGD477" s="881"/>
      <c r="AGE477" s="881"/>
      <c r="AGU477" s="877"/>
      <c r="AGY477" s="874"/>
      <c r="AGZ477" s="881"/>
      <c r="AHA477" s="881"/>
      <c r="AHQ477" s="877"/>
      <c r="AHU477" s="874"/>
      <c r="AHV477" s="881"/>
      <c r="AHW477" s="881"/>
      <c r="AIM477" s="877"/>
      <c r="AIQ477" s="874"/>
      <c r="AIR477" s="881"/>
      <c r="AIS477" s="881"/>
      <c r="AJI477" s="877"/>
      <c r="AJM477" s="874"/>
      <c r="AJN477" s="881"/>
      <c r="AJO477" s="881"/>
      <c r="AKE477" s="877"/>
      <c r="AKI477" s="874"/>
      <c r="AKJ477" s="881"/>
      <c r="AKK477" s="881"/>
      <c r="ALA477" s="877"/>
      <c r="ALE477" s="874"/>
      <c r="ALF477" s="881"/>
      <c r="ALG477" s="881"/>
      <c r="ALW477" s="877"/>
      <c r="AMA477" s="874"/>
      <c r="AMB477" s="881"/>
      <c r="AMC477" s="881"/>
      <c r="AMS477" s="877"/>
      <c r="AMW477" s="874"/>
      <c r="AMX477" s="881"/>
      <c r="AMY477" s="881"/>
      <c r="ANO477" s="877"/>
      <c r="ANS477" s="874"/>
      <c r="ANT477" s="881"/>
      <c r="ANU477" s="881"/>
      <c r="AOK477" s="877"/>
      <c r="AOO477" s="874"/>
      <c r="AOP477" s="881"/>
      <c r="AOQ477" s="881"/>
      <c r="APG477" s="877"/>
      <c r="APK477" s="874"/>
      <c r="APL477" s="881"/>
      <c r="APM477" s="881"/>
      <c r="AQC477" s="877"/>
      <c r="AQG477" s="874"/>
      <c r="AQH477" s="881"/>
      <c r="AQI477" s="881"/>
      <c r="AQY477" s="877"/>
      <c r="ARC477" s="874"/>
      <c r="ARD477" s="881"/>
      <c r="ARE477" s="881"/>
      <c r="ARU477" s="877"/>
      <c r="ARY477" s="874"/>
      <c r="ARZ477" s="881"/>
      <c r="ASA477" s="881"/>
      <c r="ASQ477" s="877"/>
      <c r="ASU477" s="874"/>
      <c r="ASV477" s="881"/>
      <c r="ASW477" s="881"/>
      <c r="ATM477" s="877"/>
      <c r="ATQ477" s="874"/>
      <c r="ATR477" s="881"/>
      <c r="ATS477" s="881"/>
      <c r="AUI477" s="877"/>
      <c r="AUM477" s="874"/>
      <c r="AUN477" s="881"/>
      <c r="AUO477" s="881"/>
      <c r="AVE477" s="877"/>
      <c r="AVI477" s="874"/>
      <c r="AVJ477" s="881"/>
      <c r="AVK477" s="881"/>
      <c r="AWA477" s="877"/>
      <c r="AWE477" s="874"/>
      <c r="AWF477" s="881"/>
      <c r="AWG477" s="881"/>
      <c r="AWW477" s="877"/>
      <c r="AXA477" s="874"/>
      <c r="AXB477" s="881"/>
      <c r="AXC477" s="881"/>
      <c r="AXS477" s="877"/>
      <c r="AXW477" s="874"/>
      <c r="AXX477" s="881"/>
      <c r="AXY477" s="881"/>
      <c r="AYO477" s="877"/>
      <c r="AYS477" s="874"/>
      <c r="AYT477" s="881"/>
      <c r="AYU477" s="881"/>
      <c r="AZK477" s="877"/>
      <c r="AZO477" s="874"/>
      <c r="AZP477" s="881"/>
      <c r="AZQ477" s="881"/>
      <c r="BAG477" s="877"/>
      <c r="BAK477" s="874"/>
      <c r="BAL477" s="881"/>
      <c r="BAM477" s="881"/>
      <c r="BBC477" s="877"/>
      <c r="BBG477" s="874"/>
      <c r="BBH477" s="881"/>
      <c r="BBI477" s="881"/>
      <c r="BBY477" s="877"/>
      <c r="BCC477" s="874"/>
      <c r="BCD477" s="881"/>
      <c r="BCE477" s="881"/>
      <c r="BCU477" s="877"/>
      <c r="BCY477" s="874"/>
      <c r="BCZ477" s="881"/>
      <c r="BDA477" s="881"/>
      <c r="BDQ477" s="877"/>
      <c r="BDU477" s="874"/>
      <c r="BDV477" s="881"/>
      <c r="BDW477" s="881"/>
      <c r="BEM477" s="877"/>
      <c r="BEQ477" s="874"/>
      <c r="BER477" s="881"/>
      <c r="BES477" s="881"/>
      <c r="BFI477" s="877"/>
      <c r="BFM477" s="874"/>
      <c r="BFN477" s="881"/>
      <c r="BFO477" s="881"/>
      <c r="BGE477" s="877"/>
      <c r="BGI477" s="874"/>
      <c r="BGJ477" s="881"/>
      <c r="BGK477" s="881"/>
      <c r="BHA477" s="877"/>
      <c r="BHE477" s="874"/>
      <c r="BHF477" s="881"/>
      <c r="BHG477" s="881"/>
      <c r="BHW477" s="877"/>
      <c r="BIA477" s="874"/>
      <c r="BIB477" s="881"/>
      <c r="BIC477" s="881"/>
      <c r="BIS477" s="877"/>
      <c r="BIW477" s="874"/>
      <c r="BIX477" s="881"/>
      <c r="BIY477" s="881"/>
      <c r="BJO477" s="877"/>
      <c r="BJS477" s="874"/>
      <c r="BJT477" s="881"/>
      <c r="BJU477" s="881"/>
      <c r="BKK477" s="877"/>
      <c r="BKO477" s="874"/>
      <c r="BKP477" s="881"/>
      <c r="BKQ477" s="881"/>
      <c r="BLG477" s="877"/>
      <c r="BLK477" s="874"/>
      <c r="BLL477" s="881"/>
      <c r="BLM477" s="881"/>
      <c r="BMC477" s="877"/>
      <c r="BMG477" s="874"/>
      <c r="BMH477" s="881"/>
      <c r="BMI477" s="881"/>
      <c r="BMY477" s="877"/>
      <c r="BNC477" s="874"/>
      <c r="BND477" s="881"/>
      <c r="BNE477" s="881"/>
      <c r="BNU477" s="877"/>
      <c r="BNY477" s="874"/>
      <c r="BNZ477" s="881"/>
      <c r="BOA477" s="881"/>
      <c r="BOQ477" s="877"/>
      <c r="BOU477" s="874"/>
      <c r="BOV477" s="881"/>
      <c r="BOW477" s="881"/>
      <c r="BPM477" s="877"/>
      <c r="BPQ477" s="874"/>
      <c r="BPR477" s="881"/>
      <c r="BPS477" s="881"/>
      <c r="BQI477" s="877"/>
      <c r="BQM477" s="874"/>
      <c r="BQN477" s="881"/>
      <c r="BQO477" s="881"/>
      <c r="BRE477" s="877"/>
      <c r="BRI477" s="874"/>
      <c r="BRJ477" s="881"/>
      <c r="BRK477" s="881"/>
      <c r="BSA477" s="877"/>
      <c r="BSE477" s="874"/>
      <c r="BSF477" s="881"/>
      <c r="BSG477" s="881"/>
      <c r="BSW477" s="877"/>
      <c r="BTA477" s="874"/>
      <c r="BTB477" s="881"/>
      <c r="BTC477" s="881"/>
      <c r="BTS477" s="877"/>
      <c r="BTW477" s="874"/>
      <c r="BTX477" s="881"/>
      <c r="BTY477" s="881"/>
      <c r="BUO477" s="877"/>
      <c r="BUS477" s="874"/>
      <c r="BUT477" s="881"/>
      <c r="BUU477" s="881"/>
      <c r="BVK477" s="877"/>
      <c r="BVO477" s="874"/>
      <c r="BVP477" s="881"/>
      <c r="BVQ477" s="881"/>
      <c r="BWG477" s="877"/>
      <c r="BWK477" s="874"/>
      <c r="BWL477" s="881"/>
      <c r="BWM477" s="881"/>
      <c r="BXC477" s="877"/>
      <c r="BXG477" s="874"/>
      <c r="BXH477" s="881"/>
      <c r="BXI477" s="881"/>
      <c r="BXY477" s="877"/>
      <c r="BYC477" s="874"/>
      <c r="BYD477" s="881"/>
      <c r="BYE477" s="881"/>
      <c r="BYU477" s="877"/>
      <c r="BYY477" s="874"/>
      <c r="BYZ477" s="881"/>
      <c r="BZA477" s="881"/>
      <c r="BZQ477" s="877"/>
      <c r="BZU477" s="874"/>
      <c r="BZV477" s="881"/>
      <c r="BZW477" s="881"/>
      <c r="CAM477" s="877"/>
      <c r="CAQ477" s="874"/>
      <c r="CAR477" s="881"/>
      <c r="CAS477" s="881"/>
      <c r="CBI477" s="877"/>
      <c r="CBM477" s="874"/>
      <c r="CBN477" s="881"/>
      <c r="CBO477" s="881"/>
      <c r="CCE477" s="877"/>
      <c r="CCI477" s="874"/>
      <c r="CCJ477" s="881"/>
      <c r="CCK477" s="881"/>
      <c r="CDA477" s="877"/>
      <c r="CDE477" s="874"/>
      <c r="CDF477" s="881"/>
      <c r="CDG477" s="881"/>
      <c r="CDW477" s="877"/>
      <c r="CEA477" s="874"/>
      <c r="CEB477" s="881"/>
      <c r="CEC477" s="881"/>
      <c r="CES477" s="877"/>
      <c r="CEW477" s="874"/>
      <c r="CEX477" s="881"/>
      <c r="CEY477" s="881"/>
      <c r="CFO477" s="877"/>
      <c r="CFS477" s="874"/>
      <c r="CFT477" s="881"/>
      <c r="CFU477" s="881"/>
      <c r="CGK477" s="877"/>
      <c r="CGO477" s="874"/>
      <c r="CGP477" s="881"/>
      <c r="CGQ477" s="881"/>
      <c r="CHG477" s="877"/>
      <c r="CHK477" s="874"/>
      <c r="CHL477" s="881"/>
      <c r="CHM477" s="881"/>
      <c r="CIC477" s="877"/>
      <c r="CIG477" s="874"/>
      <c r="CIH477" s="881"/>
      <c r="CII477" s="881"/>
      <c r="CIY477" s="877"/>
      <c r="CJC477" s="874"/>
      <c r="CJD477" s="881"/>
      <c r="CJE477" s="881"/>
      <c r="CJU477" s="877"/>
      <c r="CJY477" s="874"/>
      <c r="CJZ477" s="881"/>
      <c r="CKA477" s="881"/>
      <c r="CKQ477" s="877"/>
      <c r="CKU477" s="874"/>
      <c r="CKV477" s="881"/>
      <c r="CKW477" s="881"/>
      <c r="CLM477" s="877"/>
      <c r="CLQ477" s="874"/>
      <c r="CLR477" s="881"/>
      <c r="CLS477" s="881"/>
      <c r="CMI477" s="877"/>
      <c r="CMM477" s="874"/>
      <c r="CMN477" s="881"/>
      <c r="CMO477" s="881"/>
      <c r="CNE477" s="877"/>
      <c r="CNI477" s="874"/>
      <c r="CNJ477" s="881"/>
      <c r="CNK477" s="881"/>
      <c r="COA477" s="877"/>
      <c r="COE477" s="874"/>
      <c r="COF477" s="881"/>
      <c r="COG477" s="881"/>
      <c r="COW477" s="877"/>
      <c r="CPA477" s="874"/>
      <c r="CPB477" s="881"/>
      <c r="CPC477" s="881"/>
      <c r="CPS477" s="877"/>
      <c r="CPW477" s="874"/>
      <c r="CPX477" s="881"/>
      <c r="CPY477" s="881"/>
      <c r="CQO477" s="877"/>
      <c r="CQS477" s="874"/>
      <c r="CQT477" s="881"/>
      <c r="CQU477" s="881"/>
      <c r="CRK477" s="877"/>
      <c r="CRO477" s="874"/>
      <c r="CRP477" s="881"/>
      <c r="CRQ477" s="881"/>
      <c r="CSG477" s="877"/>
      <c r="CSK477" s="874"/>
      <c r="CSL477" s="881"/>
      <c r="CSM477" s="881"/>
      <c r="CTC477" s="877"/>
      <c r="CTG477" s="874"/>
      <c r="CTH477" s="881"/>
      <c r="CTI477" s="881"/>
      <c r="CTY477" s="877"/>
      <c r="CUC477" s="874"/>
      <c r="CUD477" s="881"/>
      <c r="CUE477" s="881"/>
      <c r="CUU477" s="877"/>
      <c r="CUY477" s="874"/>
      <c r="CUZ477" s="881"/>
      <c r="CVA477" s="881"/>
      <c r="CVQ477" s="877"/>
      <c r="CVU477" s="874"/>
      <c r="CVV477" s="881"/>
      <c r="CVW477" s="881"/>
      <c r="CWM477" s="877"/>
      <c r="CWQ477" s="874"/>
      <c r="CWR477" s="881"/>
      <c r="CWS477" s="881"/>
      <c r="CXI477" s="877"/>
      <c r="CXM477" s="874"/>
      <c r="CXN477" s="881"/>
      <c r="CXO477" s="881"/>
      <c r="CYE477" s="877"/>
      <c r="CYI477" s="874"/>
      <c r="CYJ477" s="881"/>
      <c r="CYK477" s="881"/>
      <c r="CZA477" s="877"/>
      <c r="CZE477" s="874"/>
      <c r="CZF477" s="881"/>
      <c r="CZG477" s="881"/>
      <c r="CZW477" s="877"/>
      <c r="DAA477" s="874"/>
      <c r="DAB477" s="881"/>
      <c r="DAC477" s="881"/>
      <c r="DAS477" s="877"/>
      <c r="DAW477" s="874"/>
      <c r="DAX477" s="881"/>
      <c r="DAY477" s="881"/>
      <c r="DBO477" s="877"/>
      <c r="DBS477" s="874"/>
      <c r="DBT477" s="881"/>
      <c r="DBU477" s="881"/>
      <c r="DCK477" s="877"/>
      <c r="DCO477" s="874"/>
      <c r="DCP477" s="881"/>
      <c r="DCQ477" s="881"/>
      <c r="DDG477" s="877"/>
      <c r="DDK477" s="874"/>
      <c r="DDL477" s="881"/>
      <c r="DDM477" s="881"/>
      <c r="DEC477" s="877"/>
      <c r="DEG477" s="874"/>
      <c r="DEH477" s="881"/>
      <c r="DEI477" s="881"/>
      <c r="DEY477" s="877"/>
      <c r="DFC477" s="874"/>
      <c r="DFD477" s="881"/>
      <c r="DFE477" s="881"/>
      <c r="DFU477" s="877"/>
      <c r="DFY477" s="874"/>
      <c r="DFZ477" s="881"/>
      <c r="DGA477" s="881"/>
      <c r="DGQ477" s="877"/>
      <c r="DGU477" s="874"/>
      <c r="DGV477" s="881"/>
      <c r="DGW477" s="881"/>
      <c r="DHM477" s="877"/>
      <c r="DHQ477" s="874"/>
      <c r="DHR477" s="881"/>
      <c r="DHS477" s="881"/>
      <c r="DII477" s="877"/>
      <c r="DIM477" s="874"/>
      <c r="DIN477" s="881"/>
      <c r="DIO477" s="881"/>
      <c r="DJE477" s="877"/>
      <c r="DJI477" s="874"/>
      <c r="DJJ477" s="881"/>
      <c r="DJK477" s="881"/>
      <c r="DKA477" s="877"/>
      <c r="DKE477" s="874"/>
      <c r="DKF477" s="881"/>
      <c r="DKG477" s="881"/>
      <c r="DKW477" s="877"/>
      <c r="DLA477" s="874"/>
      <c r="DLB477" s="881"/>
      <c r="DLC477" s="881"/>
      <c r="DLS477" s="877"/>
      <c r="DLW477" s="874"/>
      <c r="DLX477" s="881"/>
      <c r="DLY477" s="881"/>
      <c r="DMO477" s="877"/>
      <c r="DMS477" s="874"/>
      <c r="DMT477" s="881"/>
      <c r="DMU477" s="881"/>
      <c r="DNK477" s="877"/>
      <c r="DNO477" s="874"/>
      <c r="DNP477" s="881"/>
      <c r="DNQ477" s="881"/>
      <c r="DOG477" s="877"/>
      <c r="DOK477" s="874"/>
      <c r="DOL477" s="881"/>
      <c r="DOM477" s="881"/>
      <c r="DPC477" s="877"/>
      <c r="DPG477" s="874"/>
      <c r="DPH477" s="881"/>
      <c r="DPI477" s="881"/>
      <c r="DPY477" s="877"/>
      <c r="DQC477" s="874"/>
      <c r="DQD477" s="881"/>
      <c r="DQE477" s="881"/>
      <c r="DQU477" s="877"/>
      <c r="DQY477" s="874"/>
      <c r="DQZ477" s="881"/>
      <c r="DRA477" s="881"/>
      <c r="DRQ477" s="877"/>
      <c r="DRU477" s="874"/>
      <c r="DRV477" s="881"/>
      <c r="DRW477" s="881"/>
      <c r="DSM477" s="877"/>
      <c r="DSQ477" s="874"/>
      <c r="DSR477" s="881"/>
      <c r="DSS477" s="881"/>
      <c r="DTI477" s="877"/>
      <c r="DTM477" s="874"/>
      <c r="DTN477" s="881"/>
      <c r="DTO477" s="881"/>
      <c r="DUE477" s="877"/>
      <c r="DUI477" s="874"/>
      <c r="DUJ477" s="881"/>
      <c r="DUK477" s="881"/>
      <c r="DVA477" s="877"/>
      <c r="DVE477" s="874"/>
      <c r="DVF477" s="881"/>
      <c r="DVG477" s="881"/>
      <c r="DVW477" s="877"/>
      <c r="DWA477" s="874"/>
      <c r="DWB477" s="881"/>
      <c r="DWC477" s="881"/>
      <c r="DWS477" s="877"/>
      <c r="DWW477" s="874"/>
      <c r="DWX477" s="881"/>
      <c r="DWY477" s="881"/>
      <c r="DXO477" s="877"/>
      <c r="DXS477" s="874"/>
      <c r="DXT477" s="881"/>
      <c r="DXU477" s="881"/>
      <c r="DYK477" s="877"/>
      <c r="DYO477" s="874"/>
      <c r="DYP477" s="881"/>
      <c r="DYQ477" s="881"/>
      <c r="DZG477" s="877"/>
      <c r="DZK477" s="874"/>
      <c r="DZL477" s="881"/>
      <c r="DZM477" s="881"/>
      <c r="EAC477" s="877"/>
      <c r="EAG477" s="874"/>
      <c r="EAH477" s="881"/>
      <c r="EAI477" s="881"/>
      <c r="EAY477" s="877"/>
      <c r="EBC477" s="874"/>
      <c r="EBD477" s="881"/>
      <c r="EBE477" s="881"/>
      <c r="EBU477" s="877"/>
      <c r="EBY477" s="874"/>
      <c r="EBZ477" s="881"/>
      <c r="ECA477" s="881"/>
      <c r="ECQ477" s="877"/>
      <c r="ECU477" s="874"/>
      <c r="ECV477" s="881"/>
      <c r="ECW477" s="881"/>
      <c r="EDM477" s="877"/>
      <c r="EDQ477" s="874"/>
      <c r="EDR477" s="881"/>
      <c r="EDS477" s="881"/>
      <c r="EEI477" s="877"/>
      <c r="EEM477" s="874"/>
      <c r="EEN477" s="881"/>
      <c r="EEO477" s="881"/>
      <c r="EFE477" s="877"/>
      <c r="EFI477" s="874"/>
      <c r="EFJ477" s="881"/>
      <c r="EFK477" s="881"/>
      <c r="EGA477" s="877"/>
      <c r="EGE477" s="874"/>
      <c r="EGF477" s="881"/>
      <c r="EGG477" s="881"/>
      <c r="EGW477" s="877"/>
      <c r="EHA477" s="874"/>
      <c r="EHB477" s="881"/>
      <c r="EHC477" s="881"/>
      <c r="EHS477" s="877"/>
      <c r="EHW477" s="874"/>
      <c r="EHX477" s="881"/>
      <c r="EHY477" s="881"/>
      <c r="EIO477" s="877"/>
      <c r="EIS477" s="874"/>
      <c r="EIT477" s="881"/>
      <c r="EIU477" s="881"/>
      <c r="EJK477" s="877"/>
      <c r="EJO477" s="874"/>
      <c r="EJP477" s="881"/>
      <c r="EJQ477" s="881"/>
      <c r="EKG477" s="877"/>
      <c r="EKK477" s="874"/>
      <c r="EKL477" s="881"/>
      <c r="EKM477" s="881"/>
      <c r="ELC477" s="877"/>
      <c r="ELG477" s="874"/>
      <c r="ELH477" s="881"/>
      <c r="ELI477" s="881"/>
      <c r="ELY477" s="877"/>
      <c r="EMC477" s="874"/>
      <c r="EMD477" s="881"/>
      <c r="EME477" s="881"/>
      <c r="EMU477" s="877"/>
      <c r="EMY477" s="874"/>
      <c r="EMZ477" s="881"/>
      <c r="ENA477" s="881"/>
      <c r="ENQ477" s="877"/>
      <c r="ENU477" s="874"/>
      <c r="ENV477" s="881"/>
      <c r="ENW477" s="881"/>
      <c r="EOM477" s="877"/>
      <c r="EOQ477" s="874"/>
      <c r="EOR477" s="881"/>
      <c r="EOS477" s="881"/>
      <c r="EPI477" s="877"/>
      <c r="EPM477" s="874"/>
      <c r="EPN477" s="881"/>
      <c r="EPO477" s="881"/>
      <c r="EQE477" s="877"/>
      <c r="EQI477" s="874"/>
      <c r="EQJ477" s="881"/>
      <c r="EQK477" s="881"/>
      <c r="ERA477" s="877"/>
      <c r="ERE477" s="874"/>
      <c r="ERF477" s="881"/>
      <c r="ERG477" s="881"/>
      <c r="ERW477" s="877"/>
      <c r="ESA477" s="874"/>
      <c r="ESB477" s="881"/>
      <c r="ESC477" s="881"/>
      <c r="ESS477" s="877"/>
      <c r="ESW477" s="874"/>
      <c r="ESX477" s="881"/>
      <c r="ESY477" s="881"/>
      <c r="ETO477" s="877"/>
      <c r="ETS477" s="874"/>
      <c r="ETT477" s="881"/>
      <c r="ETU477" s="881"/>
      <c r="EUK477" s="877"/>
      <c r="EUO477" s="874"/>
      <c r="EUP477" s="881"/>
      <c r="EUQ477" s="881"/>
      <c r="EVG477" s="877"/>
      <c r="EVK477" s="874"/>
      <c r="EVL477" s="881"/>
      <c r="EVM477" s="881"/>
      <c r="EWC477" s="877"/>
      <c r="EWG477" s="874"/>
      <c r="EWH477" s="881"/>
      <c r="EWI477" s="881"/>
      <c r="EWY477" s="877"/>
      <c r="EXC477" s="874"/>
      <c r="EXD477" s="881"/>
      <c r="EXE477" s="881"/>
      <c r="EXU477" s="877"/>
      <c r="EXY477" s="874"/>
      <c r="EXZ477" s="881"/>
      <c r="EYA477" s="881"/>
      <c r="EYQ477" s="877"/>
      <c r="EYU477" s="874"/>
      <c r="EYV477" s="881"/>
      <c r="EYW477" s="881"/>
      <c r="EZM477" s="877"/>
      <c r="EZQ477" s="874"/>
      <c r="EZR477" s="881"/>
      <c r="EZS477" s="881"/>
      <c r="FAI477" s="877"/>
      <c r="FAM477" s="874"/>
      <c r="FAN477" s="881"/>
      <c r="FAO477" s="881"/>
      <c r="FBE477" s="877"/>
      <c r="FBI477" s="874"/>
      <c r="FBJ477" s="881"/>
      <c r="FBK477" s="881"/>
      <c r="FCA477" s="877"/>
      <c r="FCE477" s="874"/>
      <c r="FCF477" s="881"/>
      <c r="FCG477" s="881"/>
      <c r="FCW477" s="877"/>
      <c r="FDA477" s="874"/>
      <c r="FDB477" s="881"/>
      <c r="FDC477" s="881"/>
      <c r="FDS477" s="877"/>
      <c r="FDW477" s="874"/>
      <c r="FDX477" s="881"/>
      <c r="FDY477" s="881"/>
      <c r="FEO477" s="877"/>
      <c r="FES477" s="874"/>
      <c r="FET477" s="881"/>
      <c r="FEU477" s="881"/>
      <c r="FFK477" s="877"/>
      <c r="FFO477" s="874"/>
      <c r="FFP477" s="881"/>
      <c r="FFQ477" s="881"/>
      <c r="FGG477" s="877"/>
      <c r="FGK477" s="874"/>
      <c r="FGL477" s="881"/>
      <c r="FGM477" s="881"/>
      <c r="FHC477" s="877"/>
      <c r="FHG477" s="874"/>
      <c r="FHH477" s="881"/>
      <c r="FHI477" s="881"/>
      <c r="FHY477" s="877"/>
      <c r="FIC477" s="874"/>
      <c r="FID477" s="881"/>
      <c r="FIE477" s="881"/>
      <c r="FIU477" s="877"/>
      <c r="FIY477" s="874"/>
      <c r="FIZ477" s="881"/>
      <c r="FJA477" s="881"/>
      <c r="FJQ477" s="877"/>
      <c r="FJU477" s="874"/>
      <c r="FJV477" s="881"/>
      <c r="FJW477" s="881"/>
      <c r="FKM477" s="877"/>
      <c r="FKQ477" s="874"/>
      <c r="FKR477" s="881"/>
      <c r="FKS477" s="881"/>
      <c r="FLI477" s="877"/>
      <c r="FLM477" s="874"/>
      <c r="FLN477" s="881"/>
      <c r="FLO477" s="881"/>
      <c r="FME477" s="877"/>
      <c r="FMI477" s="874"/>
      <c r="FMJ477" s="881"/>
      <c r="FMK477" s="881"/>
      <c r="FNA477" s="877"/>
      <c r="FNE477" s="874"/>
      <c r="FNF477" s="881"/>
      <c r="FNG477" s="881"/>
      <c r="FNW477" s="877"/>
      <c r="FOA477" s="874"/>
      <c r="FOB477" s="881"/>
      <c r="FOC477" s="881"/>
      <c r="FOS477" s="877"/>
      <c r="FOW477" s="874"/>
      <c r="FOX477" s="881"/>
      <c r="FOY477" s="881"/>
      <c r="FPO477" s="877"/>
      <c r="FPS477" s="874"/>
      <c r="FPT477" s="881"/>
      <c r="FPU477" s="881"/>
      <c r="FQK477" s="877"/>
      <c r="FQO477" s="874"/>
      <c r="FQP477" s="881"/>
      <c r="FQQ477" s="881"/>
      <c r="FRG477" s="877"/>
      <c r="FRK477" s="874"/>
      <c r="FRL477" s="881"/>
      <c r="FRM477" s="881"/>
      <c r="FSC477" s="877"/>
      <c r="FSG477" s="874"/>
      <c r="FSH477" s="881"/>
      <c r="FSI477" s="881"/>
      <c r="FSY477" s="877"/>
      <c r="FTC477" s="874"/>
      <c r="FTD477" s="881"/>
      <c r="FTE477" s="881"/>
      <c r="FTU477" s="877"/>
      <c r="FTY477" s="874"/>
      <c r="FTZ477" s="881"/>
      <c r="FUA477" s="881"/>
      <c r="FUQ477" s="877"/>
      <c r="FUU477" s="874"/>
      <c r="FUV477" s="881"/>
      <c r="FUW477" s="881"/>
      <c r="FVM477" s="877"/>
      <c r="FVQ477" s="874"/>
      <c r="FVR477" s="881"/>
      <c r="FVS477" s="881"/>
      <c r="FWI477" s="877"/>
      <c r="FWM477" s="874"/>
      <c r="FWN477" s="881"/>
      <c r="FWO477" s="881"/>
      <c r="FXE477" s="877"/>
      <c r="FXI477" s="874"/>
      <c r="FXJ477" s="881"/>
      <c r="FXK477" s="881"/>
      <c r="FYA477" s="877"/>
      <c r="FYE477" s="874"/>
      <c r="FYF477" s="881"/>
      <c r="FYG477" s="881"/>
      <c r="FYW477" s="877"/>
      <c r="FZA477" s="874"/>
      <c r="FZB477" s="881"/>
      <c r="FZC477" s="881"/>
      <c r="FZS477" s="877"/>
      <c r="FZW477" s="874"/>
      <c r="FZX477" s="881"/>
      <c r="FZY477" s="881"/>
      <c r="GAO477" s="877"/>
      <c r="GAS477" s="874"/>
      <c r="GAT477" s="881"/>
      <c r="GAU477" s="881"/>
      <c r="GBK477" s="877"/>
      <c r="GBO477" s="874"/>
      <c r="GBP477" s="881"/>
      <c r="GBQ477" s="881"/>
      <c r="GCG477" s="877"/>
      <c r="GCK477" s="874"/>
      <c r="GCL477" s="881"/>
      <c r="GCM477" s="881"/>
      <c r="GDC477" s="877"/>
      <c r="GDG477" s="874"/>
      <c r="GDH477" s="881"/>
      <c r="GDI477" s="881"/>
      <c r="GDY477" s="877"/>
      <c r="GEC477" s="874"/>
      <c r="GED477" s="881"/>
      <c r="GEE477" s="881"/>
      <c r="GEU477" s="877"/>
      <c r="GEY477" s="874"/>
      <c r="GEZ477" s="881"/>
      <c r="GFA477" s="881"/>
      <c r="GFQ477" s="877"/>
      <c r="GFU477" s="874"/>
      <c r="GFV477" s="881"/>
      <c r="GFW477" s="881"/>
      <c r="GGM477" s="877"/>
      <c r="GGQ477" s="874"/>
      <c r="GGR477" s="881"/>
      <c r="GGS477" s="881"/>
      <c r="GHI477" s="877"/>
      <c r="GHM477" s="874"/>
      <c r="GHN477" s="881"/>
      <c r="GHO477" s="881"/>
      <c r="GIE477" s="877"/>
      <c r="GII477" s="874"/>
      <c r="GIJ477" s="881"/>
      <c r="GIK477" s="881"/>
      <c r="GJA477" s="877"/>
      <c r="GJE477" s="874"/>
      <c r="GJF477" s="881"/>
      <c r="GJG477" s="881"/>
      <c r="GJW477" s="877"/>
      <c r="GKA477" s="874"/>
      <c r="GKB477" s="881"/>
      <c r="GKC477" s="881"/>
      <c r="GKS477" s="877"/>
      <c r="GKW477" s="874"/>
      <c r="GKX477" s="881"/>
      <c r="GKY477" s="881"/>
      <c r="GLO477" s="877"/>
      <c r="GLS477" s="874"/>
      <c r="GLT477" s="881"/>
      <c r="GLU477" s="881"/>
      <c r="GMK477" s="877"/>
      <c r="GMO477" s="874"/>
      <c r="GMP477" s="881"/>
      <c r="GMQ477" s="881"/>
      <c r="GNG477" s="877"/>
      <c r="GNK477" s="874"/>
      <c r="GNL477" s="881"/>
      <c r="GNM477" s="881"/>
      <c r="GOC477" s="877"/>
      <c r="GOG477" s="874"/>
      <c r="GOH477" s="881"/>
      <c r="GOI477" s="881"/>
      <c r="GOY477" s="877"/>
      <c r="GPC477" s="874"/>
      <c r="GPD477" s="881"/>
      <c r="GPE477" s="881"/>
      <c r="GPU477" s="877"/>
      <c r="GPY477" s="874"/>
      <c r="GPZ477" s="881"/>
      <c r="GQA477" s="881"/>
      <c r="GQQ477" s="877"/>
      <c r="GQU477" s="874"/>
      <c r="GQV477" s="881"/>
      <c r="GQW477" s="881"/>
      <c r="GRM477" s="877"/>
      <c r="GRQ477" s="874"/>
      <c r="GRR477" s="881"/>
      <c r="GRS477" s="881"/>
      <c r="GSI477" s="877"/>
      <c r="GSM477" s="874"/>
      <c r="GSN477" s="881"/>
      <c r="GSO477" s="881"/>
      <c r="GTE477" s="877"/>
      <c r="GTI477" s="874"/>
      <c r="GTJ477" s="881"/>
      <c r="GTK477" s="881"/>
      <c r="GUA477" s="877"/>
      <c r="GUE477" s="874"/>
      <c r="GUF477" s="881"/>
      <c r="GUG477" s="881"/>
      <c r="GUW477" s="877"/>
      <c r="GVA477" s="874"/>
      <c r="GVB477" s="881"/>
      <c r="GVC477" s="881"/>
      <c r="GVS477" s="877"/>
      <c r="GVW477" s="874"/>
      <c r="GVX477" s="881"/>
      <c r="GVY477" s="881"/>
      <c r="GWO477" s="877"/>
      <c r="GWS477" s="874"/>
      <c r="GWT477" s="881"/>
      <c r="GWU477" s="881"/>
      <c r="GXK477" s="877"/>
      <c r="GXO477" s="874"/>
      <c r="GXP477" s="881"/>
      <c r="GXQ477" s="881"/>
      <c r="GYG477" s="877"/>
      <c r="GYK477" s="874"/>
      <c r="GYL477" s="881"/>
      <c r="GYM477" s="881"/>
      <c r="GZC477" s="877"/>
      <c r="GZG477" s="874"/>
      <c r="GZH477" s="881"/>
      <c r="GZI477" s="881"/>
      <c r="GZY477" s="877"/>
      <c r="HAC477" s="874"/>
      <c r="HAD477" s="881"/>
      <c r="HAE477" s="881"/>
      <c r="HAU477" s="877"/>
      <c r="HAY477" s="874"/>
      <c r="HAZ477" s="881"/>
      <c r="HBA477" s="881"/>
      <c r="HBQ477" s="877"/>
      <c r="HBU477" s="874"/>
      <c r="HBV477" s="881"/>
      <c r="HBW477" s="881"/>
      <c r="HCM477" s="877"/>
      <c r="HCQ477" s="874"/>
      <c r="HCR477" s="881"/>
      <c r="HCS477" s="881"/>
      <c r="HDI477" s="877"/>
      <c r="HDM477" s="874"/>
      <c r="HDN477" s="881"/>
      <c r="HDO477" s="881"/>
      <c r="HEE477" s="877"/>
      <c r="HEI477" s="874"/>
      <c r="HEJ477" s="881"/>
      <c r="HEK477" s="881"/>
      <c r="HFA477" s="877"/>
      <c r="HFE477" s="874"/>
      <c r="HFF477" s="881"/>
      <c r="HFG477" s="881"/>
      <c r="HFW477" s="877"/>
      <c r="HGA477" s="874"/>
      <c r="HGB477" s="881"/>
      <c r="HGC477" s="881"/>
      <c r="HGS477" s="877"/>
      <c r="HGW477" s="874"/>
      <c r="HGX477" s="881"/>
      <c r="HGY477" s="881"/>
      <c r="HHO477" s="877"/>
      <c r="HHS477" s="874"/>
      <c r="HHT477" s="881"/>
      <c r="HHU477" s="881"/>
      <c r="HIK477" s="877"/>
      <c r="HIO477" s="874"/>
      <c r="HIP477" s="881"/>
      <c r="HIQ477" s="881"/>
      <c r="HJG477" s="877"/>
      <c r="HJK477" s="874"/>
      <c r="HJL477" s="881"/>
      <c r="HJM477" s="881"/>
      <c r="HKC477" s="877"/>
      <c r="HKG477" s="874"/>
      <c r="HKH477" s="881"/>
      <c r="HKI477" s="881"/>
      <c r="HKY477" s="877"/>
      <c r="HLC477" s="874"/>
      <c r="HLD477" s="881"/>
      <c r="HLE477" s="881"/>
      <c r="HLU477" s="877"/>
      <c r="HLY477" s="874"/>
      <c r="HLZ477" s="881"/>
      <c r="HMA477" s="881"/>
      <c r="HMQ477" s="877"/>
      <c r="HMU477" s="874"/>
      <c r="HMV477" s="881"/>
      <c r="HMW477" s="881"/>
      <c r="HNM477" s="877"/>
      <c r="HNQ477" s="874"/>
      <c r="HNR477" s="881"/>
      <c r="HNS477" s="881"/>
      <c r="HOI477" s="877"/>
      <c r="HOM477" s="874"/>
      <c r="HON477" s="881"/>
      <c r="HOO477" s="881"/>
      <c r="HPE477" s="877"/>
      <c r="HPI477" s="874"/>
      <c r="HPJ477" s="881"/>
      <c r="HPK477" s="881"/>
      <c r="HQA477" s="877"/>
      <c r="HQE477" s="874"/>
      <c r="HQF477" s="881"/>
      <c r="HQG477" s="881"/>
      <c r="HQW477" s="877"/>
      <c r="HRA477" s="874"/>
      <c r="HRB477" s="881"/>
      <c r="HRC477" s="881"/>
      <c r="HRS477" s="877"/>
      <c r="HRW477" s="874"/>
      <c r="HRX477" s="881"/>
      <c r="HRY477" s="881"/>
      <c r="HSO477" s="877"/>
      <c r="HSS477" s="874"/>
      <c r="HST477" s="881"/>
      <c r="HSU477" s="881"/>
      <c r="HTK477" s="877"/>
      <c r="HTO477" s="874"/>
      <c r="HTP477" s="881"/>
      <c r="HTQ477" s="881"/>
      <c r="HUG477" s="877"/>
      <c r="HUK477" s="874"/>
      <c r="HUL477" s="881"/>
      <c r="HUM477" s="881"/>
      <c r="HVC477" s="877"/>
      <c r="HVG477" s="874"/>
      <c r="HVH477" s="881"/>
      <c r="HVI477" s="881"/>
      <c r="HVY477" s="877"/>
      <c r="HWC477" s="874"/>
      <c r="HWD477" s="881"/>
      <c r="HWE477" s="881"/>
      <c r="HWU477" s="877"/>
      <c r="HWY477" s="874"/>
      <c r="HWZ477" s="881"/>
      <c r="HXA477" s="881"/>
      <c r="HXQ477" s="877"/>
      <c r="HXU477" s="874"/>
      <c r="HXV477" s="881"/>
      <c r="HXW477" s="881"/>
      <c r="HYM477" s="877"/>
      <c r="HYQ477" s="874"/>
      <c r="HYR477" s="881"/>
      <c r="HYS477" s="881"/>
      <c r="HZI477" s="877"/>
      <c r="HZM477" s="874"/>
      <c r="HZN477" s="881"/>
      <c r="HZO477" s="881"/>
      <c r="IAE477" s="877"/>
      <c r="IAI477" s="874"/>
      <c r="IAJ477" s="881"/>
      <c r="IAK477" s="881"/>
      <c r="IBA477" s="877"/>
      <c r="IBE477" s="874"/>
      <c r="IBF477" s="881"/>
      <c r="IBG477" s="881"/>
      <c r="IBW477" s="877"/>
      <c r="ICA477" s="874"/>
      <c r="ICB477" s="881"/>
      <c r="ICC477" s="881"/>
      <c r="ICS477" s="877"/>
      <c r="ICW477" s="874"/>
      <c r="ICX477" s="881"/>
      <c r="ICY477" s="881"/>
      <c r="IDO477" s="877"/>
      <c r="IDS477" s="874"/>
      <c r="IDT477" s="881"/>
      <c r="IDU477" s="881"/>
      <c r="IEK477" s="877"/>
      <c r="IEO477" s="874"/>
      <c r="IEP477" s="881"/>
      <c r="IEQ477" s="881"/>
      <c r="IFG477" s="877"/>
      <c r="IFK477" s="874"/>
      <c r="IFL477" s="881"/>
      <c r="IFM477" s="881"/>
      <c r="IGC477" s="877"/>
      <c r="IGG477" s="874"/>
      <c r="IGH477" s="881"/>
      <c r="IGI477" s="881"/>
      <c r="IGY477" s="877"/>
      <c r="IHC477" s="874"/>
      <c r="IHD477" s="881"/>
      <c r="IHE477" s="881"/>
      <c r="IHU477" s="877"/>
      <c r="IHY477" s="874"/>
      <c r="IHZ477" s="881"/>
      <c r="IIA477" s="881"/>
      <c r="IIQ477" s="877"/>
      <c r="IIU477" s="874"/>
      <c r="IIV477" s="881"/>
      <c r="IIW477" s="881"/>
      <c r="IJM477" s="877"/>
      <c r="IJQ477" s="874"/>
      <c r="IJR477" s="881"/>
      <c r="IJS477" s="881"/>
      <c r="IKI477" s="877"/>
      <c r="IKM477" s="874"/>
      <c r="IKN477" s="881"/>
      <c r="IKO477" s="881"/>
      <c r="ILE477" s="877"/>
      <c r="ILI477" s="874"/>
      <c r="ILJ477" s="881"/>
      <c r="ILK477" s="881"/>
      <c r="IMA477" s="877"/>
      <c r="IME477" s="874"/>
      <c r="IMF477" s="881"/>
      <c r="IMG477" s="881"/>
      <c r="IMW477" s="877"/>
      <c r="INA477" s="874"/>
      <c r="INB477" s="881"/>
      <c r="INC477" s="881"/>
      <c r="INS477" s="877"/>
      <c r="INW477" s="874"/>
      <c r="INX477" s="881"/>
      <c r="INY477" s="881"/>
      <c r="IOO477" s="877"/>
      <c r="IOS477" s="874"/>
      <c r="IOT477" s="881"/>
      <c r="IOU477" s="881"/>
      <c r="IPK477" s="877"/>
      <c r="IPO477" s="874"/>
      <c r="IPP477" s="881"/>
      <c r="IPQ477" s="881"/>
      <c r="IQG477" s="877"/>
      <c r="IQK477" s="874"/>
      <c r="IQL477" s="881"/>
      <c r="IQM477" s="881"/>
      <c r="IRC477" s="877"/>
      <c r="IRG477" s="874"/>
      <c r="IRH477" s="881"/>
      <c r="IRI477" s="881"/>
      <c r="IRY477" s="877"/>
      <c r="ISC477" s="874"/>
      <c r="ISD477" s="881"/>
      <c r="ISE477" s="881"/>
      <c r="ISU477" s="877"/>
      <c r="ISY477" s="874"/>
      <c r="ISZ477" s="881"/>
      <c r="ITA477" s="881"/>
      <c r="ITQ477" s="877"/>
      <c r="ITU477" s="874"/>
      <c r="ITV477" s="881"/>
      <c r="ITW477" s="881"/>
      <c r="IUM477" s="877"/>
      <c r="IUQ477" s="874"/>
      <c r="IUR477" s="881"/>
      <c r="IUS477" s="881"/>
      <c r="IVI477" s="877"/>
      <c r="IVM477" s="874"/>
      <c r="IVN477" s="881"/>
      <c r="IVO477" s="881"/>
      <c r="IWE477" s="877"/>
      <c r="IWI477" s="874"/>
      <c r="IWJ477" s="881"/>
      <c r="IWK477" s="881"/>
      <c r="IXA477" s="877"/>
      <c r="IXE477" s="874"/>
      <c r="IXF477" s="881"/>
      <c r="IXG477" s="881"/>
      <c r="IXW477" s="877"/>
      <c r="IYA477" s="874"/>
      <c r="IYB477" s="881"/>
      <c r="IYC477" s="881"/>
      <c r="IYS477" s="877"/>
      <c r="IYW477" s="874"/>
      <c r="IYX477" s="881"/>
      <c r="IYY477" s="881"/>
      <c r="IZO477" s="877"/>
      <c r="IZS477" s="874"/>
      <c r="IZT477" s="881"/>
      <c r="IZU477" s="881"/>
      <c r="JAK477" s="877"/>
      <c r="JAO477" s="874"/>
      <c r="JAP477" s="881"/>
      <c r="JAQ477" s="881"/>
      <c r="JBG477" s="877"/>
      <c r="JBK477" s="874"/>
      <c r="JBL477" s="881"/>
      <c r="JBM477" s="881"/>
      <c r="JCC477" s="877"/>
      <c r="JCG477" s="874"/>
      <c r="JCH477" s="881"/>
      <c r="JCI477" s="881"/>
      <c r="JCY477" s="877"/>
      <c r="JDC477" s="874"/>
      <c r="JDD477" s="881"/>
      <c r="JDE477" s="881"/>
      <c r="JDU477" s="877"/>
      <c r="JDY477" s="874"/>
      <c r="JDZ477" s="881"/>
      <c r="JEA477" s="881"/>
      <c r="JEQ477" s="877"/>
      <c r="JEU477" s="874"/>
      <c r="JEV477" s="881"/>
      <c r="JEW477" s="881"/>
      <c r="JFM477" s="877"/>
      <c r="JFQ477" s="874"/>
      <c r="JFR477" s="881"/>
      <c r="JFS477" s="881"/>
      <c r="JGI477" s="877"/>
      <c r="JGM477" s="874"/>
      <c r="JGN477" s="881"/>
      <c r="JGO477" s="881"/>
      <c r="JHE477" s="877"/>
      <c r="JHI477" s="874"/>
      <c r="JHJ477" s="881"/>
      <c r="JHK477" s="881"/>
      <c r="JIA477" s="877"/>
      <c r="JIE477" s="874"/>
      <c r="JIF477" s="881"/>
      <c r="JIG477" s="881"/>
      <c r="JIW477" s="877"/>
      <c r="JJA477" s="874"/>
      <c r="JJB477" s="881"/>
      <c r="JJC477" s="881"/>
      <c r="JJS477" s="877"/>
      <c r="JJW477" s="874"/>
      <c r="JJX477" s="881"/>
      <c r="JJY477" s="881"/>
      <c r="JKO477" s="877"/>
      <c r="JKS477" s="874"/>
      <c r="JKT477" s="881"/>
      <c r="JKU477" s="881"/>
      <c r="JLK477" s="877"/>
      <c r="JLO477" s="874"/>
      <c r="JLP477" s="881"/>
      <c r="JLQ477" s="881"/>
      <c r="JMG477" s="877"/>
      <c r="JMK477" s="874"/>
      <c r="JML477" s="881"/>
      <c r="JMM477" s="881"/>
      <c r="JNC477" s="877"/>
      <c r="JNG477" s="874"/>
      <c r="JNH477" s="881"/>
      <c r="JNI477" s="881"/>
      <c r="JNY477" s="877"/>
      <c r="JOC477" s="874"/>
      <c r="JOD477" s="881"/>
      <c r="JOE477" s="881"/>
      <c r="JOU477" s="877"/>
      <c r="JOY477" s="874"/>
      <c r="JOZ477" s="881"/>
      <c r="JPA477" s="881"/>
      <c r="JPQ477" s="877"/>
      <c r="JPU477" s="874"/>
      <c r="JPV477" s="881"/>
      <c r="JPW477" s="881"/>
      <c r="JQM477" s="877"/>
      <c r="JQQ477" s="874"/>
      <c r="JQR477" s="881"/>
      <c r="JQS477" s="881"/>
      <c r="JRI477" s="877"/>
      <c r="JRM477" s="874"/>
      <c r="JRN477" s="881"/>
      <c r="JRO477" s="881"/>
      <c r="JSE477" s="877"/>
      <c r="JSI477" s="874"/>
      <c r="JSJ477" s="881"/>
      <c r="JSK477" s="881"/>
      <c r="JTA477" s="877"/>
      <c r="JTE477" s="874"/>
      <c r="JTF477" s="881"/>
      <c r="JTG477" s="881"/>
      <c r="JTW477" s="877"/>
      <c r="JUA477" s="874"/>
      <c r="JUB477" s="881"/>
      <c r="JUC477" s="881"/>
      <c r="JUS477" s="877"/>
      <c r="JUW477" s="874"/>
      <c r="JUX477" s="881"/>
      <c r="JUY477" s="881"/>
      <c r="JVO477" s="877"/>
      <c r="JVS477" s="874"/>
      <c r="JVT477" s="881"/>
      <c r="JVU477" s="881"/>
      <c r="JWK477" s="877"/>
      <c r="JWO477" s="874"/>
      <c r="JWP477" s="881"/>
      <c r="JWQ477" s="881"/>
      <c r="JXG477" s="877"/>
      <c r="JXK477" s="874"/>
      <c r="JXL477" s="881"/>
      <c r="JXM477" s="881"/>
      <c r="JYC477" s="877"/>
      <c r="JYG477" s="874"/>
      <c r="JYH477" s="881"/>
      <c r="JYI477" s="881"/>
      <c r="JYY477" s="877"/>
      <c r="JZC477" s="874"/>
      <c r="JZD477" s="881"/>
      <c r="JZE477" s="881"/>
      <c r="JZU477" s="877"/>
      <c r="JZY477" s="874"/>
      <c r="JZZ477" s="881"/>
      <c r="KAA477" s="881"/>
      <c r="KAQ477" s="877"/>
      <c r="KAU477" s="874"/>
      <c r="KAV477" s="881"/>
      <c r="KAW477" s="881"/>
      <c r="KBM477" s="877"/>
      <c r="KBQ477" s="874"/>
      <c r="KBR477" s="881"/>
      <c r="KBS477" s="881"/>
      <c r="KCI477" s="877"/>
      <c r="KCM477" s="874"/>
      <c r="KCN477" s="881"/>
      <c r="KCO477" s="881"/>
      <c r="KDE477" s="877"/>
      <c r="KDI477" s="874"/>
      <c r="KDJ477" s="881"/>
      <c r="KDK477" s="881"/>
      <c r="KEA477" s="877"/>
      <c r="KEE477" s="874"/>
      <c r="KEF477" s="881"/>
      <c r="KEG477" s="881"/>
      <c r="KEW477" s="877"/>
      <c r="KFA477" s="874"/>
      <c r="KFB477" s="881"/>
      <c r="KFC477" s="881"/>
      <c r="KFS477" s="877"/>
      <c r="KFW477" s="874"/>
      <c r="KFX477" s="881"/>
      <c r="KFY477" s="881"/>
      <c r="KGO477" s="877"/>
      <c r="KGS477" s="874"/>
      <c r="KGT477" s="881"/>
      <c r="KGU477" s="881"/>
      <c r="KHK477" s="877"/>
      <c r="KHO477" s="874"/>
      <c r="KHP477" s="881"/>
      <c r="KHQ477" s="881"/>
      <c r="KIG477" s="877"/>
      <c r="KIK477" s="874"/>
      <c r="KIL477" s="881"/>
      <c r="KIM477" s="881"/>
      <c r="KJC477" s="877"/>
      <c r="KJG477" s="874"/>
      <c r="KJH477" s="881"/>
      <c r="KJI477" s="881"/>
      <c r="KJY477" s="877"/>
      <c r="KKC477" s="874"/>
      <c r="KKD477" s="881"/>
      <c r="KKE477" s="881"/>
      <c r="KKU477" s="877"/>
      <c r="KKY477" s="874"/>
      <c r="KKZ477" s="881"/>
      <c r="KLA477" s="881"/>
      <c r="KLQ477" s="877"/>
      <c r="KLU477" s="874"/>
      <c r="KLV477" s="881"/>
      <c r="KLW477" s="881"/>
      <c r="KMM477" s="877"/>
      <c r="KMQ477" s="874"/>
      <c r="KMR477" s="881"/>
      <c r="KMS477" s="881"/>
      <c r="KNI477" s="877"/>
      <c r="KNM477" s="874"/>
      <c r="KNN477" s="881"/>
      <c r="KNO477" s="881"/>
      <c r="KOE477" s="877"/>
      <c r="KOI477" s="874"/>
      <c r="KOJ477" s="881"/>
      <c r="KOK477" s="881"/>
      <c r="KPA477" s="877"/>
      <c r="KPE477" s="874"/>
      <c r="KPF477" s="881"/>
      <c r="KPG477" s="881"/>
      <c r="KPW477" s="877"/>
      <c r="KQA477" s="874"/>
      <c r="KQB477" s="881"/>
      <c r="KQC477" s="881"/>
      <c r="KQS477" s="877"/>
      <c r="KQW477" s="874"/>
      <c r="KQX477" s="881"/>
      <c r="KQY477" s="881"/>
      <c r="KRO477" s="877"/>
      <c r="KRS477" s="874"/>
      <c r="KRT477" s="881"/>
      <c r="KRU477" s="881"/>
      <c r="KSK477" s="877"/>
      <c r="KSO477" s="874"/>
      <c r="KSP477" s="881"/>
      <c r="KSQ477" s="881"/>
      <c r="KTG477" s="877"/>
      <c r="KTK477" s="874"/>
      <c r="KTL477" s="881"/>
      <c r="KTM477" s="881"/>
      <c r="KUC477" s="877"/>
      <c r="KUG477" s="874"/>
      <c r="KUH477" s="881"/>
      <c r="KUI477" s="881"/>
      <c r="KUY477" s="877"/>
      <c r="KVC477" s="874"/>
      <c r="KVD477" s="881"/>
      <c r="KVE477" s="881"/>
      <c r="KVU477" s="877"/>
      <c r="KVY477" s="874"/>
      <c r="KVZ477" s="881"/>
      <c r="KWA477" s="881"/>
      <c r="KWQ477" s="877"/>
      <c r="KWU477" s="874"/>
      <c r="KWV477" s="881"/>
      <c r="KWW477" s="881"/>
      <c r="KXM477" s="877"/>
      <c r="KXQ477" s="874"/>
      <c r="KXR477" s="881"/>
      <c r="KXS477" s="881"/>
      <c r="KYI477" s="877"/>
      <c r="KYM477" s="874"/>
      <c r="KYN477" s="881"/>
      <c r="KYO477" s="881"/>
      <c r="KZE477" s="877"/>
      <c r="KZI477" s="874"/>
      <c r="KZJ477" s="881"/>
      <c r="KZK477" s="881"/>
      <c r="LAA477" s="877"/>
      <c r="LAE477" s="874"/>
      <c r="LAF477" s="881"/>
      <c r="LAG477" s="881"/>
      <c r="LAW477" s="877"/>
      <c r="LBA477" s="874"/>
      <c r="LBB477" s="881"/>
      <c r="LBC477" s="881"/>
      <c r="LBS477" s="877"/>
      <c r="LBW477" s="874"/>
      <c r="LBX477" s="881"/>
      <c r="LBY477" s="881"/>
      <c r="LCO477" s="877"/>
      <c r="LCS477" s="874"/>
      <c r="LCT477" s="881"/>
      <c r="LCU477" s="881"/>
      <c r="LDK477" s="877"/>
      <c r="LDO477" s="874"/>
      <c r="LDP477" s="881"/>
      <c r="LDQ477" s="881"/>
      <c r="LEG477" s="877"/>
      <c r="LEK477" s="874"/>
      <c r="LEL477" s="881"/>
      <c r="LEM477" s="881"/>
      <c r="LFC477" s="877"/>
      <c r="LFG477" s="874"/>
      <c r="LFH477" s="881"/>
      <c r="LFI477" s="881"/>
      <c r="LFY477" s="877"/>
      <c r="LGC477" s="874"/>
      <c r="LGD477" s="881"/>
      <c r="LGE477" s="881"/>
      <c r="LGU477" s="877"/>
      <c r="LGY477" s="874"/>
      <c r="LGZ477" s="881"/>
      <c r="LHA477" s="881"/>
      <c r="LHQ477" s="877"/>
      <c r="LHU477" s="874"/>
      <c r="LHV477" s="881"/>
      <c r="LHW477" s="881"/>
      <c r="LIM477" s="877"/>
      <c r="LIQ477" s="874"/>
      <c r="LIR477" s="881"/>
      <c r="LIS477" s="881"/>
      <c r="LJI477" s="877"/>
      <c r="LJM477" s="874"/>
      <c r="LJN477" s="881"/>
      <c r="LJO477" s="881"/>
      <c r="LKE477" s="877"/>
      <c r="LKI477" s="874"/>
      <c r="LKJ477" s="881"/>
      <c r="LKK477" s="881"/>
      <c r="LLA477" s="877"/>
      <c r="LLE477" s="874"/>
      <c r="LLF477" s="881"/>
      <c r="LLG477" s="881"/>
      <c r="LLW477" s="877"/>
      <c r="LMA477" s="874"/>
      <c r="LMB477" s="881"/>
      <c r="LMC477" s="881"/>
      <c r="LMS477" s="877"/>
      <c r="LMW477" s="874"/>
      <c r="LMX477" s="881"/>
      <c r="LMY477" s="881"/>
      <c r="LNO477" s="877"/>
      <c r="LNS477" s="874"/>
      <c r="LNT477" s="881"/>
      <c r="LNU477" s="881"/>
      <c r="LOK477" s="877"/>
      <c r="LOO477" s="874"/>
      <c r="LOP477" s="881"/>
      <c r="LOQ477" s="881"/>
      <c r="LPG477" s="877"/>
      <c r="LPK477" s="874"/>
      <c r="LPL477" s="881"/>
      <c r="LPM477" s="881"/>
      <c r="LQC477" s="877"/>
      <c r="LQG477" s="874"/>
      <c r="LQH477" s="881"/>
      <c r="LQI477" s="881"/>
      <c r="LQY477" s="877"/>
      <c r="LRC477" s="874"/>
      <c r="LRD477" s="881"/>
      <c r="LRE477" s="881"/>
      <c r="LRU477" s="877"/>
      <c r="LRY477" s="874"/>
      <c r="LRZ477" s="881"/>
      <c r="LSA477" s="881"/>
      <c r="LSQ477" s="877"/>
      <c r="LSU477" s="874"/>
      <c r="LSV477" s="881"/>
      <c r="LSW477" s="881"/>
      <c r="LTM477" s="877"/>
      <c r="LTQ477" s="874"/>
      <c r="LTR477" s="881"/>
      <c r="LTS477" s="881"/>
      <c r="LUI477" s="877"/>
      <c r="LUM477" s="874"/>
      <c r="LUN477" s="881"/>
      <c r="LUO477" s="881"/>
      <c r="LVE477" s="877"/>
      <c r="LVI477" s="874"/>
      <c r="LVJ477" s="881"/>
      <c r="LVK477" s="881"/>
      <c r="LWA477" s="877"/>
      <c r="LWE477" s="874"/>
      <c r="LWF477" s="881"/>
      <c r="LWG477" s="881"/>
      <c r="LWW477" s="877"/>
      <c r="LXA477" s="874"/>
      <c r="LXB477" s="881"/>
      <c r="LXC477" s="881"/>
      <c r="LXS477" s="877"/>
      <c r="LXW477" s="874"/>
      <c r="LXX477" s="881"/>
      <c r="LXY477" s="881"/>
      <c r="LYO477" s="877"/>
      <c r="LYS477" s="874"/>
      <c r="LYT477" s="881"/>
      <c r="LYU477" s="881"/>
      <c r="LZK477" s="877"/>
      <c r="LZO477" s="874"/>
      <c r="LZP477" s="881"/>
      <c r="LZQ477" s="881"/>
      <c r="MAG477" s="877"/>
      <c r="MAK477" s="874"/>
      <c r="MAL477" s="881"/>
      <c r="MAM477" s="881"/>
      <c r="MBC477" s="877"/>
      <c r="MBG477" s="874"/>
      <c r="MBH477" s="881"/>
      <c r="MBI477" s="881"/>
      <c r="MBY477" s="877"/>
      <c r="MCC477" s="874"/>
      <c r="MCD477" s="881"/>
      <c r="MCE477" s="881"/>
      <c r="MCU477" s="877"/>
      <c r="MCY477" s="874"/>
      <c r="MCZ477" s="881"/>
      <c r="MDA477" s="881"/>
      <c r="MDQ477" s="877"/>
      <c r="MDU477" s="874"/>
      <c r="MDV477" s="881"/>
      <c r="MDW477" s="881"/>
      <c r="MEM477" s="877"/>
      <c r="MEQ477" s="874"/>
      <c r="MER477" s="881"/>
      <c r="MES477" s="881"/>
      <c r="MFI477" s="877"/>
      <c r="MFM477" s="874"/>
      <c r="MFN477" s="881"/>
      <c r="MFO477" s="881"/>
      <c r="MGE477" s="877"/>
      <c r="MGI477" s="874"/>
      <c r="MGJ477" s="881"/>
      <c r="MGK477" s="881"/>
      <c r="MHA477" s="877"/>
      <c r="MHE477" s="874"/>
      <c r="MHF477" s="881"/>
      <c r="MHG477" s="881"/>
      <c r="MHW477" s="877"/>
      <c r="MIA477" s="874"/>
      <c r="MIB477" s="881"/>
      <c r="MIC477" s="881"/>
      <c r="MIS477" s="877"/>
      <c r="MIW477" s="874"/>
      <c r="MIX477" s="881"/>
      <c r="MIY477" s="881"/>
      <c r="MJO477" s="877"/>
      <c r="MJS477" s="874"/>
      <c r="MJT477" s="881"/>
      <c r="MJU477" s="881"/>
      <c r="MKK477" s="877"/>
      <c r="MKO477" s="874"/>
      <c r="MKP477" s="881"/>
      <c r="MKQ477" s="881"/>
      <c r="MLG477" s="877"/>
      <c r="MLK477" s="874"/>
      <c r="MLL477" s="881"/>
      <c r="MLM477" s="881"/>
      <c r="MMC477" s="877"/>
      <c r="MMG477" s="874"/>
      <c r="MMH477" s="881"/>
      <c r="MMI477" s="881"/>
      <c r="MMY477" s="877"/>
      <c r="MNC477" s="874"/>
      <c r="MND477" s="881"/>
      <c r="MNE477" s="881"/>
      <c r="MNU477" s="877"/>
      <c r="MNY477" s="874"/>
      <c r="MNZ477" s="881"/>
      <c r="MOA477" s="881"/>
      <c r="MOQ477" s="877"/>
      <c r="MOU477" s="874"/>
      <c r="MOV477" s="881"/>
      <c r="MOW477" s="881"/>
      <c r="MPM477" s="877"/>
      <c r="MPQ477" s="874"/>
      <c r="MPR477" s="881"/>
      <c r="MPS477" s="881"/>
      <c r="MQI477" s="877"/>
      <c r="MQM477" s="874"/>
      <c r="MQN477" s="881"/>
      <c r="MQO477" s="881"/>
      <c r="MRE477" s="877"/>
      <c r="MRI477" s="874"/>
      <c r="MRJ477" s="881"/>
      <c r="MRK477" s="881"/>
      <c r="MSA477" s="877"/>
      <c r="MSE477" s="874"/>
      <c r="MSF477" s="881"/>
      <c r="MSG477" s="881"/>
      <c r="MSW477" s="877"/>
      <c r="MTA477" s="874"/>
      <c r="MTB477" s="881"/>
      <c r="MTC477" s="881"/>
      <c r="MTS477" s="877"/>
      <c r="MTW477" s="874"/>
      <c r="MTX477" s="881"/>
      <c r="MTY477" s="881"/>
      <c r="MUO477" s="877"/>
      <c r="MUS477" s="874"/>
      <c r="MUT477" s="881"/>
      <c r="MUU477" s="881"/>
      <c r="MVK477" s="877"/>
      <c r="MVO477" s="874"/>
      <c r="MVP477" s="881"/>
      <c r="MVQ477" s="881"/>
      <c r="MWG477" s="877"/>
      <c r="MWK477" s="874"/>
      <c r="MWL477" s="881"/>
      <c r="MWM477" s="881"/>
      <c r="MXC477" s="877"/>
      <c r="MXG477" s="874"/>
      <c r="MXH477" s="881"/>
      <c r="MXI477" s="881"/>
      <c r="MXY477" s="877"/>
      <c r="MYC477" s="874"/>
      <c r="MYD477" s="881"/>
      <c r="MYE477" s="881"/>
      <c r="MYU477" s="877"/>
      <c r="MYY477" s="874"/>
      <c r="MYZ477" s="881"/>
      <c r="MZA477" s="881"/>
      <c r="MZQ477" s="877"/>
      <c r="MZU477" s="874"/>
      <c r="MZV477" s="881"/>
      <c r="MZW477" s="881"/>
      <c r="NAM477" s="877"/>
      <c r="NAQ477" s="874"/>
      <c r="NAR477" s="881"/>
      <c r="NAS477" s="881"/>
      <c r="NBI477" s="877"/>
      <c r="NBM477" s="874"/>
      <c r="NBN477" s="881"/>
      <c r="NBO477" s="881"/>
      <c r="NCE477" s="877"/>
      <c r="NCI477" s="874"/>
      <c r="NCJ477" s="881"/>
      <c r="NCK477" s="881"/>
      <c r="NDA477" s="877"/>
      <c r="NDE477" s="874"/>
      <c r="NDF477" s="881"/>
      <c r="NDG477" s="881"/>
      <c r="NDW477" s="877"/>
      <c r="NEA477" s="874"/>
      <c r="NEB477" s="881"/>
      <c r="NEC477" s="881"/>
      <c r="NES477" s="877"/>
      <c r="NEW477" s="874"/>
      <c r="NEX477" s="881"/>
      <c r="NEY477" s="881"/>
      <c r="NFO477" s="877"/>
      <c r="NFS477" s="874"/>
      <c r="NFT477" s="881"/>
      <c r="NFU477" s="881"/>
      <c r="NGK477" s="877"/>
      <c r="NGO477" s="874"/>
      <c r="NGP477" s="881"/>
      <c r="NGQ477" s="881"/>
      <c r="NHG477" s="877"/>
      <c r="NHK477" s="874"/>
      <c r="NHL477" s="881"/>
      <c r="NHM477" s="881"/>
      <c r="NIC477" s="877"/>
      <c r="NIG477" s="874"/>
      <c r="NIH477" s="881"/>
      <c r="NII477" s="881"/>
      <c r="NIY477" s="877"/>
      <c r="NJC477" s="874"/>
      <c r="NJD477" s="881"/>
      <c r="NJE477" s="881"/>
      <c r="NJU477" s="877"/>
      <c r="NJY477" s="874"/>
      <c r="NJZ477" s="881"/>
      <c r="NKA477" s="881"/>
      <c r="NKQ477" s="877"/>
      <c r="NKU477" s="874"/>
      <c r="NKV477" s="881"/>
      <c r="NKW477" s="881"/>
      <c r="NLM477" s="877"/>
      <c r="NLQ477" s="874"/>
      <c r="NLR477" s="881"/>
      <c r="NLS477" s="881"/>
      <c r="NMI477" s="877"/>
      <c r="NMM477" s="874"/>
      <c r="NMN477" s="881"/>
      <c r="NMO477" s="881"/>
      <c r="NNE477" s="877"/>
      <c r="NNI477" s="874"/>
      <c r="NNJ477" s="881"/>
      <c r="NNK477" s="881"/>
      <c r="NOA477" s="877"/>
      <c r="NOE477" s="874"/>
      <c r="NOF477" s="881"/>
      <c r="NOG477" s="881"/>
      <c r="NOW477" s="877"/>
      <c r="NPA477" s="874"/>
      <c r="NPB477" s="881"/>
      <c r="NPC477" s="881"/>
      <c r="NPS477" s="877"/>
      <c r="NPW477" s="874"/>
      <c r="NPX477" s="881"/>
      <c r="NPY477" s="881"/>
      <c r="NQO477" s="877"/>
      <c r="NQS477" s="874"/>
      <c r="NQT477" s="881"/>
      <c r="NQU477" s="881"/>
      <c r="NRK477" s="877"/>
      <c r="NRO477" s="874"/>
      <c r="NRP477" s="881"/>
      <c r="NRQ477" s="881"/>
      <c r="NSG477" s="877"/>
      <c r="NSK477" s="874"/>
      <c r="NSL477" s="881"/>
      <c r="NSM477" s="881"/>
      <c r="NTC477" s="877"/>
      <c r="NTG477" s="874"/>
      <c r="NTH477" s="881"/>
      <c r="NTI477" s="881"/>
      <c r="NTY477" s="877"/>
      <c r="NUC477" s="874"/>
      <c r="NUD477" s="881"/>
      <c r="NUE477" s="881"/>
      <c r="NUU477" s="877"/>
      <c r="NUY477" s="874"/>
      <c r="NUZ477" s="881"/>
      <c r="NVA477" s="881"/>
      <c r="NVQ477" s="877"/>
      <c r="NVU477" s="874"/>
      <c r="NVV477" s="881"/>
      <c r="NVW477" s="881"/>
      <c r="NWM477" s="877"/>
      <c r="NWQ477" s="874"/>
      <c r="NWR477" s="881"/>
      <c r="NWS477" s="881"/>
      <c r="NXI477" s="877"/>
      <c r="NXM477" s="874"/>
      <c r="NXN477" s="881"/>
      <c r="NXO477" s="881"/>
      <c r="NYE477" s="877"/>
      <c r="NYI477" s="874"/>
      <c r="NYJ477" s="881"/>
      <c r="NYK477" s="881"/>
      <c r="NZA477" s="877"/>
      <c r="NZE477" s="874"/>
      <c r="NZF477" s="881"/>
      <c r="NZG477" s="881"/>
      <c r="NZW477" s="877"/>
      <c r="OAA477" s="874"/>
      <c r="OAB477" s="881"/>
      <c r="OAC477" s="881"/>
      <c r="OAS477" s="877"/>
      <c r="OAW477" s="874"/>
      <c r="OAX477" s="881"/>
      <c r="OAY477" s="881"/>
      <c r="OBO477" s="877"/>
      <c r="OBS477" s="874"/>
      <c r="OBT477" s="881"/>
      <c r="OBU477" s="881"/>
      <c r="OCK477" s="877"/>
      <c r="OCO477" s="874"/>
      <c r="OCP477" s="881"/>
      <c r="OCQ477" s="881"/>
      <c r="ODG477" s="877"/>
      <c r="ODK477" s="874"/>
      <c r="ODL477" s="881"/>
      <c r="ODM477" s="881"/>
      <c r="OEC477" s="877"/>
      <c r="OEG477" s="874"/>
      <c r="OEH477" s="881"/>
      <c r="OEI477" s="881"/>
      <c r="OEY477" s="877"/>
      <c r="OFC477" s="874"/>
      <c r="OFD477" s="881"/>
      <c r="OFE477" s="881"/>
      <c r="OFU477" s="877"/>
      <c r="OFY477" s="874"/>
      <c r="OFZ477" s="881"/>
      <c r="OGA477" s="881"/>
      <c r="OGQ477" s="877"/>
      <c r="OGU477" s="874"/>
      <c r="OGV477" s="881"/>
      <c r="OGW477" s="881"/>
      <c r="OHM477" s="877"/>
      <c r="OHQ477" s="874"/>
      <c r="OHR477" s="881"/>
      <c r="OHS477" s="881"/>
      <c r="OII477" s="877"/>
      <c r="OIM477" s="874"/>
      <c r="OIN477" s="881"/>
      <c r="OIO477" s="881"/>
      <c r="OJE477" s="877"/>
      <c r="OJI477" s="874"/>
      <c r="OJJ477" s="881"/>
      <c r="OJK477" s="881"/>
      <c r="OKA477" s="877"/>
      <c r="OKE477" s="874"/>
      <c r="OKF477" s="881"/>
      <c r="OKG477" s="881"/>
      <c r="OKW477" s="877"/>
      <c r="OLA477" s="874"/>
      <c r="OLB477" s="881"/>
      <c r="OLC477" s="881"/>
      <c r="OLS477" s="877"/>
      <c r="OLW477" s="874"/>
      <c r="OLX477" s="881"/>
      <c r="OLY477" s="881"/>
      <c r="OMO477" s="877"/>
      <c r="OMS477" s="874"/>
      <c r="OMT477" s="881"/>
      <c r="OMU477" s="881"/>
      <c r="ONK477" s="877"/>
      <c r="ONO477" s="874"/>
      <c r="ONP477" s="881"/>
      <c r="ONQ477" s="881"/>
      <c r="OOG477" s="877"/>
      <c r="OOK477" s="874"/>
      <c r="OOL477" s="881"/>
      <c r="OOM477" s="881"/>
      <c r="OPC477" s="877"/>
      <c r="OPG477" s="874"/>
      <c r="OPH477" s="881"/>
      <c r="OPI477" s="881"/>
      <c r="OPY477" s="877"/>
      <c r="OQC477" s="874"/>
      <c r="OQD477" s="881"/>
      <c r="OQE477" s="881"/>
      <c r="OQU477" s="877"/>
      <c r="OQY477" s="874"/>
      <c r="OQZ477" s="881"/>
      <c r="ORA477" s="881"/>
      <c r="ORQ477" s="877"/>
      <c r="ORU477" s="874"/>
      <c r="ORV477" s="881"/>
      <c r="ORW477" s="881"/>
      <c r="OSM477" s="877"/>
      <c r="OSQ477" s="874"/>
      <c r="OSR477" s="881"/>
      <c r="OSS477" s="881"/>
      <c r="OTI477" s="877"/>
      <c r="OTM477" s="874"/>
      <c r="OTN477" s="881"/>
      <c r="OTO477" s="881"/>
      <c r="OUE477" s="877"/>
      <c r="OUI477" s="874"/>
      <c r="OUJ477" s="881"/>
      <c r="OUK477" s="881"/>
      <c r="OVA477" s="877"/>
      <c r="OVE477" s="874"/>
      <c r="OVF477" s="881"/>
      <c r="OVG477" s="881"/>
      <c r="OVW477" s="877"/>
      <c r="OWA477" s="874"/>
      <c r="OWB477" s="881"/>
      <c r="OWC477" s="881"/>
      <c r="OWS477" s="877"/>
      <c r="OWW477" s="874"/>
      <c r="OWX477" s="881"/>
      <c r="OWY477" s="881"/>
      <c r="OXO477" s="877"/>
      <c r="OXS477" s="874"/>
      <c r="OXT477" s="881"/>
      <c r="OXU477" s="881"/>
      <c r="OYK477" s="877"/>
      <c r="OYO477" s="874"/>
      <c r="OYP477" s="881"/>
      <c r="OYQ477" s="881"/>
      <c r="OZG477" s="877"/>
      <c r="OZK477" s="874"/>
      <c r="OZL477" s="881"/>
      <c r="OZM477" s="881"/>
      <c r="PAC477" s="877"/>
      <c r="PAG477" s="874"/>
      <c r="PAH477" s="881"/>
      <c r="PAI477" s="881"/>
      <c r="PAY477" s="877"/>
      <c r="PBC477" s="874"/>
      <c r="PBD477" s="881"/>
      <c r="PBE477" s="881"/>
      <c r="PBU477" s="877"/>
      <c r="PBY477" s="874"/>
      <c r="PBZ477" s="881"/>
      <c r="PCA477" s="881"/>
      <c r="PCQ477" s="877"/>
      <c r="PCU477" s="874"/>
      <c r="PCV477" s="881"/>
      <c r="PCW477" s="881"/>
      <c r="PDM477" s="877"/>
      <c r="PDQ477" s="874"/>
      <c r="PDR477" s="881"/>
      <c r="PDS477" s="881"/>
      <c r="PEI477" s="877"/>
      <c r="PEM477" s="874"/>
      <c r="PEN477" s="881"/>
      <c r="PEO477" s="881"/>
      <c r="PFE477" s="877"/>
      <c r="PFI477" s="874"/>
      <c r="PFJ477" s="881"/>
      <c r="PFK477" s="881"/>
      <c r="PGA477" s="877"/>
      <c r="PGE477" s="874"/>
      <c r="PGF477" s="881"/>
      <c r="PGG477" s="881"/>
      <c r="PGW477" s="877"/>
      <c r="PHA477" s="874"/>
      <c r="PHB477" s="881"/>
      <c r="PHC477" s="881"/>
      <c r="PHS477" s="877"/>
      <c r="PHW477" s="874"/>
      <c r="PHX477" s="881"/>
      <c r="PHY477" s="881"/>
      <c r="PIO477" s="877"/>
      <c r="PIS477" s="874"/>
      <c r="PIT477" s="881"/>
      <c r="PIU477" s="881"/>
      <c r="PJK477" s="877"/>
      <c r="PJO477" s="874"/>
      <c r="PJP477" s="881"/>
      <c r="PJQ477" s="881"/>
      <c r="PKG477" s="877"/>
      <c r="PKK477" s="874"/>
      <c r="PKL477" s="881"/>
      <c r="PKM477" s="881"/>
      <c r="PLC477" s="877"/>
      <c r="PLG477" s="874"/>
      <c r="PLH477" s="881"/>
      <c r="PLI477" s="881"/>
      <c r="PLY477" s="877"/>
      <c r="PMC477" s="874"/>
      <c r="PMD477" s="881"/>
      <c r="PME477" s="881"/>
      <c r="PMU477" s="877"/>
      <c r="PMY477" s="874"/>
      <c r="PMZ477" s="881"/>
      <c r="PNA477" s="881"/>
      <c r="PNQ477" s="877"/>
      <c r="PNU477" s="874"/>
      <c r="PNV477" s="881"/>
      <c r="PNW477" s="881"/>
      <c r="POM477" s="877"/>
      <c r="POQ477" s="874"/>
      <c r="POR477" s="881"/>
      <c r="POS477" s="881"/>
      <c r="PPI477" s="877"/>
      <c r="PPM477" s="874"/>
      <c r="PPN477" s="881"/>
      <c r="PPO477" s="881"/>
      <c r="PQE477" s="877"/>
      <c r="PQI477" s="874"/>
      <c r="PQJ477" s="881"/>
      <c r="PQK477" s="881"/>
      <c r="PRA477" s="877"/>
      <c r="PRE477" s="874"/>
      <c r="PRF477" s="881"/>
      <c r="PRG477" s="881"/>
      <c r="PRW477" s="877"/>
      <c r="PSA477" s="874"/>
      <c r="PSB477" s="881"/>
      <c r="PSC477" s="881"/>
      <c r="PSS477" s="877"/>
      <c r="PSW477" s="874"/>
      <c r="PSX477" s="881"/>
      <c r="PSY477" s="881"/>
      <c r="PTO477" s="877"/>
      <c r="PTS477" s="874"/>
      <c r="PTT477" s="881"/>
      <c r="PTU477" s="881"/>
      <c r="PUK477" s="877"/>
      <c r="PUO477" s="874"/>
      <c r="PUP477" s="881"/>
      <c r="PUQ477" s="881"/>
      <c r="PVG477" s="877"/>
      <c r="PVK477" s="874"/>
      <c r="PVL477" s="881"/>
      <c r="PVM477" s="881"/>
      <c r="PWC477" s="877"/>
      <c r="PWG477" s="874"/>
      <c r="PWH477" s="881"/>
      <c r="PWI477" s="881"/>
      <c r="PWY477" s="877"/>
      <c r="PXC477" s="874"/>
      <c r="PXD477" s="881"/>
      <c r="PXE477" s="881"/>
      <c r="PXU477" s="877"/>
      <c r="PXY477" s="874"/>
      <c r="PXZ477" s="881"/>
      <c r="PYA477" s="881"/>
      <c r="PYQ477" s="877"/>
      <c r="PYU477" s="874"/>
      <c r="PYV477" s="881"/>
      <c r="PYW477" s="881"/>
      <c r="PZM477" s="877"/>
      <c r="PZQ477" s="874"/>
      <c r="PZR477" s="881"/>
      <c r="PZS477" s="881"/>
      <c r="QAI477" s="877"/>
      <c r="QAM477" s="874"/>
      <c r="QAN477" s="881"/>
      <c r="QAO477" s="881"/>
      <c r="QBE477" s="877"/>
      <c r="QBI477" s="874"/>
      <c r="QBJ477" s="881"/>
      <c r="QBK477" s="881"/>
      <c r="QCA477" s="877"/>
      <c r="QCE477" s="874"/>
      <c r="QCF477" s="881"/>
      <c r="QCG477" s="881"/>
      <c r="QCW477" s="877"/>
      <c r="QDA477" s="874"/>
      <c r="QDB477" s="881"/>
      <c r="QDC477" s="881"/>
      <c r="QDS477" s="877"/>
      <c r="QDW477" s="874"/>
      <c r="QDX477" s="881"/>
      <c r="QDY477" s="881"/>
      <c r="QEO477" s="877"/>
      <c r="QES477" s="874"/>
      <c r="QET477" s="881"/>
      <c r="QEU477" s="881"/>
      <c r="QFK477" s="877"/>
      <c r="QFO477" s="874"/>
      <c r="QFP477" s="881"/>
      <c r="QFQ477" s="881"/>
      <c r="QGG477" s="877"/>
      <c r="QGK477" s="874"/>
      <c r="QGL477" s="881"/>
      <c r="QGM477" s="881"/>
      <c r="QHC477" s="877"/>
      <c r="QHG477" s="874"/>
      <c r="QHH477" s="881"/>
      <c r="QHI477" s="881"/>
      <c r="QHY477" s="877"/>
      <c r="QIC477" s="874"/>
      <c r="QID477" s="881"/>
      <c r="QIE477" s="881"/>
      <c r="QIU477" s="877"/>
      <c r="QIY477" s="874"/>
      <c r="QIZ477" s="881"/>
      <c r="QJA477" s="881"/>
      <c r="QJQ477" s="877"/>
      <c r="QJU477" s="874"/>
      <c r="QJV477" s="881"/>
      <c r="QJW477" s="881"/>
      <c r="QKM477" s="877"/>
      <c r="QKQ477" s="874"/>
      <c r="QKR477" s="881"/>
      <c r="QKS477" s="881"/>
      <c r="QLI477" s="877"/>
      <c r="QLM477" s="874"/>
      <c r="QLN477" s="881"/>
      <c r="QLO477" s="881"/>
      <c r="QME477" s="877"/>
      <c r="QMI477" s="874"/>
      <c r="QMJ477" s="881"/>
      <c r="QMK477" s="881"/>
      <c r="QNA477" s="877"/>
      <c r="QNE477" s="874"/>
      <c r="QNF477" s="881"/>
      <c r="QNG477" s="881"/>
      <c r="QNW477" s="877"/>
      <c r="QOA477" s="874"/>
      <c r="QOB477" s="881"/>
      <c r="QOC477" s="881"/>
      <c r="QOS477" s="877"/>
      <c r="QOW477" s="874"/>
      <c r="QOX477" s="881"/>
      <c r="QOY477" s="881"/>
      <c r="QPO477" s="877"/>
      <c r="QPS477" s="874"/>
      <c r="QPT477" s="881"/>
      <c r="QPU477" s="881"/>
      <c r="QQK477" s="877"/>
      <c r="QQO477" s="874"/>
      <c r="QQP477" s="881"/>
      <c r="QQQ477" s="881"/>
      <c r="QRG477" s="877"/>
      <c r="QRK477" s="874"/>
      <c r="QRL477" s="881"/>
      <c r="QRM477" s="881"/>
      <c r="QSC477" s="877"/>
      <c r="QSG477" s="874"/>
      <c r="QSH477" s="881"/>
      <c r="QSI477" s="881"/>
      <c r="QSY477" s="877"/>
      <c r="QTC477" s="874"/>
      <c r="QTD477" s="881"/>
      <c r="QTE477" s="881"/>
      <c r="QTU477" s="877"/>
      <c r="QTY477" s="874"/>
      <c r="QTZ477" s="881"/>
      <c r="QUA477" s="881"/>
      <c r="QUQ477" s="877"/>
      <c r="QUU477" s="874"/>
      <c r="QUV477" s="881"/>
      <c r="QUW477" s="881"/>
      <c r="QVM477" s="877"/>
      <c r="QVQ477" s="874"/>
      <c r="QVR477" s="881"/>
      <c r="QVS477" s="881"/>
      <c r="QWI477" s="877"/>
      <c r="QWM477" s="874"/>
      <c r="QWN477" s="881"/>
      <c r="QWO477" s="881"/>
      <c r="QXE477" s="877"/>
      <c r="QXI477" s="874"/>
      <c r="QXJ477" s="881"/>
      <c r="QXK477" s="881"/>
      <c r="QYA477" s="877"/>
      <c r="QYE477" s="874"/>
      <c r="QYF477" s="881"/>
      <c r="QYG477" s="881"/>
      <c r="QYW477" s="877"/>
      <c r="QZA477" s="874"/>
      <c r="QZB477" s="881"/>
      <c r="QZC477" s="881"/>
      <c r="QZS477" s="877"/>
      <c r="QZW477" s="874"/>
      <c r="QZX477" s="881"/>
      <c r="QZY477" s="881"/>
      <c r="RAO477" s="877"/>
      <c r="RAS477" s="874"/>
      <c r="RAT477" s="881"/>
      <c r="RAU477" s="881"/>
      <c r="RBK477" s="877"/>
      <c r="RBO477" s="874"/>
      <c r="RBP477" s="881"/>
      <c r="RBQ477" s="881"/>
      <c r="RCG477" s="877"/>
      <c r="RCK477" s="874"/>
      <c r="RCL477" s="881"/>
      <c r="RCM477" s="881"/>
      <c r="RDC477" s="877"/>
      <c r="RDG477" s="874"/>
      <c r="RDH477" s="881"/>
      <c r="RDI477" s="881"/>
      <c r="RDY477" s="877"/>
      <c r="REC477" s="874"/>
      <c r="RED477" s="881"/>
      <c r="REE477" s="881"/>
      <c r="REU477" s="877"/>
      <c r="REY477" s="874"/>
      <c r="REZ477" s="881"/>
      <c r="RFA477" s="881"/>
      <c r="RFQ477" s="877"/>
      <c r="RFU477" s="874"/>
      <c r="RFV477" s="881"/>
      <c r="RFW477" s="881"/>
      <c r="RGM477" s="877"/>
      <c r="RGQ477" s="874"/>
      <c r="RGR477" s="881"/>
      <c r="RGS477" s="881"/>
      <c r="RHI477" s="877"/>
      <c r="RHM477" s="874"/>
      <c r="RHN477" s="881"/>
      <c r="RHO477" s="881"/>
      <c r="RIE477" s="877"/>
      <c r="RII477" s="874"/>
      <c r="RIJ477" s="881"/>
      <c r="RIK477" s="881"/>
      <c r="RJA477" s="877"/>
      <c r="RJE477" s="874"/>
      <c r="RJF477" s="881"/>
      <c r="RJG477" s="881"/>
      <c r="RJW477" s="877"/>
      <c r="RKA477" s="874"/>
      <c r="RKB477" s="881"/>
      <c r="RKC477" s="881"/>
      <c r="RKS477" s="877"/>
      <c r="RKW477" s="874"/>
      <c r="RKX477" s="881"/>
      <c r="RKY477" s="881"/>
      <c r="RLO477" s="877"/>
      <c r="RLS477" s="874"/>
      <c r="RLT477" s="881"/>
      <c r="RLU477" s="881"/>
      <c r="RMK477" s="877"/>
      <c r="RMO477" s="874"/>
      <c r="RMP477" s="881"/>
      <c r="RMQ477" s="881"/>
      <c r="RNG477" s="877"/>
      <c r="RNK477" s="874"/>
      <c r="RNL477" s="881"/>
      <c r="RNM477" s="881"/>
      <c r="ROC477" s="877"/>
      <c r="ROG477" s="874"/>
      <c r="ROH477" s="881"/>
      <c r="ROI477" s="881"/>
      <c r="ROY477" s="877"/>
      <c r="RPC477" s="874"/>
      <c r="RPD477" s="881"/>
      <c r="RPE477" s="881"/>
      <c r="RPU477" s="877"/>
      <c r="RPY477" s="874"/>
      <c r="RPZ477" s="881"/>
      <c r="RQA477" s="881"/>
      <c r="RQQ477" s="877"/>
      <c r="RQU477" s="874"/>
      <c r="RQV477" s="881"/>
      <c r="RQW477" s="881"/>
      <c r="RRM477" s="877"/>
      <c r="RRQ477" s="874"/>
      <c r="RRR477" s="881"/>
      <c r="RRS477" s="881"/>
      <c r="RSI477" s="877"/>
      <c r="RSM477" s="874"/>
      <c r="RSN477" s="881"/>
      <c r="RSO477" s="881"/>
      <c r="RTE477" s="877"/>
      <c r="RTI477" s="874"/>
      <c r="RTJ477" s="881"/>
      <c r="RTK477" s="881"/>
      <c r="RUA477" s="877"/>
      <c r="RUE477" s="874"/>
      <c r="RUF477" s="881"/>
      <c r="RUG477" s="881"/>
      <c r="RUW477" s="877"/>
      <c r="RVA477" s="874"/>
      <c r="RVB477" s="881"/>
      <c r="RVC477" s="881"/>
      <c r="RVS477" s="877"/>
      <c r="RVW477" s="874"/>
      <c r="RVX477" s="881"/>
      <c r="RVY477" s="881"/>
      <c r="RWO477" s="877"/>
      <c r="RWS477" s="874"/>
      <c r="RWT477" s="881"/>
      <c r="RWU477" s="881"/>
      <c r="RXK477" s="877"/>
      <c r="RXO477" s="874"/>
      <c r="RXP477" s="881"/>
      <c r="RXQ477" s="881"/>
      <c r="RYG477" s="877"/>
      <c r="RYK477" s="874"/>
      <c r="RYL477" s="881"/>
      <c r="RYM477" s="881"/>
      <c r="RZC477" s="877"/>
      <c r="RZG477" s="874"/>
      <c r="RZH477" s="881"/>
      <c r="RZI477" s="881"/>
      <c r="RZY477" s="877"/>
      <c r="SAC477" s="874"/>
      <c r="SAD477" s="881"/>
      <c r="SAE477" s="881"/>
      <c r="SAU477" s="877"/>
      <c r="SAY477" s="874"/>
      <c r="SAZ477" s="881"/>
      <c r="SBA477" s="881"/>
      <c r="SBQ477" s="877"/>
      <c r="SBU477" s="874"/>
      <c r="SBV477" s="881"/>
      <c r="SBW477" s="881"/>
      <c r="SCM477" s="877"/>
      <c r="SCQ477" s="874"/>
      <c r="SCR477" s="881"/>
      <c r="SCS477" s="881"/>
      <c r="SDI477" s="877"/>
      <c r="SDM477" s="874"/>
      <c r="SDN477" s="881"/>
      <c r="SDO477" s="881"/>
      <c r="SEE477" s="877"/>
      <c r="SEI477" s="874"/>
      <c r="SEJ477" s="881"/>
      <c r="SEK477" s="881"/>
      <c r="SFA477" s="877"/>
      <c r="SFE477" s="874"/>
      <c r="SFF477" s="881"/>
      <c r="SFG477" s="881"/>
      <c r="SFW477" s="877"/>
      <c r="SGA477" s="874"/>
      <c r="SGB477" s="881"/>
      <c r="SGC477" s="881"/>
      <c r="SGS477" s="877"/>
      <c r="SGW477" s="874"/>
      <c r="SGX477" s="881"/>
      <c r="SGY477" s="881"/>
      <c r="SHO477" s="877"/>
      <c r="SHS477" s="874"/>
      <c r="SHT477" s="881"/>
      <c r="SHU477" s="881"/>
      <c r="SIK477" s="877"/>
      <c r="SIO477" s="874"/>
      <c r="SIP477" s="881"/>
      <c r="SIQ477" s="881"/>
      <c r="SJG477" s="877"/>
      <c r="SJK477" s="874"/>
      <c r="SJL477" s="881"/>
      <c r="SJM477" s="881"/>
      <c r="SKC477" s="877"/>
      <c r="SKG477" s="874"/>
      <c r="SKH477" s="881"/>
      <c r="SKI477" s="881"/>
      <c r="SKY477" s="877"/>
      <c r="SLC477" s="874"/>
      <c r="SLD477" s="881"/>
      <c r="SLE477" s="881"/>
      <c r="SLU477" s="877"/>
      <c r="SLY477" s="874"/>
      <c r="SLZ477" s="881"/>
      <c r="SMA477" s="881"/>
      <c r="SMQ477" s="877"/>
      <c r="SMU477" s="874"/>
      <c r="SMV477" s="881"/>
      <c r="SMW477" s="881"/>
      <c r="SNM477" s="877"/>
      <c r="SNQ477" s="874"/>
      <c r="SNR477" s="881"/>
      <c r="SNS477" s="881"/>
      <c r="SOI477" s="877"/>
      <c r="SOM477" s="874"/>
      <c r="SON477" s="881"/>
      <c r="SOO477" s="881"/>
      <c r="SPE477" s="877"/>
      <c r="SPI477" s="874"/>
      <c r="SPJ477" s="881"/>
      <c r="SPK477" s="881"/>
      <c r="SQA477" s="877"/>
      <c r="SQE477" s="874"/>
      <c r="SQF477" s="881"/>
      <c r="SQG477" s="881"/>
      <c r="SQW477" s="877"/>
      <c r="SRA477" s="874"/>
      <c r="SRB477" s="881"/>
      <c r="SRC477" s="881"/>
      <c r="SRS477" s="877"/>
      <c r="SRW477" s="874"/>
      <c r="SRX477" s="881"/>
      <c r="SRY477" s="881"/>
      <c r="SSO477" s="877"/>
      <c r="SSS477" s="874"/>
      <c r="SST477" s="881"/>
      <c r="SSU477" s="881"/>
      <c r="STK477" s="877"/>
      <c r="STO477" s="874"/>
      <c r="STP477" s="881"/>
      <c r="STQ477" s="881"/>
      <c r="SUG477" s="877"/>
      <c r="SUK477" s="874"/>
      <c r="SUL477" s="881"/>
      <c r="SUM477" s="881"/>
      <c r="SVC477" s="877"/>
      <c r="SVG477" s="874"/>
      <c r="SVH477" s="881"/>
      <c r="SVI477" s="881"/>
      <c r="SVY477" s="877"/>
      <c r="SWC477" s="874"/>
      <c r="SWD477" s="881"/>
      <c r="SWE477" s="881"/>
      <c r="SWU477" s="877"/>
      <c r="SWY477" s="874"/>
      <c r="SWZ477" s="881"/>
      <c r="SXA477" s="881"/>
      <c r="SXQ477" s="877"/>
      <c r="SXU477" s="874"/>
      <c r="SXV477" s="881"/>
      <c r="SXW477" s="881"/>
      <c r="SYM477" s="877"/>
      <c r="SYQ477" s="874"/>
      <c r="SYR477" s="881"/>
      <c r="SYS477" s="881"/>
      <c r="SZI477" s="877"/>
      <c r="SZM477" s="874"/>
      <c r="SZN477" s="881"/>
      <c r="SZO477" s="881"/>
      <c r="TAE477" s="877"/>
      <c r="TAI477" s="874"/>
      <c r="TAJ477" s="881"/>
      <c r="TAK477" s="881"/>
      <c r="TBA477" s="877"/>
      <c r="TBE477" s="874"/>
      <c r="TBF477" s="881"/>
      <c r="TBG477" s="881"/>
      <c r="TBW477" s="877"/>
      <c r="TCA477" s="874"/>
      <c r="TCB477" s="881"/>
      <c r="TCC477" s="881"/>
      <c r="TCS477" s="877"/>
      <c r="TCW477" s="874"/>
      <c r="TCX477" s="881"/>
      <c r="TCY477" s="881"/>
      <c r="TDO477" s="877"/>
      <c r="TDS477" s="874"/>
      <c r="TDT477" s="881"/>
      <c r="TDU477" s="881"/>
      <c r="TEK477" s="877"/>
      <c r="TEO477" s="874"/>
      <c r="TEP477" s="881"/>
      <c r="TEQ477" s="881"/>
      <c r="TFG477" s="877"/>
      <c r="TFK477" s="874"/>
      <c r="TFL477" s="881"/>
      <c r="TFM477" s="881"/>
      <c r="TGC477" s="877"/>
      <c r="TGG477" s="874"/>
      <c r="TGH477" s="881"/>
      <c r="TGI477" s="881"/>
      <c r="TGY477" s="877"/>
      <c r="THC477" s="874"/>
      <c r="THD477" s="881"/>
      <c r="THE477" s="881"/>
      <c r="THU477" s="877"/>
      <c r="THY477" s="874"/>
      <c r="THZ477" s="881"/>
      <c r="TIA477" s="881"/>
      <c r="TIQ477" s="877"/>
      <c r="TIU477" s="874"/>
      <c r="TIV477" s="881"/>
      <c r="TIW477" s="881"/>
      <c r="TJM477" s="877"/>
      <c r="TJQ477" s="874"/>
      <c r="TJR477" s="881"/>
      <c r="TJS477" s="881"/>
      <c r="TKI477" s="877"/>
      <c r="TKM477" s="874"/>
      <c r="TKN477" s="881"/>
      <c r="TKO477" s="881"/>
      <c r="TLE477" s="877"/>
      <c r="TLI477" s="874"/>
      <c r="TLJ477" s="881"/>
      <c r="TLK477" s="881"/>
      <c r="TMA477" s="877"/>
      <c r="TME477" s="874"/>
      <c r="TMF477" s="881"/>
      <c r="TMG477" s="881"/>
      <c r="TMW477" s="877"/>
      <c r="TNA477" s="874"/>
      <c r="TNB477" s="881"/>
      <c r="TNC477" s="881"/>
      <c r="TNS477" s="877"/>
      <c r="TNW477" s="874"/>
      <c r="TNX477" s="881"/>
      <c r="TNY477" s="881"/>
      <c r="TOO477" s="877"/>
      <c r="TOS477" s="874"/>
      <c r="TOT477" s="881"/>
      <c r="TOU477" s="881"/>
      <c r="TPK477" s="877"/>
      <c r="TPO477" s="874"/>
      <c r="TPP477" s="881"/>
      <c r="TPQ477" s="881"/>
      <c r="TQG477" s="877"/>
      <c r="TQK477" s="874"/>
      <c r="TQL477" s="881"/>
      <c r="TQM477" s="881"/>
      <c r="TRC477" s="877"/>
      <c r="TRG477" s="874"/>
      <c r="TRH477" s="881"/>
      <c r="TRI477" s="881"/>
      <c r="TRY477" s="877"/>
      <c r="TSC477" s="874"/>
      <c r="TSD477" s="881"/>
      <c r="TSE477" s="881"/>
      <c r="TSU477" s="877"/>
      <c r="TSY477" s="874"/>
      <c r="TSZ477" s="881"/>
      <c r="TTA477" s="881"/>
      <c r="TTQ477" s="877"/>
      <c r="TTU477" s="874"/>
      <c r="TTV477" s="881"/>
      <c r="TTW477" s="881"/>
      <c r="TUM477" s="877"/>
      <c r="TUQ477" s="874"/>
      <c r="TUR477" s="881"/>
      <c r="TUS477" s="881"/>
      <c r="TVI477" s="877"/>
      <c r="TVM477" s="874"/>
      <c r="TVN477" s="881"/>
      <c r="TVO477" s="881"/>
      <c r="TWE477" s="877"/>
      <c r="TWI477" s="874"/>
      <c r="TWJ477" s="881"/>
      <c r="TWK477" s="881"/>
      <c r="TXA477" s="877"/>
      <c r="TXE477" s="874"/>
      <c r="TXF477" s="881"/>
      <c r="TXG477" s="881"/>
      <c r="TXW477" s="877"/>
      <c r="TYA477" s="874"/>
      <c r="TYB477" s="881"/>
      <c r="TYC477" s="881"/>
      <c r="TYS477" s="877"/>
      <c r="TYW477" s="874"/>
      <c r="TYX477" s="881"/>
      <c r="TYY477" s="881"/>
      <c r="TZO477" s="877"/>
      <c r="TZS477" s="874"/>
      <c r="TZT477" s="881"/>
      <c r="TZU477" s="881"/>
      <c r="UAK477" s="877"/>
      <c r="UAO477" s="874"/>
      <c r="UAP477" s="881"/>
      <c r="UAQ477" s="881"/>
      <c r="UBG477" s="877"/>
      <c r="UBK477" s="874"/>
      <c r="UBL477" s="881"/>
      <c r="UBM477" s="881"/>
      <c r="UCC477" s="877"/>
      <c r="UCG477" s="874"/>
      <c r="UCH477" s="881"/>
      <c r="UCI477" s="881"/>
      <c r="UCY477" s="877"/>
      <c r="UDC477" s="874"/>
      <c r="UDD477" s="881"/>
      <c r="UDE477" s="881"/>
      <c r="UDU477" s="877"/>
      <c r="UDY477" s="874"/>
      <c r="UDZ477" s="881"/>
      <c r="UEA477" s="881"/>
      <c r="UEQ477" s="877"/>
      <c r="UEU477" s="874"/>
      <c r="UEV477" s="881"/>
      <c r="UEW477" s="881"/>
      <c r="UFM477" s="877"/>
      <c r="UFQ477" s="874"/>
      <c r="UFR477" s="881"/>
      <c r="UFS477" s="881"/>
      <c r="UGI477" s="877"/>
      <c r="UGM477" s="874"/>
      <c r="UGN477" s="881"/>
      <c r="UGO477" s="881"/>
      <c r="UHE477" s="877"/>
      <c r="UHI477" s="874"/>
      <c r="UHJ477" s="881"/>
      <c r="UHK477" s="881"/>
      <c r="UIA477" s="877"/>
      <c r="UIE477" s="874"/>
      <c r="UIF477" s="881"/>
      <c r="UIG477" s="881"/>
      <c r="UIW477" s="877"/>
      <c r="UJA477" s="874"/>
      <c r="UJB477" s="881"/>
      <c r="UJC477" s="881"/>
      <c r="UJS477" s="877"/>
      <c r="UJW477" s="874"/>
      <c r="UJX477" s="881"/>
      <c r="UJY477" s="881"/>
      <c r="UKO477" s="877"/>
      <c r="UKS477" s="874"/>
      <c r="UKT477" s="881"/>
      <c r="UKU477" s="881"/>
      <c r="ULK477" s="877"/>
      <c r="ULO477" s="874"/>
      <c r="ULP477" s="881"/>
      <c r="ULQ477" s="881"/>
      <c r="UMG477" s="877"/>
      <c r="UMK477" s="874"/>
      <c r="UML477" s="881"/>
      <c r="UMM477" s="881"/>
      <c r="UNC477" s="877"/>
      <c r="UNG477" s="874"/>
      <c r="UNH477" s="881"/>
      <c r="UNI477" s="881"/>
      <c r="UNY477" s="877"/>
      <c r="UOC477" s="874"/>
      <c r="UOD477" s="881"/>
      <c r="UOE477" s="881"/>
      <c r="UOU477" s="877"/>
      <c r="UOY477" s="874"/>
      <c r="UOZ477" s="881"/>
      <c r="UPA477" s="881"/>
      <c r="UPQ477" s="877"/>
      <c r="UPU477" s="874"/>
      <c r="UPV477" s="881"/>
      <c r="UPW477" s="881"/>
      <c r="UQM477" s="877"/>
      <c r="UQQ477" s="874"/>
      <c r="UQR477" s="881"/>
      <c r="UQS477" s="881"/>
      <c r="URI477" s="877"/>
      <c r="URM477" s="874"/>
      <c r="URN477" s="881"/>
      <c r="URO477" s="881"/>
      <c r="USE477" s="877"/>
      <c r="USI477" s="874"/>
      <c r="USJ477" s="881"/>
      <c r="USK477" s="881"/>
      <c r="UTA477" s="877"/>
      <c r="UTE477" s="874"/>
      <c r="UTF477" s="881"/>
      <c r="UTG477" s="881"/>
      <c r="UTW477" s="877"/>
      <c r="UUA477" s="874"/>
      <c r="UUB477" s="881"/>
      <c r="UUC477" s="881"/>
      <c r="UUS477" s="877"/>
      <c r="UUW477" s="874"/>
      <c r="UUX477" s="881"/>
      <c r="UUY477" s="881"/>
      <c r="UVO477" s="877"/>
      <c r="UVS477" s="874"/>
      <c r="UVT477" s="881"/>
      <c r="UVU477" s="881"/>
      <c r="UWK477" s="877"/>
      <c r="UWO477" s="874"/>
      <c r="UWP477" s="881"/>
      <c r="UWQ477" s="881"/>
      <c r="UXG477" s="877"/>
      <c r="UXK477" s="874"/>
      <c r="UXL477" s="881"/>
      <c r="UXM477" s="881"/>
      <c r="UYC477" s="877"/>
      <c r="UYG477" s="874"/>
      <c r="UYH477" s="881"/>
      <c r="UYI477" s="881"/>
      <c r="UYY477" s="877"/>
      <c r="UZC477" s="874"/>
      <c r="UZD477" s="881"/>
      <c r="UZE477" s="881"/>
      <c r="UZU477" s="877"/>
      <c r="UZY477" s="874"/>
      <c r="UZZ477" s="881"/>
      <c r="VAA477" s="881"/>
      <c r="VAQ477" s="877"/>
      <c r="VAU477" s="874"/>
      <c r="VAV477" s="881"/>
      <c r="VAW477" s="881"/>
      <c r="VBM477" s="877"/>
      <c r="VBQ477" s="874"/>
      <c r="VBR477" s="881"/>
      <c r="VBS477" s="881"/>
      <c r="VCI477" s="877"/>
      <c r="VCM477" s="874"/>
      <c r="VCN477" s="881"/>
      <c r="VCO477" s="881"/>
      <c r="VDE477" s="877"/>
      <c r="VDI477" s="874"/>
      <c r="VDJ477" s="881"/>
      <c r="VDK477" s="881"/>
      <c r="VEA477" s="877"/>
      <c r="VEE477" s="874"/>
      <c r="VEF477" s="881"/>
      <c r="VEG477" s="881"/>
      <c r="VEW477" s="877"/>
      <c r="VFA477" s="874"/>
      <c r="VFB477" s="881"/>
      <c r="VFC477" s="881"/>
      <c r="VFS477" s="877"/>
      <c r="VFW477" s="874"/>
      <c r="VFX477" s="881"/>
      <c r="VFY477" s="881"/>
      <c r="VGO477" s="877"/>
      <c r="VGS477" s="874"/>
      <c r="VGT477" s="881"/>
      <c r="VGU477" s="881"/>
      <c r="VHK477" s="877"/>
      <c r="VHO477" s="874"/>
      <c r="VHP477" s="881"/>
      <c r="VHQ477" s="881"/>
      <c r="VIG477" s="877"/>
      <c r="VIK477" s="874"/>
      <c r="VIL477" s="881"/>
      <c r="VIM477" s="881"/>
      <c r="VJC477" s="877"/>
      <c r="VJG477" s="874"/>
      <c r="VJH477" s="881"/>
      <c r="VJI477" s="881"/>
      <c r="VJY477" s="877"/>
      <c r="VKC477" s="874"/>
      <c r="VKD477" s="881"/>
      <c r="VKE477" s="881"/>
      <c r="VKU477" s="877"/>
      <c r="VKY477" s="874"/>
      <c r="VKZ477" s="881"/>
      <c r="VLA477" s="881"/>
      <c r="VLQ477" s="877"/>
      <c r="VLU477" s="874"/>
      <c r="VLV477" s="881"/>
      <c r="VLW477" s="881"/>
      <c r="VMM477" s="877"/>
      <c r="VMQ477" s="874"/>
      <c r="VMR477" s="881"/>
      <c r="VMS477" s="881"/>
      <c r="VNI477" s="877"/>
      <c r="VNM477" s="874"/>
      <c r="VNN477" s="881"/>
      <c r="VNO477" s="881"/>
      <c r="VOE477" s="877"/>
      <c r="VOI477" s="874"/>
      <c r="VOJ477" s="881"/>
      <c r="VOK477" s="881"/>
      <c r="VPA477" s="877"/>
      <c r="VPE477" s="874"/>
      <c r="VPF477" s="881"/>
      <c r="VPG477" s="881"/>
      <c r="VPW477" s="877"/>
      <c r="VQA477" s="874"/>
      <c r="VQB477" s="881"/>
      <c r="VQC477" s="881"/>
      <c r="VQS477" s="877"/>
      <c r="VQW477" s="874"/>
      <c r="VQX477" s="881"/>
      <c r="VQY477" s="881"/>
      <c r="VRO477" s="877"/>
      <c r="VRS477" s="874"/>
      <c r="VRT477" s="881"/>
      <c r="VRU477" s="881"/>
      <c r="VSK477" s="877"/>
      <c r="VSO477" s="874"/>
      <c r="VSP477" s="881"/>
      <c r="VSQ477" s="881"/>
      <c r="VTG477" s="877"/>
      <c r="VTK477" s="874"/>
      <c r="VTL477" s="881"/>
      <c r="VTM477" s="881"/>
      <c r="VUC477" s="877"/>
      <c r="VUG477" s="874"/>
      <c r="VUH477" s="881"/>
      <c r="VUI477" s="881"/>
      <c r="VUY477" s="877"/>
      <c r="VVC477" s="874"/>
      <c r="VVD477" s="881"/>
      <c r="VVE477" s="881"/>
      <c r="VVU477" s="877"/>
      <c r="VVY477" s="874"/>
      <c r="VVZ477" s="881"/>
      <c r="VWA477" s="881"/>
      <c r="VWQ477" s="877"/>
      <c r="VWU477" s="874"/>
      <c r="VWV477" s="881"/>
      <c r="VWW477" s="881"/>
      <c r="VXM477" s="877"/>
      <c r="VXQ477" s="874"/>
      <c r="VXR477" s="881"/>
      <c r="VXS477" s="881"/>
      <c r="VYI477" s="877"/>
      <c r="VYM477" s="874"/>
      <c r="VYN477" s="881"/>
      <c r="VYO477" s="881"/>
      <c r="VZE477" s="877"/>
      <c r="VZI477" s="874"/>
      <c r="VZJ477" s="881"/>
      <c r="VZK477" s="881"/>
      <c r="WAA477" s="877"/>
      <c r="WAE477" s="874"/>
      <c r="WAF477" s="881"/>
      <c r="WAG477" s="881"/>
      <c r="WAW477" s="877"/>
      <c r="WBA477" s="874"/>
      <c r="WBB477" s="881"/>
      <c r="WBC477" s="881"/>
      <c r="WBS477" s="877"/>
      <c r="WBW477" s="874"/>
      <c r="WBX477" s="881"/>
      <c r="WBY477" s="881"/>
      <c r="WCO477" s="877"/>
      <c r="WCS477" s="874"/>
      <c r="WCT477" s="881"/>
      <c r="WCU477" s="881"/>
      <c r="WDK477" s="877"/>
      <c r="WDO477" s="874"/>
      <c r="WDP477" s="881"/>
      <c r="WDQ477" s="881"/>
      <c r="WEG477" s="877"/>
      <c r="WEK477" s="874"/>
      <c r="WEL477" s="881"/>
      <c r="WEM477" s="881"/>
      <c r="WFC477" s="877"/>
      <c r="WFG477" s="874"/>
      <c r="WFH477" s="881"/>
      <c r="WFI477" s="881"/>
      <c r="WFY477" s="877"/>
      <c r="WGC477" s="874"/>
      <c r="WGD477" s="881"/>
      <c r="WGE477" s="881"/>
      <c r="WGU477" s="877"/>
      <c r="WGY477" s="874"/>
      <c r="WGZ477" s="881"/>
      <c r="WHA477" s="881"/>
      <c r="WHQ477" s="877"/>
      <c r="WHU477" s="874"/>
      <c r="WHV477" s="881"/>
      <c r="WHW477" s="881"/>
      <c r="WIM477" s="877"/>
      <c r="WIQ477" s="874"/>
      <c r="WIR477" s="881"/>
      <c r="WIS477" s="881"/>
      <c r="WJI477" s="877"/>
      <c r="WJM477" s="874"/>
      <c r="WJN477" s="881"/>
      <c r="WJO477" s="881"/>
      <c r="WKE477" s="877"/>
      <c r="WKI477" s="874"/>
      <c r="WKJ477" s="881"/>
      <c r="WKK477" s="881"/>
      <c r="WLA477" s="877"/>
      <c r="WLE477" s="874"/>
      <c r="WLF477" s="881"/>
      <c r="WLG477" s="881"/>
      <c r="WLW477" s="877"/>
      <c r="WMA477" s="874"/>
      <c r="WMB477" s="881"/>
      <c r="WMC477" s="881"/>
      <c r="WMS477" s="877"/>
      <c r="WMW477" s="874"/>
      <c r="WMX477" s="881"/>
      <c r="WMY477" s="881"/>
      <c r="WNO477" s="877"/>
      <c r="WNS477" s="874"/>
      <c r="WNT477" s="881"/>
      <c r="WNU477" s="881"/>
      <c r="WOK477" s="877"/>
      <c r="WOO477" s="874"/>
      <c r="WOP477" s="881"/>
      <c r="WOQ477" s="881"/>
      <c r="WPG477" s="877"/>
      <c r="WPK477" s="874"/>
      <c r="WPL477" s="881"/>
      <c r="WPM477" s="881"/>
      <c r="WQC477" s="877"/>
      <c r="WQG477" s="874"/>
      <c r="WQH477" s="881"/>
      <c r="WQI477" s="881"/>
      <c r="WQY477" s="877"/>
      <c r="WRC477" s="874"/>
      <c r="WRD477" s="881"/>
      <c r="WRE477" s="881"/>
      <c r="WRU477" s="877"/>
      <c r="WRY477" s="874"/>
      <c r="WRZ477" s="881"/>
      <c r="WSA477" s="881"/>
      <c r="WSQ477" s="877"/>
      <c r="WSU477" s="874"/>
      <c r="WSV477" s="881"/>
      <c r="WSW477" s="881"/>
      <c r="WTM477" s="877"/>
      <c r="WTQ477" s="874"/>
      <c r="WTR477" s="881"/>
      <c r="WTS477" s="881"/>
      <c r="WUI477" s="877"/>
      <c r="WUM477" s="874"/>
      <c r="WUN477" s="881"/>
      <c r="WUO477" s="881"/>
      <c r="WVE477" s="877"/>
      <c r="WVI477" s="874"/>
      <c r="WVJ477" s="881"/>
      <c r="WVK477" s="881"/>
      <c r="WWA477" s="877"/>
      <c r="WWE477" s="874"/>
      <c r="WWF477" s="881"/>
      <c r="WWG477" s="881"/>
      <c r="WWW477" s="877"/>
      <c r="WXA477" s="874"/>
      <c r="WXB477" s="881"/>
      <c r="WXC477" s="881"/>
      <c r="WXS477" s="877"/>
      <c r="WXW477" s="874"/>
      <c r="WXX477" s="881"/>
      <c r="WXY477" s="881"/>
      <c r="WYO477" s="877"/>
      <c r="WYS477" s="874"/>
      <c r="WYT477" s="881"/>
      <c r="WYU477" s="881"/>
      <c r="WZK477" s="877"/>
      <c r="WZO477" s="874"/>
      <c r="WZP477" s="881"/>
      <c r="WZQ477" s="881"/>
      <c r="XAG477" s="877"/>
      <c r="XAK477" s="874"/>
      <c r="XAL477" s="881"/>
      <c r="XAM477" s="881"/>
      <c r="XBC477" s="877"/>
      <c r="XBG477" s="874"/>
      <c r="XBH477" s="881"/>
      <c r="XBI477" s="881"/>
    </row>
    <row r="478" spans="1:1017 1033:2045 2049:3063 3079:5109 5125:6143 6159:7155 7171:8189 8205:9201 9217:10235 10251:11263 11267:12281 12297:13309 13313:14327 14343:16285" ht="20.100000000000001" customHeight="1">
      <c r="A478" s="890" t="s">
        <v>1133</v>
      </c>
      <c r="B478" s="599"/>
      <c r="C478" s="599"/>
      <c r="D478" s="833">
        <v>-104</v>
      </c>
      <c r="E478" s="833">
        <v>-150</v>
      </c>
      <c r="F478" s="833">
        <v>-138</v>
      </c>
      <c r="G478" s="833">
        <v>947</v>
      </c>
      <c r="H478" s="892">
        <v>-152</v>
      </c>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c r="DV478" s="48"/>
      <c r="DW478" s="48"/>
      <c r="DX478" s="48"/>
      <c r="DY478" s="48"/>
      <c r="DZ478" s="48"/>
      <c r="EA478" s="48"/>
      <c r="EB478" s="48"/>
      <c r="EC478" s="48"/>
      <c r="ED478" s="48"/>
      <c r="EE478" s="48"/>
      <c r="EF478" s="48"/>
      <c r="EG478" s="48"/>
      <c r="EH478" s="48"/>
      <c r="EI478" s="48"/>
      <c r="EJ478" s="48"/>
      <c r="EK478" s="48"/>
      <c r="EL478" s="48"/>
      <c r="EM478" s="48"/>
      <c r="EN478" s="48"/>
      <c r="EO478" s="48"/>
      <c r="EP478" s="48"/>
      <c r="EQ478" s="48"/>
      <c r="ER478" s="48"/>
      <c r="ES478" s="48"/>
      <c r="ET478" s="48"/>
      <c r="EU478" s="48"/>
      <c r="EV478" s="48"/>
      <c r="EW478" s="48"/>
      <c r="EX478" s="48"/>
      <c r="EY478" s="48"/>
      <c r="EZ478" s="48"/>
      <c r="FA478" s="48"/>
      <c r="FB478" s="48"/>
      <c r="FC478" s="48"/>
      <c r="FD478" s="48"/>
      <c r="FE478" s="48"/>
      <c r="FF478" s="48"/>
      <c r="FG478" s="48"/>
      <c r="FH478" s="48"/>
      <c r="FI478" s="48"/>
      <c r="FJ478" s="48"/>
      <c r="FK478" s="48"/>
      <c r="FL478" s="48"/>
      <c r="FM478" s="48"/>
      <c r="FN478" s="48"/>
      <c r="FO478" s="48"/>
      <c r="FP478" s="48"/>
      <c r="FQ478" s="48"/>
      <c r="FR478" s="48"/>
      <c r="FS478" s="48"/>
      <c r="FT478" s="48"/>
      <c r="FU478" s="48"/>
      <c r="FV478" s="48"/>
      <c r="FW478" s="48"/>
      <c r="FX478" s="48"/>
      <c r="FY478" s="48"/>
      <c r="FZ478" s="48"/>
      <c r="GA478" s="48"/>
      <c r="GB478" s="48"/>
      <c r="GC478" s="48"/>
      <c r="GD478" s="48"/>
      <c r="GE478" s="48"/>
      <c r="GF478" s="48"/>
      <c r="GG478" s="48"/>
      <c r="GH478" s="48"/>
      <c r="GI478" s="48"/>
      <c r="GJ478" s="48"/>
      <c r="GK478" s="48"/>
      <c r="GL478" s="48"/>
      <c r="GM478" s="48"/>
      <c r="GN478" s="48"/>
      <c r="GO478" s="48"/>
      <c r="GP478" s="48"/>
      <c r="GQ478" s="48"/>
      <c r="GR478" s="48"/>
      <c r="GS478" s="48"/>
      <c r="GT478" s="48"/>
      <c r="GU478" s="48"/>
      <c r="GV478" s="48"/>
      <c r="GW478" s="48"/>
      <c r="GX478" s="48"/>
      <c r="GY478" s="48"/>
      <c r="GZ478" s="48"/>
      <c r="HA478" s="48"/>
      <c r="HB478" s="48"/>
      <c r="HC478" s="48"/>
      <c r="HD478" s="48"/>
      <c r="HE478" s="48"/>
      <c r="HF478" s="48"/>
      <c r="HG478" s="48"/>
      <c r="HH478" s="48"/>
      <c r="HI478" s="48"/>
      <c r="HJ478" s="48"/>
      <c r="HK478" s="48"/>
      <c r="HL478" s="48"/>
      <c r="HM478" s="48"/>
      <c r="HN478" s="48"/>
      <c r="HO478" s="48"/>
      <c r="HP478" s="48"/>
      <c r="HQ478" s="48"/>
      <c r="HR478" s="48"/>
      <c r="HS478" s="48"/>
      <c r="HT478" s="48"/>
      <c r="HU478" s="48"/>
      <c r="HV478" s="48"/>
      <c r="HW478" s="48"/>
      <c r="HX478" s="48"/>
    </row>
    <row r="479" spans="1:1017 1033:2045 2049:3063 3079:5109 5125:6143 6159:7155 7171:8189 8205:9201 9217:10235 10251:11263 11267:12281 12297:13309 13313:14327 14343:16285" ht="20.100000000000001" customHeight="1">
      <c r="A479" s="890" t="s">
        <v>1112</v>
      </c>
      <c r="B479" s="599"/>
      <c r="C479" s="599"/>
      <c r="D479" s="833">
        <v>5</v>
      </c>
      <c r="E479" s="833">
        <v>-57</v>
      </c>
      <c r="F479" s="833">
        <v>60</v>
      </c>
      <c r="G479" s="833">
        <v>-1018</v>
      </c>
      <c r="H479" s="892">
        <v>12</v>
      </c>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c r="DV479" s="48"/>
      <c r="DW479" s="48"/>
      <c r="DX479" s="48"/>
      <c r="DY479" s="48"/>
      <c r="DZ479" s="48"/>
      <c r="EA479" s="48"/>
      <c r="EB479" s="48"/>
      <c r="EC479" s="48"/>
      <c r="ED479" s="48"/>
      <c r="EE479" s="48"/>
      <c r="EF479" s="48"/>
      <c r="EG479" s="48"/>
      <c r="EH479" s="48"/>
      <c r="EI479" s="48"/>
      <c r="EJ479" s="48"/>
      <c r="EK479" s="48"/>
      <c r="EL479" s="48"/>
      <c r="EM479" s="48"/>
      <c r="EN479" s="48"/>
      <c r="EO479" s="48"/>
      <c r="EP479" s="48"/>
      <c r="EQ479" s="48"/>
      <c r="ER479" s="48"/>
      <c r="ES479" s="48"/>
      <c r="ET479" s="48"/>
      <c r="EU479" s="48"/>
      <c r="EV479" s="48"/>
      <c r="EW479" s="48"/>
      <c r="EX479" s="48"/>
      <c r="EY479" s="48"/>
      <c r="EZ479" s="48"/>
      <c r="FA479" s="48"/>
      <c r="FB479" s="48"/>
      <c r="FC479" s="48"/>
      <c r="FD479" s="48"/>
      <c r="FE479" s="48"/>
      <c r="FF479" s="48"/>
      <c r="FG479" s="48"/>
      <c r="FH479" s="48"/>
      <c r="FI479" s="48"/>
      <c r="FJ479" s="48"/>
      <c r="FK479" s="48"/>
      <c r="FL479" s="48"/>
      <c r="FM479" s="48"/>
      <c r="FN479" s="48"/>
      <c r="FO479" s="48"/>
      <c r="FP479" s="48"/>
      <c r="FQ479" s="48"/>
      <c r="FR479" s="48"/>
      <c r="FS479" s="48"/>
      <c r="FT479" s="48"/>
      <c r="FU479" s="48"/>
      <c r="FV479" s="48"/>
      <c r="FW479" s="48"/>
      <c r="FX479" s="48"/>
      <c r="FY479" s="48"/>
      <c r="FZ479" s="48"/>
      <c r="GA479" s="48"/>
      <c r="GB479" s="48"/>
      <c r="GC479" s="48"/>
      <c r="GD479" s="48"/>
      <c r="GE479" s="48"/>
      <c r="GF479" s="48"/>
      <c r="GG479" s="48"/>
      <c r="GH479" s="48"/>
      <c r="GI479" s="48"/>
      <c r="GJ479" s="48"/>
      <c r="GK479" s="48"/>
      <c r="GL479" s="48"/>
      <c r="GM479" s="48"/>
      <c r="GN479" s="48"/>
      <c r="GO479" s="48"/>
      <c r="GP479" s="48"/>
      <c r="GQ479" s="48"/>
      <c r="GR479" s="48"/>
      <c r="GS479" s="48"/>
      <c r="GT479" s="48"/>
      <c r="GU479" s="48"/>
      <c r="GV479" s="48"/>
      <c r="GW479" s="48"/>
      <c r="GX479" s="48"/>
      <c r="GY479" s="48"/>
      <c r="GZ479" s="48"/>
      <c r="HA479" s="48"/>
      <c r="HB479" s="48"/>
      <c r="HC479" s="48"/>
      <c r="HD479" s="48"/>
      <c r="HE479" s="48"/>
      <c r="HF479" s="48"/>
      <c r="HG479" s="48"/>
      <c r="HH479" s="48"/>
      <c r="HI479" s="48"/>
      <c r="HJ479" s="48"/>
      <c r="HK479" s="48"/>
      <c r="HL479" s="48"/>
      <c r="HM479" s="48"/>
      <c r="HN479" s="48"/>
      <c r="HO479" s="48"/>
      <c r="HP479" s="48"/>
      <c r="HQ479" s="48"/>
      <c r="HR479" s="48"/>
      <c r="HS479" s="48"/>
      <c r="HT479" s="48"/>
      <c r="HU479" s="48"/>
      <c r="HV479" s="48"/>
      <c r="HW479" s="48"/>
      <c r="HX479" s="48"/>
    </row>
    <row r="480" spans="1:1017 1033:2045 2049:3063 3079:5109 5125:6143 6159:7155 7171:8189 8205:9201 9217:10235 10251:11263 11267:12281 12297:13309 13313:14327 14343:16285" s="876" customFormat="1" ht="20.100000000000001" customHeight="1">
      <c r="A480" s="876" t="s">
        <v>864</v>
      </c>
      <c r="D480" s="995">
        <v>-99</v>
      </c>
      <c r="E480" s="995">
        <v>-207</v>
      </c>
      <c r="F480" s="995">
        <v>-77</v>
      </c>
      <c r="G480" s="995">
        <v>-71</v>
      </c>
      <c r="H480" s="978">
        <v>-140</v>
      </c>
      <c r="I480" s="595"/>
      <c r="J480" s="595"/>
      <c r="K480" s="595"/>
      <c r="L480" s="595"/>
      <c r="M480" s="595"/>
      <c r="N480" s="595"/>
      <c r="O480" s="595"/>
      <c r="P480" s="595"/>
      <c r="Q480" s="595"/>
      <c r="R480" s="595"/>
      <c r="S480" s="595"/>
      <c r="T480" s="595"/>
      <c r="U480" s="547"/>
      <c r="V480" s="595"/>
      <c r="W480" s="595"/>
      <c r="X480" s="595"/>
      <c r="Y480" s="3"/>
      <c r="Z480" s="48"/>
      <c r="AA480" s="48"/>
      <c r="AB480" s="595"/>
      <c r="AC480" s="595"/>
      <c r="AD480" s="595"/>
      <c r="AE480" s="595"/>
      <c r="AF480" s="595"/>
      <c r="AG480" s="595"/>
      <c r="AH480" s="595"/>
      <c r="AI480" s="595"/>
      <c r="AJ480" s="595"/>
      <c r="AK480" s="595"/>
      <c r="AL480" s="595"/>
      <c r="AM480" s="595"/>
      <c r="AN480" s="595"/>
      <c r="AO480" s="595"/>
      <c r="AP480" s="595"/>
      <c r="AQ480" s="547"/>
      <c r="AR480" s="595"/>
      <c r="AS480" s="595"/>
      <c r="AT480" s="595"/>
      <c r="AU480" s="3"/>
      <c r="AV480" s="48"/>
      <c r="AW480" s="48"/>
      <c r="AX480" s="595"/>
      <c r="AY480" s="595"/>
      <c r="AZ480" s="595"/>
      <c r="BA480" s="595"/>
      <c r="BB480" s="595"/>
      <c r="BC480" s="595"/>
      <c r="BD480" s="595"/>
      <c r="BE480" s="595"/>
      <c r="BF480" s="595"/>
      <c r="BG480" s="595"/>
      <c r="BH480" s="595"/>
      <c r="BI480" s="595"/>
      <c r="BJ480" s="595"/>
      <c r="BK480" s="595"/>
      <c r="BL480" s="595"/>
      <c r="BM480" s="547"/>
      <c r="BN480" s="595"/>
      <c r="BO480" s="595"/>
      <c r="BP480" s="595"/>
      <c r="BQ480" s="3"/>
      <c r="BR480" s="48"/>
      <c r="BS480" s="48"/>
      <c r="BT480" s="595"/>
      <c r="BU480" s="595"/>
      <c r="BV480" s="595"/>
      <c r="BW480" s="595"/>
      <c r="BX480" s="595"/>
      <c r="BY480" s="595"/>
      <c r="BZ480" s="595"/>
      <c r="CA480" s="595"/>
      <c r="CB480" s="595"/>
      <c r="CC480" s="595"/>
      <c r="CD480" s="595"/>
      <c r="CE480" s="595"/>
      <c r="CF480" s="595"/>
      <c r="CG480" s="595"/>
      <c r="CH480" s="595"/>
      <c r="CI480" s="547"/>
      <c r="CJ480" s="595"/>
      <c r="CK480" s="595"/>
      <c r="CL480" s="595"/>
      <c r="CM480" s="3"/>
      <c r="CN480" s="48"/>
      <c r="CO480" s="48"/>
      <c r="CP480" s="595"/>
      <c r="CQ480" s="595"/>
      <c r="CR480" s="595"/>
      <c r="CS480" s="595"/>
      <c r="CT480" s="595"/>
      <c r="CU480" s="595"/>
      <c r="CV480" s="595"/>
      <c r="CW480" s="595"/>
      <c r="CX480" s="595"/>
      <c r="CY480" s="595"/>
      <c r="CZ480" s="595"/>
      <c r="DA480" s="595"/>
      <c r="DB480" s="595"/>
      <c r="DC480" s="595"/>
      <c r="DD480" s="595"/>
      <c r="DE480" s="547"/>
      <c r="DF480" s="595"/>
      <c r="DG480" s="595"/>
      <c r="DH480" s="595"/>
      <c r="DI480" s="3"/>
      <c r="DJ480" s="48"/>
      <c r="DK480" s="48"/>
      <c r="DL480" s="595"/>
      <c r="DM480" s="595"/>
      <c r="DN480" s="595"/>
      <c r="DO480" s="595"/>
      <c r="DP480" s="595"/>
      <c r="DQ480" s="595"/>
      <c r="DR480" s="595"/>
      <c r="DS480" s="595"/>
      <c r="DT480" s="595"/>
      <c r="DU480" s="595"/>
      <c r="DV480" s="595"/>
      <c r="DW480" s="595"/>
      <c r="DX480" s="595"/>
      <c r="DY480" s="595"/>
      <c r="DZ480" s="595"/>
      <c r="EA480" s="547"/>
      <c r="EB480" s="595"/>
      <c r="EC480" s="595"/>
      <c r="ED480" s="595"/>
      <c r="EE480" s="3"/>
      <c r="EF480" s="48"/>
      <c r="EG480" s="48"/>
      <c r="EH480" s="595"/>
      <c r="EI480" s="595"/>
      <c r="EJ480" s="595"/>
      <c r="EK480" s="595"/>
      <c r="EL480" s="595"/>
      <c r="EM480" s="595"/>
      <c r="EN480" s="595"/>
      <c r="EO480" s="595"/>
      <c r="EP480" s="595"/>
      <c r="EQ480" s="595"/>
      <c r="ER480" s="595"/>
      <c r="ES480" s="595"/>
      <c r="ET480" s="595"/>
      <c r="EU480" s="595"/>
      <c r="EV480" s="595"/>
      <c r="EW480" s="547"/>
      <c r="EX480" s="595"/>
      <c r="EY480" s="595"/>
      <c r="EZ480" s="595"/>
      <c r="FA480" s="3"/>
      <c r="FB480" s="48"/>
      <c r="FC480" s="48"/>
      <c r="FD480" s="595"/>
      <c r="FE480" s="595"/>
      <c r="FF480" s="595"/>
      <c r="FG480" s="595"/>
      <c r="FH480" s="595"/>
      <c r="FI480" s="595"/>
      <c r="FJ480" s="595"/>
      <c r="FK480" s="595"/>
      <c r="FL480" s="595"/>
      <c r="FM480" s="595"/>
      <c r="FN480" s="595"/>
      <c r="FO480" s="595"/>
      <c r="FP480" s="595"/>
      <c r="FQ480" s="595"/>
      <c r="FR480" s="595"/>
      <c r="FS480" s="547"/>
      <c r="FT480" s="595"/>
      <c r="FU480" s="595"/>
      <c r="FV480" s="595"/>
      <c r="FW480" s="3"/>
      <c r="FX480" s="48"/>
      <c r="FY480" s="48"/>
      <c r="FZ480" s="595"/>
      <c r="GA480" s="595"/>
      <c r="GB480" s="595"/>
      <c r="GC480" s="595"/>
      <c r="GD480" s="595"/>
      <c r="GE480" s="595"/>
      <c r="GF480" s="595"/>
      <c r="GG480" s="595"/>
      <c r="GH480" s="595"/>
      <c r="GI480" s="595"/>
      <c r="GJ480" s="595"/>
      <c r="GK480" s="595"/>
      <c r="GL480" s="595"/>
      <c r="GM480" s="595"/>
      <c r="GN480" s="595"/>
      <c r="GO480" s="547"/>
      <c r="GP480" s="595"/>
      <c r="GQ480" s="595"/>
      <c r="GR480" s="595"/>
      <c r="GS480" s="3"/>
      <c r="GT480" s="48"/>
      <c r="GU480" s="48"/>
      <c r="GV480" s="595"/>
      <c r="GW480" s="595"/>
      <c r="GX480" s="595"/>
      <c r="GY480" s="595"/>
      <c r="GZ480" s="595"/>
      <c r="HA480" s="595"/>
      <c r="HB480" s="595"/>
      <c r="HC480" s="595"/>
      <c r="HD480" s="595"/>
      <c r="HE480" s="595"/>
      <c r="HF480" s="595"/>
      <c r="HG480" s="595"/>
      <c r="HH480" s="595"/>
      <c r="HI480" s="595"/>
      <c r="HJ480" s="595"/>
      <c r="HK480" s="547"/>
      <c r="HL480" s="595"/>
      <c r="HM480" s="595"/>
      <c r="HN480" s="595"/>
      <c r="HO480" s="3"/>
      <c r="HP480" s="48"/>
      <c r="HQ480" s="48"/>
      <c r="HR480" s="595"/>
      <c r="HS480" s="595"/>
      <c r="HT480" s="595"/>
      <c r="HU480" s="595"/>
      <c r="HV480" s="595"/>
      <c r="HW480" s="595"/>
      <c r="HX480" s="595"/>
      <c r="IG480" s="880"/>
      <c r="IK480" s="879"/>
      <c r="IL480" s="875"/>
      <c r="IM480" s="875"/>
      <c r="JC480" s="880"/>
      <c r="JG480" s="879"/>
      <c r="JH480" s="875"/>
      <c r="JI480" s="875"/>
      <c r="JY480" s="880"/>
      <c r="KC480" s="879"/>
      <c r="KD480" s="875"/>
      <c r="KE480" s="875"/>
      <c r="KU480" s="880"/>
      <c r="KY480" s="879"/>
      <c r="KZ480" s="875"/>
      <c r="LA480" s="875"/>
      <c r="LQ480" s="880"/>
      <c r="LU480" s="879"/>
      <c r="LV480" s="875"/>
      <c r="LW480" s="875"/>
      <c r="MM480" s="880"/>
      <c r="MQ480" s="879"/>
      <c r="MR480" s="875"/>
      <c r="MS480" s="875"/>
      <c r="NI480" s="880"/>
      <c r="NM480" s="879"/>
      <c r="NN480" s="875"/>
      <c r="NO480" s="875"/>
      <c r="OE480" s="880"/>
      <c r="OI480" s="879"/>
      <c r="OJ480" s="875"/>
      <c r="OK480" s="875"/>
      <c r="PA480" s="880"/>
      <c r="PE480" s="879"/>
      <c r="PF480" s="875"/>
      <c r="PG480" s="875"/>
      <c r="PW480" s="880"/>
      <c r="QA480" s="879"/>
      <c r="QB480" s="875"/>
      <c r="QC480" s="875"/>
      <c r="QS480" s="880"/>
      <c r="QW480" s="879"/>
      <c r="QX480" s="875"/>
      <c r="QY480" s="875"/>
      <c r="RO480" s="880"/>
      <c r="RS480" s="879"/>
      <c r="RT480" s="875"/>
      <c r="RU480" s="875"/>
      <c r="SK480" s="880"/>
      <c r="SO480" s="879"/>
      <c r="SP480" s="875"/>
      <c r="SQ480" s="875"/>
      <c r="TG480" s="880"/>
      <c r="TK480" s="879"/>
      <c r="TL480" s="875"/>
      <c r="TM480" s="875"/>
      <c r="UC480" s="880"/>
      <c r="UG480" s="879"/>
      <c r="UH480" s="875"/>
      <c r="UI480" s="875"/>
      <c r="UY480" s="880"/>
      <c r="VC480" s="879"/>
      <c r="VD480" s="875"/>
      <c r="VE480" s="875"/>
      <c r="VU480" s="880"/>
      <c r="VY480" s="879"/>
      <c r="VZ480" s="875"/>
      <c r="WA480" s="875"/>
      <c r="WQ480" s="880"/>
      <c r="WU480" s="879"/>
      <c r="WV480" s="875"/>
      <c r="WW480" s="875"/>
      <c r="XM480" s="880"/>
      <c r="XQ480" s="879"/>
      <c r="XR480" s="875"/>
      <c r="XS480" s="875"/>
      <c r="YI480" s="880"/>
      <c r="YM480" s="879"/>
      <c r="YN480" s="875"/>
      <c r="YO480" s="875"/>
      <c r="ZE480" s="880"/>
      <c r="ZI480" s="879"/>
      <c r="ZJ480" s="875"/>
      <c r="ZK480" s="875"/>
      <c r="AAA480" s="880"/>
      <c r="AAE480" s="879"/>
      <c r="AAF480" s="875"/>
      <c r="AAG480" s="875"/>
      <c r="AAW480" s="880"/>
      <c r="ABA480" s="879"/>
      <c r="ABB480" s="875"/>
      <c r="ABC480" s="875"/>
      <c r="ABS480" s="880"/>
      <c r="ABW480" s="879"/>
      <c r="ABX480" s="875"/>
      <c r="ABY480" s="875"/>
      <c r="ACO480" s="880"/>
      <c r="ACS480" s="879"/>
      <c r="ACT480" s="875"/>
      <c r="ACU480" s="875"/>
      <c r="ADK480" s="880"/>
      <c r="ADO480" s="879"/>
      <c r="ADP480" s="875"/>
      <c r="ADQ480" s="875"/>
      <c r="AEG480" s="880"/>
      <c r="AEK480" s="879"/>
      <c r="AEL480" s="875"/>
      <c r="AEM480" s="875"/>
      <c r="AFC480" s="880"/>
      <c r="AFG480" s="879"/>
      <c r="AFH480" s="875"/>
      <c r="AFI480" s="875"/>
      <c r="AFY480" s="880"/>
      <c r="AGC480" s="879"/>
      <c r="AGD480" s="875"/>
      <c r="AGE480" s="875"/>
      <c r="AGU480" s="880"/>
      <c r="AGY480" s="879"/>
      <c r="AGZ480" s="875"/>
      <c r="AHA480" s="875"/>
      <c r="AHQ480" s="880"/>
      <c r="AHU480" s="879"/>
      <c r="AHV480" s="875"/>
      <c r="AHW480" s="875"/>
      <c r="AIM480" s="880"/>
      <c r="AIQ480" s="879"/>
      <c r="AIR480" s="875"/>
      <c r="AIS480" s="875"/>
      <c r="AJI480" s="880"/>
      <c r="AJM480" s="879"/>
      <c r="AJN480" s="875"/>
      <c r="AJO480" s="875"/>
      <c r="AKE480" s="880"/>
      <c r="AKI480" s="879"/>
      <c r="AKJ480" s="875"/>
      <c r="AKK480" s="875"/>
      <c r="ALA480" s="880"/>
      <c r="ALE480" s="879"/>
      <c r="ALF480" s="875"/>
      <c r="ALG480" s="875"/>
      <c r="ALW480" s="880"/>
      <c r="AMA480" s="879"/>
      <c r="AMB480" s="875"/>
      <c r="AMC480" s="875"/>
      <c r="AMS480" s="880"/>
      <c r="AMW480" s="879"/>
      <c r="AMX480" s="875"/>
      <c r="AMY480" s="875"/>
      <c r="ANO480" s="880"/>
      <c r="ANS480" s="879"/>
      <c r="ANT480" s="875"/>
      <c r="ANU480" s="875"/>
      <c r="AOK480" s="880"/>
      <c r="AOO480" s="879"/>
      <c r="AOP480" s="875"/>
      <c r="AOQ480" s="875"/>
      <c r="APG480" s="880"/>
      <c r="APK480" s="879"/>
      <c r="APL480" s="875"/>
      <c r="APM480" s="875"/>
      <c r="AQC480" s="880"/>
      <c r="AQG480" s="879"/>
      <c r="AQH480" s="875"/>
      <c r="AQI480" s="875"/>
      <c r="AQY480" s="880"/>
      <c r="ARC480" s="879"/>
      <c r="ARD480" s="875"/>
      <c r="ARE480" s="875"/>
      <c r="ARU480" s="880"/>
      <c r="ARY480" s="879"/>
      <c r="ARZ480" s="875"/>
      <c r="ASA480" s="875"/>
      <c r="ASQ480" s="880"/>
      <c r="ASU480" s="879"/>
      <c r="ASV480" s="875"/>
      <c r="ASW480" s="875"/>
      <c r="ATM480" s="880"/>
      <c r="ATQ480" s="879"/>
      <c r="ATR480" s="875"/>
      <c r="ATS480" s="875"/>
      <c r="AUI480" s="880"/>
      <c r="AUM480" s="879"/>
      <c r="AUN480" s="875"/>
      <c r="AUO480" s="875"/>
      <c r="AVE480" s="880"/>
      <c r="AVI480" s="879"/>
      <c r="AVJ480" s="875"/>
      <c r="AVK480" s="875"/>
      <c r="AWA480" s="880"/>
      <c r="AWE480" s="879"/>
      <c r="AWF480" s="875"/>
      <c r="AWG480" s="875"/>
      <c r="AWW480" s="880"/>
      <c r="AXA480" s="879"/>
      <c r="AXB480" s="875"/>
      <c r="AXC480" s="875"/>
      <c r="AXS480" s="880"/>
      <c r="AXW480" s="879"/>
      <c r="AXX480" s="875"/>
      <c r="AXY480" s="875"/>
      <c r="AYO480" s="880"/>
      <c r="AYS480" s="879"/>
      <c r="AYT480" s="875"/>
      <c r="AYU480" s="875"/>
      <c r="AZK480" s="880"/>
      <c r="AZO480" s="879"/>
      <c r="AZP480" s="875"/>
      <c r="AZQ480" s="875"/>
      <c r="BAG480" s="880"/>
      <c r="BAK480" s="879"/>
      <c r="BAL480" s="875"/>
      <c r="BAM480" s="875"/>
      <c r="BBC480" s="880"/>
      <c r="BBG480" s="879"/>
      <c r="BBH480" s="875"/>
      <c r="BBI480" s="875"/>
      <c r="BBY480" s="880"/>
      <c r="BCC480" s="879"/>
      <c r="BCD480" s="875"/>
      <c r="BCE480" s="875"/>
      <c r="BCU480" s="880"/>
      <c r="BCY480" s="879"/>
      <c r="BCZ480" s="875"/>
      <c r="BDA480" s="875"/>
      <c r="BDQ480" s="880"/>
      <c r="BDU480" s="879"/>
      <c r="BDV480" s="875"/>
      <c r="BDW480" s="875"/>
      <c r="BEM480" s="880"/>
      <c r="BEQ480" s="879"/>
      <c r="BER480" s="875"/>
      <c r="BES480" s="875"/>
      <c r="BFI480" s="880"/>
      <c r="BFM480" s="879"/>
      <c r="BFN480" s="875"/>
      <c r="BFO480" s="875"/>
      <c r="BGE480" s="880"/>
      <c r="BGI480" s="879"/>
      <c r="BGJ480" s="875"/>
      <c r="BGK480" s="875"/>
      <c r="BHA480" s="880"/>
      <c r="BHE480" s="879"/>
      <c r="BHF480" s="875"/>
      <c r="BHG480" s="875"/>
      <c r="BHW480" s="880"/>
      <c r="BIA480" s="879"/>
      <c r="BIB480" s="875"/>
      <c r="BIC480" s="875"/>
      <c r="BIS480" s="880"/>
      <c r="BIW480" s="879"/>
      <c r="BIX480" s="875"/>
      <c r="BIY480" s="875"/>
      <c r="BJO480" s="880"/>
      <c r="BJS480" s="879"/>
      <c r="BJT480" s="875"/>
      <c r="BJU480" s="875"/>
      <c r="BKK480" s="880"/>
      <c r="BKO480" s="879"/>
      <c r="BKP480" s="875"/>
      <c r="BKQ480" s="875"/>
      <c r="BLG480" s="880"/>
      <c r="BLK480" s="879"/>
      <c r="BLL480" s="875"/>
      <c r="BLM480" s="875"/>
      <c r="BMC480" s="880"/>
      <c r="BMG480" s="879"/>
      <c r="BMH480" s="875"/>
      <c r="BMI480" s="875"/>
      <c r="BMY480" s="880"/>
      <c r="BNC480" s="879"/>
      <c r="BND480" s="875"/>
      <c r="BNE480" s="875"/>
      <c r="BNU480" s="880"/>
      <c r="BNY480" s="879"/>
      <c r="BNZ480" s="875"/>
      <c r="BOA480" s="875"/>
      <c r="BOQ480" s="880"/>
      <c r="BOU480" s="879"/>
      <c r="BOV480" s="875"/>
      <c r="BOW480" s="875"/>
      <c r="BPM480" s="880"/>
      <c r="BPQ480" s="879"/>
      <c r="BPR480" s="875"/>
      <c r="BPS480" s="875"/>
      <c r="BQI480" s="880"/>
      <c r="BQM480" s="879"/>
      <c r="BQN480" s="875"/>
      <c r="BQO480" s="875"/>
      <c r="BRE480" s="880"/>
      <c r="BRI480" s="879"/>
      <c r="BRJ480" s="875"/>
      <c r="BRK480" s="875"/>
      <c r="BSA480" s="880"/>
      <c r="BSE480" s="879"/>
      <c r="BSF480" s="875"/>
      <c r="BSG480" s="875"/>
      <c r="BSW480" s="880"/>
      <c r="BTA480" s="879"/>
      <c r="BTB480" s="875"/>
      <c r="BTC480" s="875"/>
      <c r="BTS480" s="880"/>
      <c r="BTW480" s="879"/>
      <c r="BTX480" s="875"/>
      <c r="BTY480" s="875"/>
      <c r="BUO480" s="880"/>
      <c r="BUS480" s="879"/>
      <c r="BUT480" s="875"/>
      <c r="BUU480" s="875"/>
      <c r="BVK480" s="880"/>
      <c r="BVO480" s="879"/>
      <c r="BVP480" s="875"/>
      <c r="BVQ480" s="875"/>
      <c r="BWG480" s="880"/>
      <c r="BWK480" s="879"/>
      <c r="BWL480" s="875"/>
      <c r="BWM480" s="875"/>
      <c r="BXC480" s="880"/>
      <c r="BXG480" s="879"/>
      <c r="BXH480" s="875"/>
      <c r="BXI480" s="875"/>
      <c r="BXY480" s="880"/>
      <c r="BYC480" s="879"/>
      <c r="BYD480" s="875"/>
      <c r="BYE480" s="875"/>
      <c r="BYU480" s="880"/>
      <c r="BYY480" s="879"/>
      <c r="BYZ480" s="875"/>
      <c r="BZA480" s="875"/>
      <c r="BZQ480" s="880"/>
      <c r="BZU480" s="879"/>
      <c r="BZV480" s="875"/>
      <c r="BZW480" s="875"/>
      <c r="CAM480" s="880"/>
      <c r="CAQ480" s="879"/>
      <c r="CAR480" s="875"/>
      <c r="CAS480" s="875"/>
      <c r="CBI480" s="880"/>
      <c r="CBM480" s="879"/>
      <c r="CBN480" s="875"/>
      <c r="CBO480" s="875"/>
      <c r="CCE480" s="880"/>
      <c r="CCI480" s="879"/>
      <c r="CCJ480" s="875"/>
      <c r="CCK480" s="875"/>
      <c r="CDA480" s="880"/>
      <c r="CDE480" s="879"/>
      <c r="CDF480" s="875"/>
      <c r="CDG480" s="875"/>
      <c r="CDW480" s="880"/>
      <c r="CEA480" s="879"/>
      <c r="CEB480" s="875"/>
      <c r="CEC480" s="875"/>
      <c r="CES480" s="880"/>
      <c r="CEW480" s="879"/>
      <c r="CEX480" s="875"/>
      <c r="CEY480" s="875"/>
      <c r="CFO480" s="880"/>
      <c r="CFS480" s="879"/>
      <c r="CFT480" s="875"/>
      <c r="CFU480" s="875"/>
      <c r="CGK480" s="880"/>
      <c r="CGO480" s="879"/>
      <c r="CGP480" s="875"/>
      <c r="CGQ480" s="875"/>
      <c r="CHG480" s="880"/>
      <c r="CHK480" s="879"/>
      <c r="CHL480" s="875"/>
      <c r="CHM480" s="875"/>
      <c r="CIC480" s="880"/>
      <c r="CIG480" s="879"/>
      <c r="CIH480" s="875"/>
      <c r="CII480" s="875"/>
      <c r="CIY480" s="880"/>
      <c r="CJC480" s="879"/>
      <c r="CJD480" s="875"/>
      <c r="CJE480" s="875"/>
      <c r="CJU480" s="880"/>
      <c r="CJY480" s="879"/>
      <c r="CJZ480" s="875"/>
      <c r="CKA480" s="875"/>
      <c r="CKQ480" s="880"/>
      <c r="CKU480" s="879"/>
      <c r="CKV480" s="875"/>
      <c r="CKW480" s="875"/>
      <c r="CLM480" s="880"/>
      <c r="CLQ480" s="879"/>
      <c r="CLR480" s="875"/>
      <c r="CLS480" s="875"/>
      <c r="CMI480" s="880"/>
      <c r="CMM480" s="879"/>
      <c r="CMN480" s="875"/>
      <c r="CMO480" s="875"/>
      <c r="CNE480" s="880"/>
      <c r="CNI480" s="879"/>
      <c r="CNJ480" s="875"/>
      <c r="CNK480" s="875"/>
      <c r="COA480" s="880"/>
      <c r="COE480" s="879"/>
      <c r="COF480" s="875"/>
      <c r="COG480" s="875"/>
      <c r="COW480" s="880"/>
      <c r="CPA480" s="879"/>
      <c r="CPB480" s="875"/>
      <c r="CPC480" s="875"/>
      <c r="CPS480" s="880"/>
      <c r="CPW480" s="879"/>
      <c r="CPX480" s="875"/>
      <c r="CPY480" s="875"/>
      <c r="CQO480" s="880"/>
      <c r="CQS480" s="879"/>
      <c r="CQT480" s="875"/>
      <c r="CQU480" s="875"/>
      <c r="CRK480" s="880"/>
      <c r="CRO480" s="879"/>
      <c r="CRP480" s="875"/>
      <c r="CRQ480" s="875"/>
      <c r="CSG480" s="880"/>
      <c r="CSK480" s="879"/>
      <c r="CSL480" s="875"/>
      <c r="CSM480" s="875"/>
      <c r="CTC480" s="880"/>
      <c r="CTG480" s="879"/>
      <c r="CTH480" s="875"/>
      <c r="CTI480" s="875"/>
      <c r="CTY480" s="880"/>
      <c r="CUC480" s="879"/>
      <c r="CUD480" s="875"/>
      <c r="CUE480" s="875"/>
      <c r="CUU480" s="880"/>
      <c r="CUY480" s="879"/>
      <c r="CUZ480" s="875"/>
      <c r="CVA480" s="875"/>
      <c r="CVQ480" s="880"/>
      <c r="CVU480" s="879"/>
      <c r="CVV480" s="875"/>
      <c r="CVW480" s="875"/>
      <c r="CWM480" s="880"/>
      <c r="CWQ480" s="879"/>
      <c r="CWR480" s="875"/>
      <c r="CWS480" s="875"/>
      <c r="CXI480" s="880"/>
      <c r="CXM480" s="879"/>
      <c r="CXN480" s="875"/>
      <c r="CXO480" s="875"/>
      <c r="CYE480" s="880"/>
      <c r="CYI480" s="879"/>
      <c r="CYJ480" s="875"/>
      <c r="CYK480" s="875"/>
      <c r="CZA480" s="880"/>
      <c r="CZE480" s="879"/>
      <c r="CZF480" s="875"/>
      <c r="CZG480" s="875"/>
      <c r="CZW480" s="880"/>
      <c r="DAA480" s="879"/>
      <c r="DAB480" s="875"/>
      <c r="DAC480" s="875"/>
      <c r="DAS480" s="880"/>
      <c r="DAW480" s="879"/>
      <c r="DAX480" s="875"/>
      <c r="DAY480" s="875"/>
      <c r="DBO480" s="880"/>
      <c r="DBS480" s="879"/>
      <c r="DBT480" s="875"/>
      <c r="DBU480" s="875"/>
      <c r="DCK480" s="880"/>
      <c r="DCO480" s="879"/>
      <c r="DCP480" s="875"/>
      <c r="DCQ480" s="875"/>
      <c r="DDG480" s="880"/>
      <c r="DDK480" s="879"/>
      <c r="DDL480" s="875"/>
      <c r="DDM480" s="875"/>
      <c r="DEC480" s="880"/>
      <c r="DEG480" s="879"/>
      <c r="DEH480" s="875"/>
      <c r="DEI480" s="875"/>
      <c r="DEY480" s="880"/>
      <c r="DFC480" s="879"/>
      <c r="DFD480" s="875"/>
      <c r="DFE480" s="875"/>
      <c r="DFU480" s="880"/>
      <c r="DFY480" s="879"/>
      <c r="DFZ480" s="875"/>
      <c r="DGA480" s="875"/>
      <c r="DGQ480" s="880"/>
      <c r="DGU480" s="879"/>
      <c r="DGV480" s="875"/>
      <c r="DGW480" s="875"/>
      <c r="DHM480" s="880"/>
      <c r="DHQ480" s="879"/>
      <c r="DHR480" s="875"/>
      <c r="DHS480" s="875"/>
      <c r="DII480" s="880"/>
      <c r="DIM480" s="879"/>
      <c r="DIN480" s="875"/>
      <c r="DIO480" s="875"/>
      <c r="DJE480" s="880"/>
      <c r="DJI480" s="879"/>
      <c r="DJJ480" s="875"/>
      <c r="DJK480" s="875"/>
      <c r="DKA480" s="880"/>
      <c r="DKE480" s="879"/>
      <c r="DKF480" s="875"/>
      <c r="DKG480" s="875"/>
      <c r="DKW480" s="880"/>
      <c r="DLA480" s="879"/>
      <c r="DLB480" s="875"/>
      <c r="DLC480" s="875"/>
      <c r="DLS480" s="880"/>
      <c r="DLW480" s="879"/>
      <c r="DLX480" s="875"/>
      <c r="DLY480" s="875"/>
      <c r="DMO480" s="880"/>
      <c r="DMS480" s="879"/>
      <c r="DMT480" s="875"/>
      <c r="DMU480" s="875"/>
      <c r="DNK480" s="880"/>
      <c r="DNO480" s="879"/>
      <c r="DNP480" s="875"/>
      <c r="DNQ480" s="875"/>
      <c r="DOG480" s="880"/>
      <c r="DOK480" s="879"/>
      <c r="DOL480" s="875"/>
      <c r="DOM480" s="875"/>
      <c r="DPC480" s="880"/>
      <c r="DPG480" s="879"/>
      <c r="DPH480" s="875"/>
      <c r="DPI480" s="875"/>
      <c r="DPY480" s="880"/>
      <c r="DQC480" s="879"/>
      <c r="DQD480" s="875"/>
      <c r="DQE480" s="875"/>
      <c r="DQU480" s="880"/>
      <c r="DQY480" s="879"/>
      <c r="DQZ480" s="875"/>
      <c r="DRA480" s="875"/>
      <c r="DRQ480" s="880"/>
      <c r="DRU480" s="879"/>
      <c r="DRV480" s="875"/>
      <c r="DRW480" s="875"/>
      <c r="DSM480" s="880"/>
      <c r="DSQ480" s="879"/>
      <c r="DSR480" s="875"/>
      <c r="DSS480" s="875"/>
      <c r="DTI480" s="880"/>
      <c r="DTM480" s="879"/>
      <c r="DTN480" s="875"/>
      <c r="DTO480" s="875"/>
      <c r="DUE480" s="880"/>
      <c r="DUI480" s="879"/>
      <c r="DUJ480" s="875"/>
      <c r="DUK480" s="875"/>
      <c r="DVA480" s="880"/>
      <c r="DVE480" s="879"/>
      <c r="DVF480" s="875"/>
      <c r="DVG480" s="875"/>
      <c r="DVW480" s="880"/>
      <c r="DWA480" s="879"/>
      <c r="DWB480" s="875"/>
      <c r="DWC480" s="875"/>
      <c r="DWS480" s="880"/>
      <c r="DWW480" s="879"/>
      <c r="DWX480" s="875"/>
      <c r="DWY480" s="875"/>
      <c r="DXO480" s="880"/>
      <c r="DXS480" s="879"/>
      <c r="DXT480" s="875"/>
      <c r="DXU480" s="875"/>
      <c r="DYK480" s="880"/>
      <c r="DYO480" s="879"/>
      <c r="DYP480" s="875"/>
      <c r="DYQ480" s="875"/>
      <c r="DZG480" s="880"/>
      <c r="DZK480" s="879"/>
      <c r="DZL480" s="875"/>
      <c r="DZM480" s="875"/>
      <c r="EAC480" s="880"/>
      <c r="EAG480" s="879"/>
      <c r="EAH480" s="875"/>
      <c r="EAI480" s="875"/>
      <c r="EAY480" s="880"/>
      <c r="EBC480" s="879"/>
      <c r="EBD480" s="875"/>
      <c r="EBE480" s="875"/>
      <c r="EBU480" s="880"/>
      <c r="EBY480" s="879"/>
      <c r="EBZ480" s="875"/>
      <c r="ECA480" s="875"/>
      <c r="ECQ480" s="880"/>
      <c r="ECU480" s="879"/>
      <c r="ECV480" s="875"/>
      <c r="ECW480" s="875"/>
      <c r="EDM480" s="880"/>
      <c r="EDQ480" s="879"/>
      <c r="EDR480" s="875"/>
      <c r="EDS480" s="875"/>
      <c r="EEI480" s="880"/>
      <c r="EEM480" s="879"/>
      <c r="EEN480" s="875"/>
      <c r="EEO480" s="875"/>
      <c r="EFE480" s="880"/>
      <c r="EFI480" s="879"/>
      <c r="EFJ480" s="875"/>
      <c r="EFK480" s="875"/>
      <c r="EGA480" s="880"/>
      <c r="EGE480" s="879"/>
      <c r="EGF480" s="875"/>
      <c r="EGG480" s="875"/>
      <c r="EGW480" s="880"/>
      <c r="EHA480" s="879"/>
      <c r="EHB480" s="875"/>
      <c r="EHC480" s="875"/>
      <c r="EHS480" s="880"/>
      <c r="EHW480" s="879"/>
      <c r="EHX480" s="875"/>
      <c r="EHY480" s="875"/>
      <c r="EIO480" s="880"/>
      <c r="EIS480" s="879"/>
      <c r="EIT480" s="875"/>
      <c r="EIU480" s="875"/>
      <c r="EJK480" s="880"/>
      <c r="EJO480" s="879"/>
      <c r="EJP480" s="875"/>
      <c r="EJQ480" s="875"/>
      <c r="EKG480" s="880"/>
      <c r="EKK480" s="879"/>
      <c r="EKL480" s="875"/>
      <c r="EKM480" s="875"/>
      <c r="ELC480" s="880"/>
      <c r="ELG480" s="879"/>
      <c r="ELH480" s="875"/>
      <c r="ELI480" s="875"/>
      <c r="ELY480" s="880"/>
      <c r="EMC480" s="879"/>
      <c r="EMD480" s="875"/>
      <c r="EME480" s="875"/>
      <c r="EMU480" s="880"/>
      <c r="EMY480" s="879"/>
      <c r="EMZ480" s="875"/>
      <c r="ENA480" s="875"/>
      <c r="ENQ480" s="880"/>
      <c r="ENU480" s="879"/>
      <c r="ENV480" s="875"/>
      <c r="ENW480" s="875"/>
      <c r="EOM480" s="880"/>
      <c r="EOQ480" s="879"/>
      <c r="EOR480" s="875"/>
      <c r="EOS480" s="875"/>
      <c r="EPI480" s="880"/>
      <c r="EPM480" s="879"/>
      <c r="EPN480" s="875"/>
      <c r="EPO480" s="875"/>
      <c r="EQE480" s="880"/>
      <c r="EQI480" s="879"/>
      <c r="EQJ480" s="875"/>
      <c r="EQK480" s="875"/>
      <c r="ERA480" s="880"/>
      <c r="ERE480" s="879"/>
      <c r="ERF480" s="875"/>
      <c r="ERG480" s="875"/>
      <c r="ERW480" s="880"/>
      <c r="ESA480" s="879"/>
      <c r="ESB480" s="875"/>
      <c r="ESC480" s="875"/>
      <c r="ESS480" s="880"/>
      <c r="ESW480" s="879"/>
      <c r="ESX480" s="875"/>
      <c r="ESY480" s="875"/>
      <c r="ETO480" s="880"/>
      <c r="ETS480" s="879"/>
      <c r="ETT480" s="875"/>
      <c r="ETU480" s="875"/>
      <c r="EUK480" s="880"/>
      <c r="EUO480" s="879"/>
      <c r="EUP480" s="875"/>
      <c r="EUQ480" s="875"/>
      <c r="EVG480" s="880"/>
      <c r="EVK480" s="879"/>
      <c r="EVL480" s="875"/>
      <c r="EVM480" s="875"/>
      <c r="EWC480" s="880"/>
      <c r="EWG480" s="879"/>
      <c r="EWH480" s="875"/>
      <c r="EWI480" s="875"/>
      <c r="EWY480" s="880"/>
      <c r="EXC480" s="879"/>
      <c r="EXD480" s="875"/>
      <c r="EXE480" s="875"/>
      <c r="EXU480" s="880"/>
      <c r="EXY480" s="879"/>
      <c r="EXZ480" s="875"/>
      <c r="EYA480" s="875"/>
      <c r="EYQ480" s="880"/>
      <c r="EYU480" s="879"/>
      <c r="EYV480" s="875"/>
      <c r="EYW480" s="875"/>
      <c r="EZM480" s="880"/>
      <c r="EZQ480" s="879"/>
      <c r="EZR480" s="875"/>
      <c r="EZS480" s="875"/>
      <c r="FAI480" s="880"/>
      <c r="FAM480" s="879"/>
      <c r="FAN480" s="875"/>
      <c r="FAO480" s="875"/>
      <c r="FBE480" s="880"/>
      <c r="FBI480" s="879"/>
      <c r="FBJ480" s="875"/>
      <c r="FBK480" s="875"/>
      <c r="FCA480" s="880"/>
      <c r="FCE480" s="879"/>
      <c r="FCF480" s="875"/>
      <c r="FCG480" s="875"/>
      <c r="FCW480" s="880"/>
      <c r="FDA480" s="879"/>
      <c r="FDB480" s="875"/>
      <c r="FDC480" s="875"/>
      <c r="FDS480" s="880"/>
      <c r="FDW480" s="879"/>
      <c r="FDX480" s="875"/>
      <c r="FDY480" s="875"/>
      <c r="FEO480" s="880"/>
      <c r="FES480" s="879"/>
      <c r="FET480" s="875"/>
      <c r="FEU480" s="875"/>
      <c r="FFK480" s="880"/>
      <c r="FFO480" s="879"/>
      <c r="FFP480" s="875"/>
      <c r="FFQ480" s="875"/>
      <c r="FGG480" s="880"/>
      <c r="FGK480" s="879"/>
      <c r="FGL480" s="875"/>
      <c r="FGM480" s="875"/>
      <c r="FHC480" s="880"/>
      <c r="FHG480" s="879"/>
      <c r="FHH480" s="875"/>
      <c r="FHI480" s="875"/>
      <c r="FHY480" s="880"/>
      <c r="FIC480" s="879"/>
      <c r="FID480" s="875"/>
      <c r="FIE480" s="875"/>
      <c r="FIU480" s="880"/>
      <c r="FIY480" s="879"/>
      <c r="FIZ480" s="875"/>
      <c r="FJA480" s="875"/>
      <c r="FJQ480" s="880"/>
      <c r="FJU480" s="879"/>
      <c r="FJV480" s="875"/>
      <c r="FJW480" s="875"/>
      <c r="FKM480" s="880"/>
      <c r="FKQ480" s="879"/>
      <c r="FKR480" s="875"/>
      <c r="FKS480" s="875"/>
      <c r="FLI480" s="880"/>
      <c r="FLM480" s="879"/>
      <c r="FLN480" s="875"/>
      <c r="FLO480" s="875"/>
      <c r="FME480" s="880"/>
      <c r="FMI480" s="879"/>
      <c r="FMJ480" s="875"/>
      <c r="FMK480" s="875"/>
      <c r="FNA480" s="880"/>
      <c r="FNE480" s="879"/>
      <c r="FNF480" s="875"/>
      <c r="FNG480" s="875"/>
      <c r="FNW480" s="880"/>
      <c r="FOA480" s="879"/>
      <c r="FOB480" s="875"/>
      <c r="FOC480" s="875"/>
      <c r="FOS480" s="880"/>
      <c r="FOW480" s="879"/>
      <c r="FOX480" s="875"/>
      <c r="FOY480" s="875"/>
      <c r="FPO480" s="880"/>
      <c r="FPS480" s="879"/>
      <c r="FPT480" s="875"/>
      <c r="FPU480" s="875"/>
      <c r="FQK480" s="880"/>
      <c r="FQO480" s="879"/>
      <c r="FQP480" s="875"/>
      <c r="FQQ480" s="875"/>
      <c r="FRG480" s="880"/>
      <c r="FRK480" s="879"/>
      <c r="FRL480" s="875"/>
      <c r="FRM480" s="875"/>
      <c r="FSC480" s="880"/>
      <c r="FSG480" s="879"/>
      <c r="FSH480" s="875"/>
      <c r="FSI480" s="875"/>
      <c r="FSY480" s="880"/>
      <c r="FTC480" s="879"/>
      <c r="FTD480" s="875"/>
      <c r="FTE480" s="875"/>
      <c r="FTU480" s="880"/>
      <c r="FTY480" s="879"/>
      <c r="FTZ480" s="875"/>
      <c r="FUA480" s="875"/>
      <c r="FUQ480" s="880"/>
      <c r="FUU480" s="879"/>
      <c r="FUV480" s="875"/>
      <c r="FUW480" s="875"/>
      <c r="FVM480" s="880"/>
      <c r="FVQ480" s="879"/>
      <c r="FVR480" s="875"/>
      <c r="FVS480" s="875"/>
      <c r="FWI480" s="880"/>
      <c r="FWM480" s="879"/>
      <c r="FWN480" s="875"/>
      <c r="FWO480" s="875"/>
      <c r="FXE480" s="880"/>
      <c r="FXI480" s="879"/>
      <c r="FXJ480" s="875"/>
      <c r="FXK480" s="875"/>
      <c r="FYA480" s="880"/>
      <c r="FYE480" s="879"/>
      <c r="FYF480" s="875"/>
      <c r="FYG480" s="875"/>
      <c r="FYW480" s="880"/>
      <c r="FZA480" s="879"/>
      <c r="FZB480" s="875"/>
      <c r="FZC480" s="875"/>
      <c r="FZS480" s="880"/>
      <c r="FZW480" s="879"/>
      <c r="FZX480" s="875"/>
      <c r="FZY480" s="875"/>
      <c r="GAO480" s="880"/>
      <c r="GAS480" s="879"/>
      <c r="GAT480" s="875"/>
      <c r="GAU480" s="875"/>
      <c r="GBK480" s="880"/>
      <c r="GBO480" s="879"/>
      <c r="GBP480" s="875"/>
      <c r="GBQ480" s="875"/>
      <c r="GCG480" s="880"/>
      <c r="GCK480" s="879"/>
      <c r="GCL480" s="875"/>
      <c r="GCM480" s="875"/>
      <c r="GDC480" s="880"/>
      <c r="GDG480" s="879"/>
      <c r="GDH480" s="875"/>
      <c r="GDI480" s="875"/>
      <c r="GDY480" s="880"/>
      <c r="GEC480" s="879"/>
      <c r="GED480" s="875"/>
      <c r="GEE480" s="875"/>
      <c r="GEU480" s="880"/>
      <c r="GEY480" s="879"/>
      <c r="GEZ480" s="875"/>
      <c r="GFA480" s="875"/>
      <c r="GFQ480" s="880"/>
      <c r="GFU480" s="879"/>
      <c r="GFV480" s="875"/>
      <c r="GFW480" s="875"/>
      <c r="GGM480" s="880"/>
      <c r="GGQ480" s="879"/>
      <c r="GGR480" s="875"/>
      <c r="GGS480" s="875"/>
      <c r="GHI480" s="880"/>
      <c r="GHM480" s="879"/>
      <c r="GHN480" s="875"/>
      <c r="GHO480" s="875"/>
      <c r="GIE480" s="880"/>
      <c r="GII480" s="879"/>
      <c r="GIJ480" s="875"/>
      <c r="GIK480" s="875"/>
      <c r="GJA480" s="880"/>
      <c r="GJE480" s="879"/>
      <c r="GJF480" s="875"/>
      <c r="GJG480" s="875"/>
      <c r="GJW480" s="880"/>
      <c r="GKA480" s="879"/>
      <c r="GKB480" s="875"/>
      <c r="GKC480" s="875"/>
      <c r="GKS480" s="880"/>
      <c r="GKW480" s="879"/>
      <c r="GKX480" s="875"/>
      <c r="GKY480" s="875"/>
      <c r="GLO480" s="880"/>
      <c r="GLS480" s="879"/>
      <c r="GLT480" s="875"/>
      <c r="GLU480" s="875"/>
      <c r="GMK480" s="880"/>
      <c r="GMO480" s="879"/>
      <c r="GMP480" s="875"/>
      <c r="GMQ480" s="875"/>
      <c r="GNG480" s="880"/>
      <c r="GNK480" s="879"/>
      <c r="GNL480" s="875"/>
      <c r="GNM480" s="875"/>
      <c r="GOC480" s="880"/>
      <c r="GOG480" s="879"/>
      <c r="GOH480" s="875"/>
      <c r="GOI480" s="875"/>
      <c r="GOY480" s="880"/>
      <c r="GPC480" s="879"/>
      <c r="GPD480" s="875"/>
      <c r="GPE480" s="875"/>
      <c r="GPU480" s="880"/>
      <c r="GPY480" s="879"/>
      <c r="GPZ480" s="875"/>
      <c r="GQA480" s="875"/>
      <c r="GQQ480" s="880"/>
      <c r="GQU480" s="879"/>
      <c r="GQV480" s="875"/>
      <c r="GQW480" s="875"/>
      <c r="GRM480" s="880"/>
      <c r="GRQ480" s="879"/>
      <c r="GRR480" s="875"/>
      <c r="GRS480" s="875"/>
      <c r="GSI480" s="880"/>
      <c r="GSM480" s="879"/>
      <c r="GSN480" s="875"/>
      <c r="GSO480" s="875"/>
      <c r="GTE480" s="880"/>
      <c r="GTI480" s="879"/>
      <c r="GTJ480" s="875"/>
      <c r="GTK480" s="875"/>
      <c r="GUA480" s="880"/>
      <c r="GUE480" s="879"/>
      <c r="GUF480" s="875"/>
      <c r="GUG480" s="875"/>
      <c r="GUW480" s="880"/>
      <c r="GVA480" s="879"/>
      <c r="GVB480" s="875"/>
      <c r="GVC480" s="875"/>
      <c r="GVS480" s="880"/>
      <c r="GVW480" s="879"/>
      <c r="GVX480" s="875"/>
      <c r="GVY480" s="875"/>
      <c r="GWO480" s="880"/>
      <c r="GWS480" s="879"/>
      <c r="GWT480" s="875"/>
      <c r="GWU480" s="875"/>
      <c r="GXK480" s="880"/>
      <c r="GXO480" s="879"/>
      <c r="GXP480" s="875"/>
      <c r="GXQ480" s="875"/>
      <c r="GYG480" s="880"/>
      <c r="GYK480" s="879"/>
      <c r="GYL480" s="875"/>
      <c r="GYM480" s="875"/>
      <c r="GZC480" s="880"/>
      <c r="GZG480" s="879"/>
      <c r="GZH480" s="875"/>
      <c r="GZI480" s="875"/>
      <c r="GZY480" s="880"/>
      <c r="HAC480" s="879"/>
      <c r="HAD480" s="875"/>
      <c r="HAE480" s="875"/>
      <c r="HAU480" s="880"/>
      <c r="HAY480" s="879"/>
      <c r="HAZ480" s="875"/>
      <c r="HBA480" s="875"/>
      <c r="HBQ480" s="880"/>
      <c r="HBU480" s="879"/>
      <c r="HBV480" s="875"/>
      <c r="HBW480" s="875"/>
      <c r="HCM480" s="880"/>
      <c r="HCQ480" s="879"/>
      <c r="HCR480" s="875"/>
      <c r="HCS480" s="875"/>
      <c r="HDI480" s="880"/>
      <c r="HDM480" s="879"/>
      <c r="HDN480" s="875"/>
      <c r="HDO480" s="875"/>
      <c r="HEE480" s="880"/>
      <c r="HEI480" s="879"/>
      <c r="HEJ480" s="875"/>
      <c r="HEK480" s="875"/>
      <c r="HFA480" s="880"/>
      <c r="HFE480" s="879"/>
      <c r="HFF480" s="875"/>
      <c r="HFG480" s="875"/>
      <c r="HFW480" s="880"/>
      <c r="HGA480" s="879"/>
      <c r="HGB480" s="875"/>
      <c r="HGC480" s="875"/>
      <c r="HGS480" s="880"/>
      <c r="HGW480" s="879"/>
      <c r="HGX480" s="875"/>
      <c r="HGY480" s="875"/>
      <c r="HHO480" s="880"/>
      <c r="HHS480" s="879"/>
      <c r="HHT480" s="875"/>
      <c r="HHU480" s="875"/>
      <c r="HIK480" s="880"/>
      <c r="HIO480" s="879"/>
      <c r="HIP480" s="875"/>
      <c r="HIQ480" s="875"/>
      <c r="HJG480" s="880"/>
      <c r="HJK480" s="879"/>
      <c r="HJL480" s="875"/>
      <c r="HJM480" s="875"/>
      <c r="HKC480" s="880"/>
      <c r="HKG480" s="879"/>
      <c r="HKH480" s="875"/>
      <c r="HKI480" s="875"/>
      <c r="HKY480" s="880"/>
      <c r="HLC480" s="879"/>
      <c r="HLD480" s="875"/>
      <c r="HLE480" s="875"/>
      <c r="HLU480" s="880"/>
      <c r="HLY480" s="879"/>
      <c r="HLZ480" s="875"/>
      <c r="HMA480" s="875"/>
      <c r="HMQ480" s="880"/>
      <c r="HMU480" s="879"/>
      <c r="HMV480" s="875"/>
      <c r="HMW480" s="875"/>
      <c r="HNM480" s="880"/>
      <c r="HNQ480" s="879"/>
      <c r="HNR480" s="875"/>
      <c r="HNS480" s="875"/>
      <c r="HOI480" s="880"/>
      <c r="HOM480" s="879"/>
      <c r="HON480" s="875"/>
      <c r="HOO480" s="875"/>
      <c r="HPE480" s="880"/>
      <c r="HPI480" s="879"/>
      <c r="HPJ480" s="875"/>
      <c r="HPK480" s="875"/>
      <c r="HQA480" s="880"/>
      <c r="HQE480" s="879"/>
      <c r="HQF480" s="875"/>
      <c r="HQG480" s="875"/>
      <c r="HQW480" s="880"/>
      <c r="HRA480" s="879"/>
      <c r="HRB480" s="875"/>
      <c r="HRC480" s="875"/>
      <c r="HRS480" s="880"/>
      <c r="HRW480" s="879"/>
      <c r="HRX480" s="875"/>
      <c r="HRY480" s="875"/>
      <c r="HSO480" s="880"/>
      <c r="HSS480" s="879"/>
      <c r="HST480" s="875"/>
      <c r="HSU480" s="875"/>
      <c r="HTK480" s="880"/>
      <c r="HTO480" s="879"/>
      <c r="HTP480" s="875"/>
      <c r="HTQ480" s="875"/>
      <c r="HUG480" s="880"/>
      <c r="HUK480" s="879"/>
      <c r="HUL480" s="875"/>
      <c r="HUM480" s="875"/>
      <c r="HVC480" s="880"/>
      <c r="HVG480" s="879"/>
      <c r="HVH480" s="875"/>
      <c r="HVI480" s="875"/>
      <c r="HVY480" s="880"/>
      <c r="HWC480" s="879"/>
      <c r="HWD480" s="875"/>
      <c r="HWE480" s="875"/>
      <c r="HWU480" s="880"/>
      <c r="HWY480" s="879"/>
      <c r="HWZ480" s="875"/>
      <c r="HXA480" s="875"/>
      <c r="HXQ480" s="880"/>
      <c r="HXU480" s="879"/>
      <c r="HXV480" s="875"/>
      <c r="HXW480" s="875"/>
      <c r="HYM480" s="880"/>
      <c r="HYQ480" s="879"/>
      <c r="HYR480" s="875"/>
      <c r="HYS480" s="875"/>
      <c r="HZI480" s="880"/>
      <c r="HZM480" s="879"/>
      <c r="HZN480" s="875"/>
      <c r="HZO480" s="875"/>
      <c r="IAE480" s="880"/>
      <c r="IAI480" s="879"/>
      <c r="IAJ480" s="875"/>
      <c r="IAK480" s="875"/>
      <c r="IBA480" s="880"/>
      <c r="IBE480" s="879"/>
      <c r="IBF480" s="875"/>
      <c r="IBG480" s="875"/>
      <c r="IBW480" s="880"/>
      <c r="ICA480" s="879"/>
      <c r="ICB480" s="875"/>
      <c r="ICC480" s="875"/>
      <c r="ICS480" s="880"/>
      <c r="ICW480" s="879"/>
      <c r="ICX480" s="875"/>
      <c r="ICY480" s="875"/>
      <c r="IDO480" s="880"/>
      <c r="IDS480" s="879"/>
      <c r="IDT480" s="875"/>
      <c r="IDU480" s="875"/>
      <c r="IEK480" s="880"/>
      <c r="IEO480" s="879"/>
      <c r="IEP480" s="875"/>
      <c r="IEQ480" s="875"/>
      <c r="IFG480" s="880"/>
      <c r="IFK480" s="879"/>
      <c r="IFL480" s="875"/>
      <c r="IFM480" s="875"/>
      <c r="IGC480" s="880"/>
      <c r="IGG480" s="879"/>
      <c r="IGH480" s="875"/>
      <c r="IGI480" s="875"/>
      <c r="IGY480" s="880"/>
      <c r="IHC480" s="879"/>
      <c r="IHD480" s="875"/>
      <c r="IHE480" s="875"/>
      <c r="IHU480" s="880"/>
      <c r="IHY480" s="879"/>
      <c r="IHZ480" s="875"/>
      <c r="IIA480" s="875"/>
      <c r="IIQ480" s="880"/>
      <c r="IIU480" s="879"/>
      <c r="IIV480" s="875"/>
      <c r="IIW480" s="875"/>
      <c r="IJM480" s="880"/>
      <c r="IJQ480" s="879"/>
      <c r="IJR480" s="875"/>
      <c r="IJS480" s="875"/>
      <c r="IKI480" s="880"/>
      <c r="IKM480" s="879"/>
      <c r="IKN480" s="875"/>
      <c r="IKO480" s="875"/>
      <c r="ILE480" s="880"/>
      <c r="ILI480" s="879"/>
      <c r="ILJ480" s="875"/>
      <c r="ILK480" s="875"/>
      <c r="IMA480" s="880"/>
      <c r="IME480" s="879"/>
      <c r="IMF480" s="875"/>
      <c r="IMG480" s="875"/>
      <c r="IMW480" s="880"/>
      <c r="INA480" s="879"/>
      <c r="INB480" s="875"/>
      <c r="INC480" s="875"/>
      <c r="INS480" s="880"/>
      <c r="INW480" s="879"/>
      <c r="INX480" s="875"/>
      <c r="INY480" s="875"/>
      <c r="IOO480" s="880"/>
      <c r="IOS480" s="879"/>
      <c r="IOT480" s="875"/>
      <c r="IOU480" s="875"/>
      <c r="IPK480" s="880"/>
      <c r="IPO480" s="879"/>
      <c r="IPP480" s="875"/>
      <c r="IPQ480" s="875"/>
      <c r="IQG480" s="880"/>
      <c r="IQK480" s="879"/>
      <c r="IQL480" s="875"/>
      <c r="IQM480" s="875"/>
      <c r="IRC480" s="880"/>
      <c r="IRG480" s="879"/>
      <c r="IRH480" s="875"/>
      <c r="IRI480" s="875"/>
      <c r="IRY480" s="880"/>
      <c r="ISC480" s="879"/>
      <c r="ISD480" s="875"/>
      <c r="ISE480" s="875"/>
      <c r="ISU480" s="880"/>
      <c r="ISY480" s="879"/>
      <c r="ISZ480" s="875"/>
      <c r="ITA480" s="875"/>
      <c r="ITQ480" s="880"/>
      <c r="ITU480" s="879"/>
      <c r="ITV480" s="875"/>
      <c r="ITW480" s="875"/>
      <c r="IUM480" s="880"/>
      <c r="IUQ480" s="879"/>
      <c r="IUR480" s="875"/>
      <c r="IUS480" s="875"/>
      <c r="IVI480" s="880"/>
      <c r="IVM480" s="879"/>
      <c r="IVN480" s="875"/>
      <c r="IVO480" s="875"/>
      <c r="IWE480" s="880"/>
      <c r="IWI480" s="879"/>
      <c r="IWJ480" s="875"/>
      <c r="IWK480" s="875"/>
      <c r="IXA480" s="880"/>
      <c r="IXE480" s="879"/>
      <c r="IXF480" s="875"/>
      <c r="IXG480" s="875"/>
      <c r="IXW480" s="880"/>
      <c r="IYA480" s="879"/>
      <c r="IYB480" s="875"/>
      <c r="IYC480" s="875"/>
      <c r="IYS480" s="880"/>
      <c r="IYW480" s="879"/>
      <c r="IYX480" s="875"/>
      <c r="IYY480" s="875"/>
      <c r="IZO480" s="880"/>
      <c r="IZS480" s="879"/>
      <c r="IZT480" s="875"/>
      <c r="IZU480" s="875"/>
      <c r="JAK480" s="880"/>
      <c r="JAO480" s="879"/>
      <c r="JAP480" s="875"/>
      <c r="JAQ480" s="875"/>
      <c r="JBG480" s="880"/>
      <c r="JBK480" s="879"/>
      <c r="JBL480" s="875"/>
      <c r="JBM480" s="875"/>
      <c r="JCC480" s="880"/>
      <c r="JCG480" s="879"/>
      <c r="JCH480" s="875"/>
      <c r="JCI480" s="875"/>
      <c r="JCY480" s="880"/>
      <c r="JDC480" s="879"/>
      <c r="JDD480" s="875"/>
      <c r="JDE480" s="875"/>
      <c r="JDU480" s="880"/>
      <c r="JDY480" s="879"/>
      <c r="JDZ480" s="875"/>
      <c r="JEA480" s="875"/>
      <c r="JEQ480" s="880"/>
      <c r="JEU480" s="879"/>
      <c r="JEV480" s="875"/>
      <c r="JEW480" s="875"/>
      <c r="JFM480" s="880"/>
      <c r="JFQ480" s="879"/>
      <c r="JFR480" s="875"/>
      <c r="JFS480" s="875"/>
      <c r="JGI480" s="880"/>
      <c r="JGM480" s="879"/>
      <c r="JGN480" s="875"/>
      <c r="JGO480" s="875"/>
      <c r="JHE480" s="880"/>
      <c r="JHI480" s="879"/>
      <c r="JHJ480" s="875"/>
      <c r="JHK480" s="875"/>
      <c r="JIA480" s="880"/>
      <c r="JIE480" s="879"/>
      <c r="JIF480" s="875"/>
      <c r="JIG480" s="875"/>
      <c r="JIW480" s="880"/>
      <c r="JJA480" s="879"/>
      <c r="JJB480" s="875"/>
      <c r="JJC480" s="875"/>
      <c r="JJS480" s="880"/>
      <c r="JJW480" s="879"/>
      <c r="JJX480" s="875"/>
      <c r="JJY480" s="875"/>
      <c r="JKO480" s="880"/>
      <c r="JKS480" s="879"/>
      <c r="JKT480" s="875"/>
      <c r="JKU480" s="875"/>
      <c r="JLK480" s="880"/>
      <c r="JLO480" s="879"/>
      <c r="JLP480" s="875"/>
      <c r="JLQ480" s="875"/>
      <c r="JMG480" s="880"/>
      <c r="JMK480" s="879"/>
      <c r="JML480" s="875"/>
      <c r="JMM480" s="875"/>
      <c r="JNC480" s="880"/>
      <c r="JNG480" s="879"/>
      <c r="JNH480" s="875"/>
      <c r="JNI480" s="875"/>
      <c r="JNY480" s="880"/>
      <c r="JOC480" s="879"/>
      <c r="JOD480" s="875"/>
      <c r="JOE480" s="875"/>
      <c r="JOU480" s="880"/>
      <c r="JOY480" s="879"/>
      <c r="JOZ480" s="875"/>
      <c r="JPA480" s="875"/>
      <c r="JPQ480" s="880"/>
      <c r="JPU480" s="879"/>
      <c r="JPV480" s="875"/>
      <c r="JPW480" s="875"/>
      <c r="JQM480" s="880"/>
      <c r="JQQ480" s="879"/>
      <c r="JQR480" s="875"/>
      <c r="JQS480" s="875"/>
      <c r="JRI480" s="880"/>
      <c r="JRM480" s="879"/>
      <c r="JRN480" s="875"/>
      <c r="JRO480" s="875"/>
      <c r="JSE480" s="880"/>
      <c r="JSI480" s="879"/>
      <c r="JSJ480" s="875"/>
      <c r="JSK480" s="875"/>
      <c r="JTA480" s="880"/>
      <c r="JTE480" s="879"/>
      <c r="JTF480" s="875"/>
      <c r="JTG480" s="875"/>
      <c r="JTW480" s="880"/>
      <c r="JUA480" s="879"/>
      <c r="JUB480" s="875"/>
      <c r="JUC480" s="875"/>
      <c r="JUS480" s="880"/>
      <c r="JUW480" s="879"/>
      <c r="JUX480" s="875"/>
      <c r="JUY480" s="875"/>
      <c r="JVO480" s="880"/>
      <c r="JVS480" s="879"/>
      <c r="JVT480" s="875"/>
      <c r="JVU480" s="875"/>
      <c r="JWK480" s="880"/>
      <c r="JWO480" s="879"/>
      <c r="JWP480" s="875"/>
      <c r="JWQ480" s="875"/>
      <c r="JXG480" s="880"/>
      <c r="JXK480" s="879"/>
      <c r="JXL480" s="875"/>
      <c r="JXM480" s="875"/>
      <c r="JYC480" s="880"/>
      <c r="JYG480" s="879"/>
      <c r="JYH480" s="875"/>
      <c r="JYI480" s="875"/>
      <c r="JYY480" s="880"/>
      <c r="JZC480" s="879"/>
      <c r="JZD480" s="875"/>
      <c r="JZE480" s="875"/>
      <c r="JZU480" s="880"/>
      <c r="JZY480" s="879"/>
      <c r="JZZ480" s="875"/>
      <c r="KAA480" s="875"/>
      <c r="KAQ480" s="880"/>
      <c r="KAU480" s="879"/>
      <c r="KAV480" s="875"/>
      <c r="KAW480" s="875"/>
      <c r="KBM480" s="880"/>
      <c r="KBQ480" s="879"/>
      <c r="KBR480" s="875"/>
      <c r="KBS480" s="875"/>
      <c r="KCI480" s="880"/>
      <c r="KCM480" s="879"/>
      <c r="KCN480" s="875"/>
      <c r="KCO480" s="875"/>
      <c r="KDE480" s="880"/>
      <c r="KDI480" s="879"/>
      <c r="KDJ480" s="875"/>
      <c r="KDK480" s="875"/>
      <c r="KEA480" s="880"/>
      <c r="KEE480" s="879"/>
      <c r="KEF480" s="875"/>
      <c r="KEG480" s="875"/>
      <c r="KEW480" s="880"/>
      <c r="KFA480" s="879"/>
      <c r="KFB480" s="875"/>
      <c r="KFC480" s="875"/>
      <c r="KFS480" s="880"/>
      <c r="KFW480" s="879"/>
      <c r="KFX480" s="875"/>
      <c r="KFY480" s="875"/>
      <c r="KGO480" s="880"/>
      <c r="KGS480" s="879"/>
      <c r="KGT480" s="875"/>
      <c r="KGU480" s="875"/>
      <c r="KHK480" s="880"/>
      <c r="KHO480" s="879"/>
      <c r="KHP480" s="875"/>
      <c r="KHQ480" s="875"/>
      <c r="KIG480" s="880"/>
      <c r="KIK480" s="879"/>
      <c r="KIL480" s="875"/>
      <c r="KIM480" s="875"/>
      <c r="KJC480" s="880"/>
      <c r="KJG480" s="879"/>
      <c r="KJH480" s="875"/>
      <c r="KJI480" s="875"/>
      <c r="KJY480" s="880"/>
      <c r="KKC480" s="879"/>
      <c r="KKD480" s="875"/>
      <c r="KKE480" s="875"/>
      <c r="KKU480" s="880"/>
      <c r="KKY480" s="879"/>
      <c r="KKZ480" s="875"/>
      <c r="KLA480" s="875"/>
      <c r="KLQ480" s="880"/>
      <c r="KLU480" s="879"/>
      <c r="KLV480" s="875"/>
      <c r="KLW480" s="875"/>
      <c r="KMM480" s="880"/>
      <c r="KMQ480" s="879"/>
      <c r="KMR480" s="875"/>
      <c r="KMS480" s="875"/>
      <c r="KNI480" s="880"/>
      <c r="KNM480" s="879"/>
      <c r="KNN480" s="875"/>
      <c r="KNO480" s="875"/>
      <c r="KOE480" s="880"/>
      <c r="KOI480" s="879"/>
      <c r="KOJ480" s="875"/>
      <c r="KOK480" s="875"/>
      <c r="KPA480" s="880"/>
      <c r="KPE480" s="879"/>
      <c r="KPF480" s="875"/>
      <c r="KPG480" s="875"/>
      <c r="KPW480" s="880"/>
      <c r="KQA480" s="879"/>
      <c r="KQB480" s="875"/>
      <c r="KQC480" s="875"/>
      <c r="KQS480" s="880"/>
      <c r="KQW480" s="879"/>
      <c r="KQX480" s="875"/>
      <c r="KQY480" s="875"/>
      <c r="KRO480" s="880"/>
      <c r="KRS480" s="879"/>
      <c r="KRT480" s="875"/>
      <c r="KRU480" s="875"/>
      <c r="KSK480" s="880"/>
      <c r="KSO480" s="879"/>
      <c r="KSP480" s="875"/>
      <c r="KSQ480" s="875"/>
      <c r="KTG480" s="880"/>
      <c r="KTK480" s="879"/>
      <c r="KTL480" s="875"/>
      <c r="KTM480" s="875"/>
      <c r="KUC480" s="880"/>
      <c r="KUG480" s="879"/>
      <c r="KUH480" s="875"/>
      <c r="KUI480" s="875"/>
      <c r="KUY480" s="880"/>
      <c r="KVC480" s="879"/>
      <c r="KVD480" s="875"/>
      <c r="KVE480" s="875"/>
      <c r="KVU480" s="880"/>
      <c r="KVY480" s="879"/>
      <c r="KVZ480" s="875"/>
      <c r="KWA480" s="875"/>
      <c r="KWQ480" s="880"/>
      <c r="KWU480" s="879"/>
      <c r="KWV480" s="875"/>
      <c r="KWW480" s="875"/>
      <c r="KXM480" s="880"/>
      <c r="KXQ480" s="879"/>
      <c r="KXR480" s="875"/>
      <c r="KXS480" s="875"/>
      <c r="KYI480" s="880"/>
      <c r="KYM480" s="879"/>
      <c r="KYN480" s="875"/>
      <c r="KYO480" s="875"/>
      <c r="KZE480" s="880"/>
      <c r="KZI480" s="879"/>
      <c r="KZJ480" s="875"/>
      <c r="KZK480" s="875"/>
      <c r="LAA480" s="880"/>
      <c r="LAE480" s="879"/>
      <c r="LAF480" s="875"/>
      <c r="LAG480" s="875"/>
      <c r="LAW480" s="880"/>
      <c r="LBA480" s="879"/>
      <c r="LBB480" s="875"/>
      <c r="LBC480" s="875"/>
      <c r="LBS480" s="880"/>
      <c r="LBW480" s="879"/>
      <c r="LBX480" s="875"/>
      <c r="LBY480" s="875"/>
      <c r="LCO480" s="880"/>
      <c r="LCS480" s="879"/>
      <c r="LCT480" s="875"/>
      <c r="LCU480" s="875"/>
      <c r="LDK480" s="880"/>
      <c r="LDO480" s="879"/>
      <c r="LDP480" s="875"/>
      <c r="LDQ480" s="875"/>
      <c r="LEG480" s="880"/>
      <c r="LEK480" s="879"/>
      <c r="LEL480" s="875"/>
      <c r="LEM480" s="875"/>
      <c r="LFC480" s="880"/>
      <c r="LFG480" s="879"/>
      <c r="LFH480" s="875"/>
      <c r="LFI480" s="875"/>
      <c r="LFY480" s="880"/>
      <c r="LGC480" s="879"/>
      <c r="LGD480" s="875"/>
      <c r="LGE480" s="875"/>
      <c r="LGU480" s="880"/>
      <c r="LGY480" s="879"/>
      <c r="LGZ480" s="875"/>
      <c r="LHA480" s="875"/>
      <c r="LHQ480" s="880"/>
      <c r="LHU480" s="879"/>
      <c r="LHV480" s="875"/>
      <c r="LHW480" s="875"/>
      <c r="LIM480" s="880"/>
      <c r="LIQ480" s="879"/>
      <c r="LIR480" s="875"/>
      <c r="LIS480" s="875"/>
      <c r="LJI480" s="880"/>
      <c r="LJM480" s="879"/>
      <c r="LJN480" s="875"/>
      <c r="LJO480" s="875"/>
      <c r="LKE480" s="880"/>
      <c r="LKI480" s="879"/>
      <c r="LKJ480" s="875"/>
      <c r="LKK480" s="875"/>
      <c r="LLA480" s="880"/>
      <c r="LLE480" s="879"/>
      <c r="LLF480" s="875"/>
      <c r="LLG480" s="875"/>
      <c r="LLW480" s="880"/>
      <c r="LMA480" s="879"/>
      <c r="LMB480" s="875"/>
      <c r="LMC480" s="875"/>
      <c r="LMS480" s="880"/>
      <c r="LMW480" s="879"/>
      <c r="LMX480" s="875"/>
      <c r="LMY480" s="875"/>
      <c r="LNO480" s="880"/>
      <c r="LNS480" s="879"/>
      <c r="LNT480" s="875"/>
      <c r="LNU480" s="875"/>
      <c r="LOK480" s="880"/>
      <c r="LOO480" s="879"/>
      <c r="LOP480" s="875"/>
      <c r="LOQ480" s="875"/>
      <c r="LPG480" s="880"/>
      <c r="LPK480" s="879"/>
      <c r="LPL480" s="875"/>
      <c r="LPM480" s="875"/>
      <c r="LQC480" s="880"/>
      <c r="LQG480" s="879"/>
      <c r="LQH480" s="875"/>
      <c r="LQI480" s="875"/>
      <c r="LQY480" s="880"/>
      <c r="LRC480" s="879"/>
      <c r="LRD480" s="875"/>
      <c r="LRE480" s="875"/>
      <c r="LRU480" s="880"/>
      <c r="LRY480" s="879"/>
      <c r="LRZ480" s="875"/>
      <c r="LSA480" s="875"/>
      <c r="LSQ480" s="880"/>
      <c r="LSU480" s="879"/>
      <c r="LSV480" s="875"/>
      <c r="LSW480" s="875"/>
      <c r="LTM480" s="880"/>
      <c r="LTQ480" s="879"/>
      <c r="LTR480" s="875"/>
      <c r="LTS480" s="875"/>
      <c r="LUI480" s="880"/>
      <c r="LUM480" s="879"/>
      <c r="LUN480" s="875"/>
      <c r="LUO480" s="875"/>
      <c r="LVE480" s="880"/>
      <c r="LVI480" s="879"/>
      <c r="LVJ480" s="875"/>
      <c r="LVK480" s="875"/>
      <c r="LWA480" s="880"/>
      <c r="LWE480" s="879"/>
      <c r="LWF480" s="875"/>
      <c r="LWG480" s="875"/>
      <c r="LWW480" s="880"/>
      <c r="LXA480" s="879"/>
      <c r="LXB480" s="875"/>
      <c r="LXC480" s="875"/>
      <c r="LXS480" s="880"/>
      <c r="LXW480" s="879"/>
      <c r="LXX480" s="875"/>
      <c r="LXY480" s="875"/>
      <c r="LYO480" s="880"/>
      <c r="LYS480" s="879"/>
      <c r="LYT480" s="875"/>
      <c r="LYU480" s="875"/>
      <c r="LZK480" s="880"/>
      <c r="LZO480" s="879"/>
      <c r="LZP480" s="875"/>
      <c r="LZQ480" s="875"/>
      <c r="MAG480" s="880"/>
      <c r="MAK480" s="879"/>
      <c r="MAL480" s="875"/>
      <c r="MAM480" s="875"/>
      <c r="MBC480" s="880"/>
      <c r="MBG480" s="879"/>
      <c r="MBH480" s="875"/>
      <c r="MBI480" s="875"/>
      <c r="MBY480" s="880"/>
      <c r="MCC480" s="879"/>
      <c r="MCD480" s="875"/>
      <c r="MCE480" s="875"/>
      <c r="MCU480" s="880"/>
      <c r="MCY480" s="879"/>
      <c r="MCZ480" s="875"/>
      <c r="MDA480" s="875"/>
      <c r="MDQ480" s="880"/>
      <c r="MDU480" s="879"/>
      <c r="MDV480" s="875"/>
      <c r="MDW480" s="875"/>
      <c r="MEM480" s="880"/>
      <c r="MEQ480" s="879"/>
      <c r="MER480" s="875"/>
      <c r="MES480" s="875"/>
      <c r="MFI480" s="880"/>
      <c r="MFM480" s="879"/>
      <c r="MFN480" s="875"/>
      <c r="MFO480" s="875"/>
      <c r="MGE480" s="880"/>
      <c r="MGI480" s="879"/>
      <c r="MGJ480" s="875"/>
      <c r="MGK480" s="875"/>
      <c r="MHA480" s="880"/>
      <c r="MHE480" s="879"/>
      <c r="MHF480" s="875"/>
      <c r="MHG480" s="875"/>
      <c r="MHW480" s="880"/>
      <c r="MIA480" s="879"/>
      <c r="MIB480" s="875"/>
      <c r="MIC480" s="875"/>
      <c r="MIS480" s="880"/>
      <c r="MIW480" s="879"/>
      <c r="MIX480" s="875"/>
      <c r="MIY480" s="875"/>
      <c r="MJO480" s="880"/>
      <c r="MJS480" s="879"/>
      <c r="MJT480" s="875"/>
      <c r="MJU480" s="875"/>
      <c r="MKK480" s="880"/>
      <c r="MKO480" s="879"/>
      <c r="MKP480" s="875"/>
      <c r="MKQ480" s="875"/>
      <c r="MLG480" s="880"/>
      <c r="MLK480" s="879"/>
      <c r="MLL480" s="875"/>
      <c r="MLM480" s="875"/>
      <c r="MMC480" s="880"/>
      <c r="MMG480" s="879"/>
      <c r="MMH480" s="875"/>
      <c r="MMI480" s="875"/>
      <c r="MMY480" s="880"/>
      <c r="MNC480" s="879"/>
      <c r="MND480" s="875"/>
      <c r="MNE480" s="875"/>
      <c r="MNU480" s="880"/>
      <c r="MNY480" s="879"/>
      <c r="MNZ480" s="875"/>
      <c r="MOA480" s="875"/>
      <c r="MOQ480" s="880"/>
      <c r="MOU480" s="879"/>
      <c r="MOV480" s="875"/>
      <c r="MOW480" s="875"/>
      <c r="MPM480" s="880"/>
      <c r="MPQ480" s="879"/>
      <c r="MPR480" s="875"/>
      <c r="MPS480" s="875"/>
      <c r="MQI480" s="880"/>
      <c r="MQM480" s="879"/>
      <c r="MQN480" s="875"/>
      <c r="MQO480" s="875"/>
      <c r="MRE480" s="880"/>
      <c r="MRI480" s="879"/>
      <c r="MRJ480" s="875"/>
      <c r="MRK480" s="875"/>
      <c r="MSA480" s="880"/>
      <c r="MSE480" s="879"/>
      <c r="MSF480" s="875"/>
      <c r="MSG480" s="875"/>
      <c r="MSW480" s="880"/>
      <c r="MTA480" s="879"/>
      <c r="MTB480" s="875"/>
      <c r="MTC480" s="875"/>
      <c r="MTS480" s="880"/>
      <c r="MTW480" s="879"/>
      <c r="MTX480" s="875"/>
      <c r="MTY480" s="875"/>
      <c r="MUO480" s="880"/>
      <c r="MUS480" s="879"/>
      <c r="MUT480" s="875"/>
      <c r="MUU480" s="875"/>
      <c r="MVK480" s="880"/>
      <c r="MVO480" s="879"/>
      <c r="MVP480" s="875"/>
      <c r="MVQ480" s="875"/>
      <c r="MWG480" s="880"/>
      <c r="MWK480" s="879"/>
      <c r="MWL480" s="875"/>
      <c r="MWM480" s="875"/>
      <c r="MXC480" s="880"/>
      <c r="MXG480" s="879"/>
      <c r="MXH480" s="875"/>
      <c r="MXI480" s="875"/>
      <c r="MXY480" s="880"/>
      <c r="MYC480" s="879"/>
      <c r="MYD480" s="875"/>
      <c r="MYE480" s="875"/>
      <c r="MYU480" s="880"/>
      <c r="MYY480" s="879"/>
      <c r="MYZ480" s="875"/>
      <c r="MZA480" s="875"/>
      <c r="MZQ480" s="880"/>
      <c r="MZU480" s="879"/>
      <c r="MZV480" s="875"/>
      <c r="MZW480" s="875"/>
      <c r="NAM480" s="880"/>
      <c r="NAQ480" s="879"/>
      <c r="NAR480" s="875"/>
      <c r="NAS480" s="875"/>
      <c r="NBI480" s="880"/>
      <c r="NBM480" s="879"/>
      <c r="NBN480" s="875"/>
      <c r="NBO480" s="875"/>
      <c r="NCE480" s="880"/>
      <c r="NCI480" s="879"/>
      <c r="NCJ480" s="875"/>
      <c r="NCK480" s="875"/>
      <c r="NDA480" s="880"/>
      <c r="NDE480" s="879"/>
      <c r="NDF480" s="875"/>
      <c r="NDG480" s="875"/>
      <c r="NDW480" s="880"/>
      <c r="NEA480" s="879"/>
      <c r="NEB480" s="875"/>
      <c r="NEC480" s="875"/>
      <c r="NES480" s="880"/>
      <c r="NEW480" s="879"/>
      <c r="NEX480" s="875"/>
      <c r="NEY480" s="875"/>
      <c r="NFO480" s="880"/>
      <c r="NFS480" s="879"/>
      <c r="NFT480" s="875"/>
      <c r="NFU480" s="875"/>
      <c r="NGK480" s="880"/>
      <c r="NGO480" s="879"/>
      <c r="NGP480" s="875"/>
      <c r="NGQ480" s="875"/>
      <c r="NHG480" s="880"/>
      <c r="NHK480" s="879"/>
      <c r="NHL480" s="875"/>
      <c r="NHM480" s="875"/>
      <c r="NIC480" s="880"/>
      <c r="NIG480" s="879"/>
      <c r="NIH480" s="875"/>
      <c r="NII480" s="875"/>
      <c r="NIY480" s="880"/>
      <c r="NJC480" s="879"/>
      <c r="NJD480" s="875"/>
      <c r="NJE480" s="875"/>
      <c r="NJU480" s="880"/>
      <c r="NJY480" s="879"/>
      <c r="NJZ480" s="875"/>
      <c r="NKA480" s="875"/>
      <c r="NKQ480" s="880"/>
      <c r="NKU480" s="879"/>
      <c r="NKV480" s="875"/>
      <c r="NKW480" s="875"/>
      <c r="NLM480" s="880"/>
      <c r="NLQ480" s="879"/>
      <c r="NLR480" s="875"/>
      <c r="NLS480" s="875"/>
      <c r="NMI480" s="880"/>
      <c r="NMM480" s="879"/>
      <c r="NMN480" s="875"/>
      <c r="NMO480" s="875"/>
      <c r="NNE480" s="880"/>
      <c r="NNI480" s="879"/>
      <c r="NNJ480" s="875"/>
      <c r="NNK480" s="875"/>
      <c r="NOA480" s="880"/>
      <c r="NOE480" s="879"/>
      <c r="NOF480" s="875"/>
      <c r="NOG480" s="875"/>
      <c r="NOW480" s="880"/>
      <c r="NPA480" s="879"/>
      <c r="NPB480" s="875"/>
      <c r="NPC480" s="875"/>
      <c r="NPS480" s="880"/>
      <c r="NPW480" s="879"/>
      <c r="NPX480" s="875"/>
      <c r="NPY480" s="875"/>
      <c r="NQO480" s="880"/>
      <c r="NQS480" s="879"/>
      <c r="NQT480" s="875"/>
      <c r="NQU480" s="875"/>
      <c r="NRK480" s="880"/>
      <c r="NRO480" s="879"/>
      <c r="NRP480" s="875"/>
      <c r="NRQ480" s="875"/>
      <c r="NSG480" s="880"/>
      <c r="NSK480" s="879"/>
      <c r="NSL480" s="875"/>
      <c r="NSM480" s="875"/>
      <c r="NTC480" s="880"/>
      <c r="NTG480" s="879"/>
      <c r="NTH480" s="875"/>
      <c r="NTI480" s="875"/>
      <c r="NTY480" s="880"/>
      <c r="NUC480" s="879"/>
      <c r="NUD480" s="875"/>
      <c r="NUE480" s="875"/>
      <c r="NUU480" s="880"/>
      <c r="NUY480" s="879"/>
      <c r="NUZ480" s="875"/>
      <c r="NVA480" s="875"/>
      <c r="NVQ480" s="880"/>
      <c r="NVU480" s="879"/>
      <c r="NVV480" s="875"/>
      <c r="NVW480" s="875"/>
      <c r="NWM480" s="880"/>
      <c r="NWQ480" s="879"/>
      <c r="NWR480" s="875"/>
      <c r="NWS480" s="875"/>
      <c r="NXI480" s="880"/>
      <c r="NXM480" s="879"/>
      <c r="NXN480" s="875"/>
      <c r="NXO480" s="875"/>
      <c r="NYE480" s="880"/>
      <c r="NYI480" s="879"/>
      <c r="NYJ480" s="875"/>
      <c r="NYK480" s="875"/>
      <c r="NZA480" s="880"/>
      <c r="NZE480" s="879"/>
      <c r="NZF480" s="875"/>
      <c r="NZG480" s="875"/>
      <c r="NZW480" s="880"/>
      <c r="OAA480" s="879"/>
      <c r="OAB480" s="875"/>
      <c r="OAC480" s="875"/>
      <c r="OAS480" s="880"/>
      <c r="OAW480" s="879"/>
      <c r="OAX480" s="875"/>
      <c r="OAY480" s="875"/>
      <c r="OBO480" s="880"/>
      <c r="OBS480" s="879"/>
      <c r="OBT480" s="875"/>
      <c r="OBU480" s="875"/>
      <c r="OCK480" s="880"/>
      <c r="OCO480" s="879"/>
      <c r="OCP480" s="875"/>
      <c r="OCQ480" s="875"/>
      <c r="ODG480" s="880"/>
      <c r="ODK480" s="879"/>
      <c r="ODL480" s="875"/>
      <c r="ODM480" s="875"/>
      <c r="OEC480" s="880"/>
      <c r="OEG480" s="879"/>
      <c r="OEH480" s="875"/>
      <c r="OEI480" s="875"/>
      <c r="OEY480" s="880"/>
      <c r="OFC480" s="879"/>
      <c r="OFD480" s="875"/>
      <c r="OFE480" s="875"/>
      <c r="OFU480" s="880"/>
      <c r="OFY480" s="879"/>
      <c r="OFZ480" s="875"/>
      <c r="OGA480" s="875"/>
      <c r="OGQ480" s="880"/>
      <c r="OGU480" s="879"/>
      <c r="OGV480" s="875"/>
      <c r="OGW480" s="875"/>
      <c r="OHM480" s="880"/>
      <c r="OHQ480" s="879"/>
      <c r="OHR480" s="875"/>
      <c r="OHS480" s="875"/>
      <c r="OII480" s="880"/>
      <c r="OIM480" s="879"/>
      <c r="OIN480" s="875"/>
      <c r="OIO480" s="875"/>
      <c r="OJE480" s="880"/>
      <c r="OJI480" s="879"/>
      <c r="OJJ480" s="875"/>
      <c r="OJK480" s="875"/>
      <c r="OKA480" s="880"/>
      <c r="OKE480" s="879"/>
      <c r="OKF480" s="875"/>
      <c r="OKG480" s="875"/>
      <c r="OKW480" s="880"/>
      <c r="OLA480" s="879"/>
      <c r="OLB480" s="875"/>
      <c r="OLC480" s="875"/>
      <c r="OLS480" s="880"/>
      <c r="OLW480" s="879"/>
      <c r="OLX480" s="875"/>
      <c r="OLY480" s="875"/>
      <c r="OMO480" s="880"/>
      <c r="OMS480" s="879"/>
      <c r="OMT480" s="875"/>
      <c r="OMU480" s="875"/>
      <c r="ONK480" s="880"/>
      <c r="ONO480" s="879"/>
      <c r="ONP480" s="875"/>
      <c r="ONQ480" s="875"/>
      <c r="OOG480" s="880"/>
      <c r="OOK480" s="879"/>
      <c r="OOL480" s="875"/>
      <c r="OOM480" s="875"/>
      <c r="OPC480" s="880"/>
      <c r="OPG480" s="879"/>
      <c r="OPH480" s="875"/>
      <c r="OPI480" s="875"/>
      <c r="OPY480" s="880"/>
      <c r="OQC480" s="879"/>
      <c r="OQD480" s="875"/>
      <c r="OQE480" s="875"/>
      <c r="OQU480" s="880"/>
      <c r="OQY480" s="879"/>
      <c r="OQZ480" s="875"/>
      <c r="ORA480" s="875"/>
      <c r="ORQ480" s="880"/>
      <c r="ORU480" s="879"/>
      <c r="ORV480" s="875"/>
      <c r="ORW480" s="875"/>
      <c r="OSM480" s="880"/>
      <c r="OSQ480" s="879"/>
      <c r="OSR480" s="875"/>
      <c r="OSS480" s="875"/>
      <c r="OTI480" s="880"/>
      <c r="OTM480" s="879"/>
      <c r="OTN480" s="875"/>
      <c r="OTO480" s="875"/>
      <c r="OUE480" s="880"/>
      <c r="OUI480" s="879"/>
      <c r="OUJ480" s="875"/>
      <c r="OUK480" s="875"/>
      <c r="OVA480" s="880"/>
      <c r="OVE480" s="879"/>
      <c r="OVF480" s="875"/>
      <c r="OVG480" s="875"/>
      <c r="OVW480" s="880"/>
      <c r="OWA480" s="879"/>
      <c r="OWB480" s="875"/>
      <c r="OWC480" s="875"/>
      <c r="OWS480" s="880"/>
      <c r="OWW480" s="879"/>
      <c r="OWX480" s="875"/>
      <c r="OWY480" s="875"/>
      <c r="OXO480" s="880"/>
      <c r="OXS480" s="879"/>
      <c r="OXT480" s="875"/>
      <c r="OXU480" s="875"/>
      <c r="OYK480" s="880"/>
      <c r="OYO480" s="879"/>
      <c r="OYP480" s="875"/>
      <c r="OYQ480" s="875"/>
      <c r="OZG480" s="880"/>
      <c r="OZK480" s="879"/>
      <c r="OZL480" s="875"/>
      <c r="OZM480" s="875"/>
      <c r="PAC480" s="880"/>
      <c r="PAG480" s="879"/>
      <c r="PAH480" s="875"/>
      <c r="PAI480" s="875"/>
      <c r="PAY480" s="880"/>
      <c r="PBC480" s="879"/>
      <c r="PBD480" s="875"/>
      <c r="PBE480" s="875"/>
      <c r="PBU480" s="880"/>
      <c r="PBY480" s="879"/>
      <c r="PBZ480" s="875"/>
      <c r="PCA480" s="875"/>
      <c r="PCQ480" s="880"/>
      <c r="PCU480" s="879"/>
      <c r="PCV480" s="875"/>
      <c r="PCW480" s="875"/>
      <c r="PDM480" s="880"/>
      <c r="PDQ480" s="879"/>
      <c r="PDR480" s="875"/>
      <c r="PDS480" s="875"/>
      <c r="PEI480" s="880"/>
      <c r="PEM480" s="879"/>
      <c r="PEN480" s="875"/>
      <c r="PEO480" s="875"/>
      <c r="PFE480" s="880"/>
      <c r="PFI480" s="879"/>
      <c r="PFJ480" s="875"/>
      <c r="PFK480" s="875"/>
      <c r="PGA480" s="880"/>
      <c r="PGE480" s="879"/>
      <c r="PGF480" s="875"/>
      <c r="PGG480" s="875"/>
      <c r="PGW480" s="880"/>
      <c r="PHA480" s="879"/>
      <c r="PHB480" s="875"/>
      <c r="PHC480" s="875"/>
      <c r="PHS480" s="880"/>
      <c r="PHW480" s="879"/>
      <c r="PHX480" s="875"/>
      <c r="PHY480" s="875"/>
      <c r="PIO480" s="880"/>
      <c r="PIS480" s="879"/>
      <c r="PIT480" s="875"/>
      <c r="PIU480" s="875"/>
      <c r="PJK480" s="880"/>
      <c r="PJO480" s="879"/>
      <c r="PJP480" s="875"/>
      <c r="PJQ480" s="875"/>
      <c r="PKG480" s="880"/>
      <c r="PKK480" s="879"/>
      <c r="PKL480" s="875"/>
      <c r="PKM480" s="875"/>
      <c r="PLC480" s="880"/>
      <c r="PLG480" s="879"/>
      <c r="PLH480" s="875"/>
      <c r="PLI480" s="875"/>
      <c r="PLY480" s="880"/>
      <c r="PMC480" s="879"/>
      <c r="PMD480" s="875"/>
      <c r="PME480" s="875"/>
      <c r="PMU480" s="880"/>
      <c r="PMY480" s="879"/>
      <c r="PMZ480" s="875"/>
      <c r="PNA480" s="875"/>
      <c r="PNQ480" s="880"/>
      <c r="PNU480" s="879"/>
      <c r="PNV480" s="875"/>
      <c r="PNW480" s="875"/>
      <c r="POM480" s="880"/>
      <c r="POQ480" s="879"/>
      <c r="POR480" s="875"/>
      <c r="POS480" s="875"/>
      <c r="PPI480" s="880"/>
      <c r="PPM480" s="879"/>
      <c r="PPN480" s="875"/>
      <c r="PPO480" s="875"/>
      <c r="PQE480" s="880"/>
      <c r="PQI480" s="879"/>
      <c r="PQJ480" s="875"/>
      <c r="PQK480" s="875"/>
      <c r="PRA480" s="880"/>
      <c r="PRE480" s="879"/>
      <c r="PRF480" s="875"/>
      <c r="PRG480" s="875"/>
      <c r="PRW480" s="880"/>
      <c r="PSA480" s="879"/>
      <c r="PSB480" s="875"/>
      <c r="PSC480" s="875"/>
      <c r="PSS480" s="880"/>
      <c r="PSW480" s="879"/>
      <c r="PSX480" s="875"/>
      <c r="PSY480" s="875"/>
      <c r="PTO480" s="880"/>
      <c r="PTS480" s="879"/>
      <c r="PTT480" s="875"/>
      <c r="PTU480" s="875"/>
      <c r="PUK480" s="880"/>
      <c r="PUO480" s="879"/>
      <c r="PUP480" s="875"/>
      <c r="PUQ480" s="875"/>
      <c r="PVG480" s="880"/>
      <c r="PVK480" s="879"/>
      <c r="PVL480" s="875"/>
      <c r="PVM480" s="875"/>
      <c r="PWC480" s="880"/>
      <c r="PWG480" s="879"/>
      <c r="PWH480" s="875"/>
      <c r="PWI480" s="875"/>
      <c r="PWY480" s="880"/>
      <c r="PXC480" s="879"/>
      <c r="PXD480" s="875"/>
      <c r="PXE480" s="875"/>
      <c r="PXU480" s="880"/>
      <c r="PXY480" s="879"/>
      <c r="PXZ480" s="875"/>
      <c r="PYA480" s="875"/>
      <c r="PYQ480" s="880"/>
      <c r="PYU480" s="879"/>
      <c r="PYV480" s="875"/>
      <c r="PYW480" s="875"/>
      <c r="PZM480" s="880"/>
      <c r="PZQ480" s="879"/>
      <c r="PZR480" s="875"/>
      <c r="PZS480" s="875"/>
      <c r="QAI480" s="880"/>
      <c r="QAM480" s="879"/>
      <c r="QAN480" s="875"/>
      <c r="QAO480" s="875"/>
      <c r="QBE480" s="880"/>
      <c r="QBI480" s="879"/>
      <c r="QBJ480" s="875"/>
      <c r="QBK480" s="875"/>
      <c r="QCA480" s="880"/>
      <c r="QCE480" s="879"/>
      <c r="QCF480" s="875"/>
      <c r="QCG480" s="875"/>
      <c r="QCW480" s="880"/>
      <c r="QDA480" s="879"/>
      <c r="QDB480" s="875"/>
      <c r="QDC480" s="875"/>
      <c r="QDS480" s="880"/>
      <c r="QDW480" s="879"/>
      <c r="QDX480" s="875"/>
      <c r="QDY480" s="875"/>
      <c r="QEO480" s="880"/>
      <c r="QES480" s="879"/>
      <c r="QET480" s="875"/>
      <c r="QEU480" s="875"/>
      <c r="QFK480" s="880"/>
      <c r="QFO480" s="879"/>
      <c r="QFP480" s="875"/>
      <c r="QFQ480" s="875"/>
      <c r="QGG480" s="880"/>
      <c r="QGK480" s="879"/>
      <c r="QGL480" s="875"/>
      <c r="QGM480" s="875"/>
      <c r="QHC480" s="880"/>
      <c r="QHG480" s="879"/>
      <c r="QHH480" s="875"/>
      <c r="QHI480" s="875"/>
      <c r="QHY480" s="880"/>
      <c r="QIC480" s="879"/>
      <c r="QID480" s="875"/>
      <c r="QIE480" s="875"/>
      <c r="QIU480" s="880"/>
      <c r="QIY480" s="879"/>
      <c r="QIZ480" s="875"/>
      <c r="QJA480" s="875"/>
      <c r="QJQ480" s="880"/>
      <c r="QJU480" s="879"/>
      <c r="QJV480" s="875"/>
      <c r="QJW480" s="875"/>
      <c r="QKM480" s="880"/>
      <c r="QKQ480" s="879"/>
      <c r="QKR480" s="875"/>
      <c r="QKS480" s="875"/>
      <c r="QLI480" s="880"/>
      <c r="QLM480" s="879"/>
      <c r="QLN480" s="875"/>
      <c r="QLO480" s="875"/>
      <c r="QME480" s="880"/>
      <c r="QMI480" s="879"/>
      <c r="QMJ480" s="875"/>
      <c r="QMK480" s="875"/>
      <c r="QNA480" s="880"/>
      <c r="QNE480" s="879"/>
      <c r="QNF480" s="875"/>
      <c r="QNG480" s="875"/>
      <c r="QNW480" s="880"/>
      <c r="QOA480" s="879"/>
      <c r="QOB480" s="875"/>
      <c r="QOC480" s="875"/>
      <c r="QOS480" s="880"/>
      <c r="QOW480" s="879"/>
      <c r="QOX480" s="875"/>
      <c r="QOY480" s="875"/>
      <c r="QPO480" s="880"/>
      <c r="QPS480" s="879"/>
      <c r="QPT480" s="875"/>
      <c r="QPU480" s="875"/>
      <c r="QQK480" s="880"/>
      <c r="QQO480" s="879"/>
      <c r="QQP480" s="875"/>
      <c r="QQQ480" s="875"/>
      <c r="QRG480" s="880"/>
      <c r="QRK480" s="879"/>
      <c r="QRL480" s="875"/>
      <c r="QRM480" s="875"/>
      <c r="QSC480" s="880"/>
      <c r="QSG480" s="879"/>
      <c r="QSH480" s="875"/>
      <c r="QSI480" s="875"/>
      <c r="QSY480" s="880"/>
      <c r="QTC480" s="879"/>
      <c r="QTD480" s="875"/>
      <c r="QTE480" s="875"/>
      <c r="QTU480" s="880"/>
      <c r="QTY480" s="879"/>
      <c r="QTZ480" s="875"/>
      <c r="QUA480" s="875"/>
      <c r="QUQ480" s="880"/>
      <c r="QUU480" s="879"/>
      <c r="QUV480" s="875"/>
      <c r="QUW480" s="875"/>
      <c r="QVM480" s="880"/>
      <c r="QVQ480" s="879"/>
      <c r="QVR480" s="875"/>
      <c r="QVS480" s="875"/>
      <c r="QWI480" s="880"/>
      <c r="QWM480" s="879"/>
      <c r="QWN480" s="875"/>
      <c r="QWO480" s="875"/>
      <c r="QXE480" s="880"/>
      <c r="QXI480" s="879"/>
      <c r="QXJ480" s="875"/>
      <c r="QXK480" s="875"/>
      <c r="QYA480" s="880"/>
      <c r="QYE480" s="879"/>
      <c r="QYF480" s="875"/>
      <c r="QYG480" s="875"/>
      <c r="QYW480" s="880"/>
      <c r="QZA480" s="879"/>
      <c r="QZB480" s="875"/>
      <c r="QZC480" s="875"/>
      <c r="QZS480" s="880"/>
      <c r="QZW480" s="879"/>
      <c r="QZX480" s="875"/>
      <c r="QZY480" s="875"/>
      <c r="RAO480" s="880"/>
      <c r="RAS480" s="879"/>
      <c r="RAT480" s="875"/>
      <c r="RAU480" s="875"/>
      <c r="RBK480" s="880"/>
      <c r="RBO480" s="879"/>
      <c r="RBP480" s="875"/>
      <c r="RBQ480" s="875"/>
      <c r="RCG480" s="880"/>
      <c r="RCK480" s="879"/>
      <c r="RCL480" s="875"/>
      <c r="RCM480" s="875"/>
      <c r="RDC480" s="880"/>
      <c r="RDG480" s="879"/>
      <c r="RDH480" s="875"/>
      <c r="RDI480" s="875"/>
      <c r="RDY480" s="880"/>
      <c r="REC480" s="879"/>
      <c r="RED480" s="875"/>
      <c r="REE480" s="875"/>
      <c r="REU480" s="880"/>
      <c r="REY480" s="879"/>
      <c r="REZ480" s="875"/>
      <c r="RFA480" s="875"/>
      <c r="RFQ480" s="880"/>
      <c r="RFU480" s="879"/>
      <c r="RFV480" s="875"/>
      <c r="RFW480" s="875"/>
      <c r="RGM480" s="880"/>
      <c r="RGQ480" s="879"/>
      <c r="RGR480" s="875"/>
      <c r="RGS480" s="875"/>
      <c r="RHI480" s="880"/>
      <c r="RHM480" s="879"/>
      <c r="RHN480" s="875"/>
      <c r="RHO480" s="875"/>
      <c r="RIE480" s="880"/>
      <c r="RII480" s="879"/>
      <c r="RIJ480" s="875"/>
      <c r="RIK480" s="875"/>
      <c r="RJA480" s="880"/>
      <c r="RJE480" s="879"/>
      <c r="RJF480" s="875"/>
      <c r="RJG480" s="875"/>
      <c r="RJW480" s="880"/>
      <c r="RKA480" s="879"/>
      <c r="RKB480" s="875"/>
      <c r="RKC480" s="875"/>
      <c r="RKS480" s="880"/>
      <c r="RKW480" s="879"/>
      <c r="RKX480" s="875"/>
      <c r="RKY480" s="875"/>
      <c r="RLO480" s="880"/>
      <c r="RLS480" s="879"/>
      <c r="RLT480" s="875"/>
      <c r="RLU480" s="875"/>
      <c r="RMK480" s="880"/>
      <c r="RMO480" s="879"/>
      <c r="RMP480" s="875"/>
      <c r="RMQ480" s="875"/>
      <c r="RNG480" s="880"/>
      <c r="RNK480" s="879"/>
      <c r="RNL480" s="875"/>
      <c r="RNM480" s="875"/>
      <c r="ROC480" s="880"/>
      <c r="ROG480" s="879"/>
      <c r="ROH480" s="875"/>
      <c r="ROI480" s="875"/>
      <c r="ROY480" s="880"/>
      <c r="RPC480" s="879"/>
      <c r="RPD480" s="875"/>
      <c r="RPE480" s="875"/>
      <c r="RPU480" s="880"/>
      <c r="RPY480" s="879"/>
      <c r="RPZ480" s="875"/>
      <c r="RQA480" s="875"/>
      <c r="RQQ480" s="880"/>
      <c r="RQU480" s="879"/>
      <c r="RQV480" s="875"/>
      <c r="RQW480" s="875"/>
      <c r="RRM480" s="880"/>
      <c r="RRQ480" s="879"/>
      <c r="RRR480" s="875"/>
      <c r="RRS480" s="875"/>
      <c r="RSI480" s="880"/>
      <c r="RSM480" s="879"/>
      <c r="RSN480" s="875"/>
      <c r="RSO480" s="875"/>
      <c r="RTE480" s="880"/>
      <c r="RTI480" s="879"/>
      <c r="RTJ480" s="875"/>
      <c r="RTK480" s="875"/>
      <c r="RUA480" s="880"/>
      <c r="RUE480" s="879"/>
      <c r="RUF480" s="875"/>
      <c r="RUG480" s="875"/>
      <c r="RUW480" s="880"/>
      <c r="RVA480" s="879"/>
      <c r="RVB480" s="875"/>
      <c r="RVC480" s="875"/>
      <c r="RVS480" s="880"/>
      <c r="RVW480" s="879"/>
      <c r="RVX480" s="875"/>
      <c r="RVY480" s="875"/>
      <c r="RWO480" s="880"/>
      <c r="RWS480" s="879"/>
      <c r="RWT480" s="875"/>
      <c r="RWU480" s="875"/>
      <c r="RXK480" s="880"/>
      <c r="RXO480" s="879"/>
      <c r="RXP480" s="875"/>
      <c r="RXQ480" s="875"/>
      <c r="RYG480" s="880"/>
      <c r="RYK480" s="879"/>
      <c r="RYL480" s="875"/>
      <c r="RYM480" s="875"/>
      <c r="RZC480" s="880"/>
      <c r="RZG480" s="879"/>
      <c r="RZH480" s="875"/>
      <c r="RZI480" s="875"/>
      <c r="RZY480" s="880"/>
      <c r="SAC480" s="879"/>
      <c r="SAD480" s="875"/>
      <c r="SAE480" s="875"/>
      <c r="SAU480" s="880"/>
      <c r="SAY480" s="879"/>
      <c r="SAZ480" s="875"/>
      <c r="SBA480" s="875"/>
      <c r="SBQ480" s="880"/>
      <c r="SBU480" s="879"/>
      <c r="SBV480" s="875"/>
      <c r="SBW480" s="875"/>
      <c r="SCM480" s="880"/>
      <c r="SCQ480" s="879"/>
      <c r="SCR480" s="875"/>
      <c r="SCS480" s="875"/>
      <c r="SDI480" s="880"/>
      <c r="SDM480" s="879"/>
      <c r="SDN480" s="875"/>
      <c r="SDO480" s="875"/>
      <c r="SEE480" s="880"/>
      <c r="SEI480" s="879"/>
      <c r="SEJ480" s="875"/>
      <c r="SEK480" s="875"/>
      <c r="SFA480" s="880"/>
      <c r="SFE480" s="879"/>
      <c r="SFF480" s="875"/>
      <c r="SFG480" s="875"/>
      <c r="SFW480" s="880"/>
      <c r="SGA480" s="879"/>
      <c r="SGB480" s="875"/>
      <c r="SGC480" s="875"/>
      <c r="SGS480" s="880"/>
      <c r="SGW480" s="879"/>
      <c r="SGX480" s="875"/>
      <c r="SGY480" s="875"/>
      <c r="SHO480" s="880"/>
      <c r="SHS480" s="879"/>
      <c r="SHT480" s="875"/>
      <c r="SHU480" s="875"/>
      <c r="SIK480" s="880"/>
      <c r="SIO480" s="879"/>
      <c r="SIP480" s="875"/>
      <c r="SIQ480" s="875"/>
      <c r="SJG480" s="880"/>
      <c r="SJK480" s="879"/>
      <c r="SJL480" s="875"/>
      <c r="SJM480" s="875"/>
      <c r="SKC480" s="880"/>
      <c r="SKG480" s="879"/>
      <c r="SKH480" s="875"/>
      <c r="SKI480" s="875"/>
      <c r="SKY480" s="880"/>
      <c r="SLC480" s="879"/>
      <c r="SLD480" s="875"/>
      <c r="SLE480" s="875"/>
      <c r="SLU480" s="880"/>
      <c r="SLY480" s="879"/>
      <c r="SLZ480" s="875"/>
      <c r="SMA480" s="875"/>
      <c r="SMQ480" s="880"/>
      <c r="SMU480" s="879"/>
      <c r="SMV480" s="875"/>
      <c r="SMW480" s="875"/>
      <c r="SNM480" s="880"/>
      <c r="SNQ480" s="879"/>
      <c r="SNR480" s="875"/>
      <c r="SNS480" s="875"/>
      <c r="SOI480" s="880"/>
      <c r="SOM480" s="879"/>
      <c r="SON480" s="875"/>
      <c r="SOO480" s="875"/>
      <c r="SPE480" s="880"/>
      <c r="SPI480" s="879"/>
      <c r="SPJ480" s="875"/>
      <c r="SPK480" s="875"/>
      <c r="SQA480" s="880"/>
      <c r="SQE480" s="879"/>
      <c r="SQF480" s="875"/>
      <c r="SQG480" s="875"/>
      <c r="SQW480" s="880"/>
      <c r="SRA480" s="879"/>
      <c r="SRB480" s="875"/>
      <c r="SRC480" s="875"/>
      <c r="SRS480" s="880"/>
      <c r="SRW480" s="879"/>
      <c r="SRX480" s="875"/>
      <c r="SRY480" s="875"/>
      <c r="SSO480" s="880"/>
      <c r="SSS480" s="879"/>
      <c r="SST480" s="875"/>
      <c r="SSU480" s="875"/>
      <c r="STK480" s="880"/>
      <c r="STO480" s="879"/>
      <c r="STP480" s="875"/>
      <c r="STQ480" s="875"/>
      <c r="SUG480" s="880"/>
      <c r="SUK480" s="879"/>
      <c r="SUL480" s="875"/>
      <c r="SUM480" s="875"/>
      <c r="SVC480" s="880"/>
      <c r="SVG480" s="879"/>
      <c r="SVH480" s="875"/>
      <c r="SVI480" s="875"/>
      <c r="SVY480" s="880"/>
      <c r="SWC480" s="879"/>
      <c r="SWD480" s="875"/>
      <c r="SWE480" s="875"/>
      <c r="SWU480" s="880"/>
      <c r="SWY480" s="879"/>
      <c r="SWZ480" s="875"/>
      <c r="SXA480" s="875"/>
      <c r="SXQ480" s="880"/>
      <c r="SXU480" s="879"/>
      <c r="SXV480" s="875"/>
      <c r="SXW480" s="875"/>
      <c r="SYM480" s="880"/>
      <c r="SYQ480" s="879"/>
      <c r="SYR480" s="875"/>
      <c r="SYS480" s="875"/>
      <c r="SZI480" s="880"/>
      <c r="SZM480" s="879"/>
      <c r="SZN480" s="875"/>
      <c r="SZO480" s="875"/>
      <c r="TAE480" s="880"/>
      <c r="TAI480" s="879"/>
      <c r="TAJ480" s="875"/>
      <c r="TAK480" s="875"/>
      <c r="TBA480" s="880"/>
      <c r="TBE480" s="879"/>
      <c r="TBF480" s="875"/>
      <c r="TBG480" s="875"/>
      <c r="TBW480" s="880"/>
      <c r="TCA480" s="879"/>
      <c r="TCB480" s="875"/>
      <c r="TCC480" s="875"/>
      <c r="TCS480" s="880"/>
      <c r="TCW480" s="879"/>
      <c r="TCX480" s="875"/>
      <c r="TCY480" s="875"/>
      <c r="TDO480" s="880"/>
      <c r="TDS480" s="879"/>
      <c r="TDT480" s="875"/>
      <c r="TDU480" s="875"/>
      <c r="TEK480" s="880"/>
      <c r="TEO480" s="879"/>
      <c r="TEP480" s="875"/>
      <c r="TEQ480" s="875"/>
      <c r="TFG480" s="880"/>
      <c r="TFK480" s="879"/>
      <c r="TFL480" s="875"/>
      <c r="TFM480" s="875"/>
      <c r="TGC480" s="880"/>
      <c r="TGG480" s="879"/>
      <c r="TGH480" s="875"/>
      <c r="TGI480" s="875"/>
      <c r="TGY480" s="880"/>
      <c r="THC480" s="879"/>
      <c r="THD480" s="875"/>
      <c r="THE480" s="875"/>
      <c r="THU480" s="880"/>
      <c r="THY480" s="879"/>
      <c r="THZ480" s="875"/>
      <c r="TIA480" s="875"/>
      <c r="TIQ480" s="880"/>
      <c r="TIU480" s="879"/>
      <c r="TIV480" s="875"/>
      <c r="TIW480" s="875"/>
      <c r="TJM480" s="880"/>
      <c r="TJQ480" s="879"/>
      <c r="TJR480" s="875"/>
      <c r="TJS480" s="875"/>
      <c r="TKI480" s="880"/>
      <c r="TKM480" s="879"/>
      <c r="TKN480" s="875"/>
      <c r="TKO480" s="875"/>
      <c r="TLE480" s="880"/>
      <c r="TLI480" s="879"/>
      <c r="TLJ480" s="875"/>
      <c r="TLK480" s="875"/>
      <c r="TMA480" s="880"/>
      <c r="TME480" s="879"/>
      <c r="TMF480" s="875"/>
      <c r="TMG480" s="875"/>
      <c r="TMW480" s="880"/>
      <c r="TNA480" s="879"/>
      <c r="TNB480" s="875"/>
      <c r="TNC480" s="875"/>
      <c r="TNS480" s="880"/>
      <c r="TNW480" s="879"/>
      <c r="TNX480" s="875"/>
      <c r="TNY480" s="875"/>
      <c r="TOO480" s="880"/>
      <c r="TOS480" s="879"/>
      <c r="TOT480" s="875"/>
      <c r="TOU480" s="875"/>
      <c r="TPK480" s="880"/>
      <c r="TPO480" s="879"/>
      <c r="TPP480" s="875"/>
      <c r="TPQ480" s="875"/>
      <c r="TQG480" s="880"/>
      <c r="TQK480" s="879"/>
      <c r="TQL480" s="875"/>
      <c r="TQM480" s="875"/>
      <c r="TRC480" s="880"/>
      <c r="TRG480" s="879"/>
      <c r="TRH480" s="875"/>
      <c r="TRI480" s="875"/>
      <c r="TRY480" s="880"/>
      <c r="TSC480" s="879"/>
      <c r="TSD480" s="875"/>
      <c r="TSE480" s="875"/>
      <c r="TSU480" s="880"/>
      <c r="TSY480" s="879"/>
      <c r="TSZ480" s="875"/>
      <c r="TTA480" s="875"/>
      <c r="TTQ480" s="880"/>
      <c r="TTU480" s="879"/>
      <c r="TTV480" s="875"/>
      <c r="TTW480" s="875"/>
      <c r="TUM480" s="880"/>
      <c r="TUQ480" s="879"/>
      <c r="TUR480" s="875"/>
      <c r="TUS480" s="875"/>
      <c r="TVI480" s="880"/>
      <c r="TVM480" s="879"/>
      <c r="TVN480" s="875"/>
      <c r="TVO480" s="875"/>
      <c r="TWE480" s="880"/>
      <c r="TWI480" s="879"/>
      <c r="TWJ480" s="875"/>
      <c r="TWK480" s="875"/>
      <c r="TXA480" s="880"/>
      <c r="TXE480" s="879"/>
      <c r="TXF480" s="875"/>
      <c r="TXG480" s="875"/>
      <c r="TXW480" s="880"/>
      <c r="TYA480" s="879"/>
      <c r="TYB480" s="875"/>
      <c r="TYC480" s="875"/>
      <c r="TYS480" s="880"/>
      <c r="TYW480" s="879"/>
      <c r="TYX480" s="875"/>
      <c r="TYY480" s="875"/>
      <c r="TZO480" s="880"/>
      <c r="TZS480" s="879"/>
      <c r="TZT480" s="875"/>
      <c r="TZU480" s="875"/>
      <c r="UAK480" s="880"/>
      <c r="UAO480" s="879"/>
      <c r="UAP480" s="875"/>
      <c r="UAQ480" s="875"/>
      <c r="UBG480" s="880"/>
      <c r="UBK480" s="879"/>
      <c r="UBL480" s="875"/>
      <c r="UBM480" s="875"/>
      <c r="UCC480" s="880"/>
      <c r="UCG480" s="879"/>
      <c r="UCH480" s="875"/>
      <c r="UCI480" s="875"/>
      <c r="UCY480" s="880"/>
      <c r="UDC480" s="879"/>
      <c r="UDD480" s="875"/>
      <c r="UDE480" s="875"/>
      <c r="UDU480" s="880"/>
      <c r="UDY480" s="879"/>
      <c r="UDZ480" s="875"/>
      <c r="UEA480" s="875"/>
      <c r="UEQ480" s="880"/>
      <c r="UEU480" s="879"/>
      <c r="UEV480" s="875"/>
      <c r="UEW480" s="875"/>
      <c r="UFM480" s="880"/>
      <c r="UFQ480" s="879"/>
      <c r="UFR480" s="875"/>
      <c r="UFS480" s="875"/>
      <c r="UGI480" s="880"/>
      <c r="UGM480" s="879"/>
      <c r="UGN480" s="875"/>
      <c r="UGO480" s="875"/>
      <c r="UHE480" s="880"/>
      <c r="UHI480" s="879"/>
      <c r="UHJ480" s="875"/>
      <c r="UHK480" s="875"/>
      <c r="UIA480" s="880"/>
      <c r="UIE480" s="879"/>
      <c r="UIF480" s="875"/>
      <c r="UIG480" s="875"/>
      <c r="UIW480" s="880"/>
      <c r="UJA480" s="879"/>
      <c r="UJB480" s="875"/>
      <c r="UJC480" s="875"/>
      <c r="UJS480" s="880"/>
      <c r="UJW480" s="879"/>
      <c r="UJX480" s="875"/>
      <c r="UJY480" s="875"/>
      <c r="UKO480" s="880"/>
      <c r="UKS480" s="879"/>
      <c r="UKT480" s="875"/>
      <c r="UKU480" s="875"/>
      <c r="ULK480" s="880"/>
      <c r="ULO480" s="879"/>
      <c r="ULP480" s="875"/>
      <c r="ULQ480" s="875"/>
      <c r="UMG480" s="880"/>
      <c r="UMK480" s="879"/>
      <c r="UML480" s="875"/>
      <c r="UMM480" s="875"/>
      <c r="UNC480" s="880"/>
      <c r="UNG480" s="879"/>
      <c r="UNH480" s="875"/>
      <c r="UNI480" s="875"/>
      <c r="UNY480" s="880"/>
      <c r="UOC480" s="879"/>
      <c r="UOD480" s="875"/>
      <c r="UOE480" s="875"/>
      <c r="UOU480" s="880"/>
      <c r="UOY480" s="879"/>
      <c r="UOZ480" s="875"/>
      <c r="UPA480" s="875"/>
      <c r="UPQ480" s="880"/>
      <c r="UPU480" s="879"/>
      <c r="UPV480" s="875"/>
      <c r="UPW480" s="875"/>
      <c r="UQM480" s="880"/>
      <c r="UQQ480" s="879"/>
      <c r="UQR480" s="875"/>
      <c r="UQS480" s="875"/>
      <c r="URI480" s="880"/>
      <c r="URM480" s="879"/>
      <c r="URN480" s="875"/>
      <c r="URO480" s="875"/>
      <c r="USE480" s="880"/>
      <c r="USI480" s="879"/>
      <c r="USJ480" s="875"/>
      <c r="USK480" s="875"/>
      <c r="UTA480" s="880"/>
      <c r="UTE480" s="879"/>
      <c r="UTF480" s="875"/>
      <c r="UTG480" s="875"/>
      <c r="UTW480" s="880"/>
      <c r="UUA480" s="879"/>
      <c r="UUB480" s="875"/>
      <c r="UUC480" s="875"/>
      <c r="UUS480" s="880"/>
      <c r="UUW480" s="879"/>
      <c r="UUX480" s="875"/>
      <c r="UUY480" s="875"/>
      <c r="UVO480" s="880"/>
      <c r="UVS480" s="879"/>
      <c r="UVT480" s="875"/>
      <c r="UVU480" s="875"/>
      <c r="UWK480" s="880"/>
      <c r="UWO480" s="879"/>
      <c r="UWP480" s="875"/>
      <c r="UWQ480" s="875"/>
      <c r="UXG480" s="880"/>
      <c r="UXK480" s="879"/>
      <c r="UXL480" s="875"/>
      <c r="UXM480" s="875"/>
      <c r="UYC480" s="880"/>
      <c r="UYG480" s="879"/>
      <c r="UYH480" s="875"/>
      <c r="UYI480" s="875"/>
      <c r="UYY480" s="880"/>
      <c r="UZC480" s="879"/>
      <c r="UZD480" s="875"/>
      <c r="UZE480" s="875"/>
      <c r="UZU480" s="880"/>
      <c r="UZY480" s="879"/>
      <c r="UZZ480" s="875"/>
      <c r="VAA480" s="875"/>
      <c r="VAQ480" s="880"/>
      <c r="VAU480" s="879"/>
      <c r="VAV480" s="875"/>
      <c r="VAW480" s="875"/>
      <c r="VBM480" s="880"/>
      <c r="VBQ480" s="879"/>
      <c r="VBR480" s="875"/>
      <c r="VBS480" s="875"/>
      <c r="VCI480" s="880"/>
      <c r="VCM480" s="879"/>
      <c r="VCN480" s="875"/>
      <c r="VCO480" s="875"/>
      <c r="VDE480" s="880"/>
      <c r="VDI480" s="879"/>
      <c r="VDJ480" s="875"/>
      <c r="VDK480" s="875"/>
      <c r="VEA480" s="880"/>
      <c r="VEE480" s="879"/>
      <c r="VEF480" s="875"/>
      <c r="VEG480" s="875"/>
      <c r="VEW480" s="880"/>
      <c r="VFA480" s="879"/>
      <c r="VFB480" s="875"/>
      <c r="VFC480" s="875"/>
      <c r="VFS480" s="880"/>
      <c r="VFW480" s="879"/>
      <c r="VFX480" s="875"/>
      <c r="VFY480" s="875"/>
      <c r="VGO480" s="880"/>
      <c r="VGS480" s="879"/>
      <c r="VGT480" s="875"/>
      <c r="VGU480" s="875"/>
      <c r="VHK480" s="880"/>
      <c r="VHO480" s="879"/>
      <c r="VHP480" s="875"/>
      <c r="VHQ480" s="875"/>
      <c r="VIG480" s="880"/>
      <c r="VIK480" s="879"/>
      <c r="VIL480" s="875"/>
      <c r="VIM480" s="875"/>
      <c r="VJC480" s="880"/>
      <c r="VJG480" s="879"/>
      <c r="VJH480" s="875"/>
      <c r="VJI480" s="875"/>
      <c r="VJY480" s="880"/>
      <c r="VKC480" s="879"/>
      <c r="VKD480" s="875"/>
      <c r="VKE480" s="875"/>
      <c r="VKU480" s="880"/>
      <c r="VKY480" s="879"/>
      <c r="VKZ480" s="875"/>
      <c r="VLA480" s="875"/>
      <c r="VLQ480" s="880"/>
      <c r="VLU480" s="879"/>
      <c r="VLV480" s="875"/>
      <c r="VLW480" s="875"/>
      <c r="VMM480" s="880"/>
      <c r="VMQ480" s="879"/>
      <c r="VMR480" s="875"/>
      <c r="VMS480" s="875"/>
      <c r="VNI480" s="880"/>
      <c r="VNM480" s="879"/>
      <c r="VNN480" s="875"/>
      <c r="VNO480" s="875"/>
      <c r="VOE480" s="880"/>
      <c r="VOI480" s="879"/>
      <c r="VOJ480" s="875"/>
      <c r="VOK480" s="875"/>
      <c r="VPA480" s="880"/>
      <c r="VPE480" s="879"/>
      <c r="VPF480" s="875"/>
      <c r="VPG480" s="875"/>
      <c r="VPW480" s="880"/>
      <c r="VQA480" s="879"/>
      <c r="VQB480" s="875"/>
      <c r="VQC480" s="875"/>
      <c r="VQS480" s="880"/>
      <c r="VQW480" s="879"/>
      <c r="VQX480" s="875"/>
      <c r="VQY480" s="875"/>
      <c r="VRO480" s="880"/>
      <c r="VRS480" s="879"/>
      <c r="VRT480" s="875"/>
      <c r="VRU480" s="875"/>
      <c r="VSK480" s="880"/>
      <c r="VSO480" s="879"/>
      <c r="VSP480" s="875"/>
      <c r="VSQ480" s="875"/>
      <c r="VTG480" s="880"/>
      <c r="VTK480" s="879"/>
      <c r="VTL480" s="875"/>
      <c r="VTM480" s="875"/>
      <c r="VUC480" s="880"/>
      <c r="VUG480" s="879"/>
      <c r="VUH480" s="875"/>
      <c r="VUI480" s="875"/>
      <c r="VUY480" s="880"/>
      <c r="VVC480" s="879"/>
      <c r="VVD480" s="875"/>
      <c r="VVE480" s="875"/>
      <c r="VVU480" s="880"/>
      <c r="VVY480" s="879"/>
      <c r="VVZ480" s="875"/>
      <c r="VWA480" s="875"/>
      <c r="VWQ480" s="880"/>
      <c r="VWU480" s="879"/>
      <c r="VWV480" s="875"/>
      <c r="VWW480" s="875"/>
      <c r="VXM480" s="880"/>
      <c r="VXQ480" s="879"/>
      <c r="VXR480" s="875"/>
      <c r="VXS480" s="875"/>
      <c r="VYI480" s="880"/>
      <c r="VYM480" s="879"/>
      <c r="VYN480" s="875"/>
      <c r="VYO480" s="875"/>
      <c r="VZE480" s="880"/>
      <c r="VZI480" s="879"/>
      <c r="VZJ480" s="875"/>
      <c r="VZK480" s="875"/>
      <c r="WAA480" s="880"/>
      <c r="WAE480" s="879"/>
      <c r="WAF480" s="875"/>
      <c r="WAG480" s="875"/>
      <c r="WAW480" s="880"/>
      <c r="WBA480" s="879"/>
      <c r="WBB480" s="875"/>
      <c r="WBC480" s="875"/>
      <c r="WBS480" s="880"/>
      <c r="WBW480" s="879"/>
      <c r="WBX480" s="875"/>
      <c r="WBY480" s="875"/>
      <c r="WCO480" s="880"/>
      <c r="WCS480" s="879"/>
      <c r="WCT480" s="875"/>
      <c r="WCU480" s="875"/>
      <c r="WDK480" s="880"/>
      <c r="WDO480" s="879"/>
      <c r="WDP480" s="875"/>
      <c r="WDQ480" s="875"/>
      <c r="WEG480" s="880"/>
      <c r="WEK480" s="879"/>
      <c r="WEL480" s="875"/>
      <c r="WEM480" s="875"/>
      <c r="WFC480" s="880"/>
      <c r="WFG480" s="879"/>
      <c r="WFH480" s="875"/>
      <c r="WFI480" s="875"/>
      <c r="WFY480" s="880"/>
      <c r="WGC480" s="879"/>
      <c r="WGD480" s="875"/>
      <c r="WGE480" s="875"/>
      <c r="WGU480" s="880"/>
      <c r="WGY480" s="879"/>
      <c r="WGZ480" s="875"/>
      <c r="WHA480" s="875"/>
      <c r="WHQ480" s="880"/>
      <c r="WHU480" s="879"/>
      <c r="WHV480" s="875"/>
      <c r="WHW480" s="875"/>
      <c r="WIM480" s="880"/>
      <c r="WIQ480" s="879"/>
      <c r="WIR480" s="875"/>
      <c r="WIS480" s="875"/>
      <c r="WJI480" s="880"/>
      <c r="WJM480" s="879"/>
      <c r="WJN480" s="875"/>
      <c r="WJO480" s="875"/>
      <c r="WKE480" s="880"/>
      <c r="WKI480" s="879"/>
      <c r="WKJ480" s="875"/>
      <c r="WKK480" s="875"/>
      <c r="WLA480" s="880"/>
      <c r="WLE480" s="879"/>
      <c r="WLF480" s="875"/>
      <c r="WLG480" s="875"/>
      <c r="WLW480" s="880"/>
      <c r="WMA480" s="879"/>
      <c r="WMB480" s="875"/>
      <c r="WMC480" s="875"/>
      <c r="WMS480" s="880"/>
      <c r="WMW480" s="879"/>
      <c r="WMX480" s="875"/>
      <c r="WMY480" s="875"/>
      <c r="WNO480" s="880"/>
      <c r="WNS480" s="879"/>
      <c r="WNT480" s="875"/>
      <c r="WNU480" s="875"/>
      <c r="WOK480" s="880"/>
      <c r="WOO480" s="879"/>
      <c r="WOP480" s="875"/>
      <c r="WOQ480" s="875"/>
      <c r="WPG480" s="880"/>
      <c r="WPK480" s="879"/>
      <c r="WPL480" s="875"/>
      <c r="WPM480" s="875"/>
      <c r="WQC480" s="880"/>
      <c r="WQG480" s="879"/>
      <c r="WQH480" s="875"/>
      <c r="WQI480" s="875"/>
      <c r="WQY480" s="880"/>
      <c r="WRC480" s="879"/>
      <c r="WRD480" s="875"/>
      <c r="WRE480" s="875"/>
      <c r="WRU480" s="880"/>
      <c r="WRY480" s="879"/>
      <c r="WRZ480" s="875"/>
      <c r="WSA480" s="875"/>
      <c r="WSQ480" s="880"/>
      <c r="WSU480" s="879"/>
      <c r="WSV480" s="875"/>
      <c r="WSW480" s="875"/>
      <c r="WTM480" s="880"/>
      <c r="WTQ480" s="879"/>
      <c r="WTR480" s="875"/>
      <c r="WTS480" s="875"/>
      <c r="WUI480" s="880"/>
      <c r="WUM480" s="879"/>
      <c r="WUN480" s="875"/>
      <c r="WUO480" s="875"/>
      <c r="WVE480" s="880"/>
      <c r="WVI480" s="879"/>
      <c r="WVJ480" s="875"/>
      <c r="WVK480" s="875"/>
      <c r="WWA480" s="880"/>
      <c r="WWE480" s="879"/>
      <c r="WWF480" s="875"/>
      <c r="WWG480" s="875"/>
      <c r="WWW480" s="880"/>
      <c r="WXA480" s="879"/>
      <c r="WXB480" s="875"/>
      <c r="WXC480" s="875"/>
      <c r="WXS480" s="880"/>
      <c r="WXW480" s="879"/>
      <c r="WXX480" s="875"/>
      <c r="WXY480" s="875"/>
      <c r="WYO480" s="880"/>
      <c r="WYS480" s="879"/>
      <c r="WYT480" s="875"/>
      <c r="WYU480" s="875"/>
      <c r="WZK480" s="880"/>
      <c r="WZO480" s="879"/>
      <c r="WZP480" s="875"/>
      <c r="WZQ480" s="875"/>
      <c r="XAG480" s="880"/>
      <c r="XAK480" s="879"/>
      <c r="XAL480" s="875"/>
      <c r="XAM480" s="875"/>
      <c r="XBC480" s="880"/>
      <c r="XBG480" s="879"/>
      <c r="XBH480" s="875"/>
      <c r="XBI480" s="875"/>
    </row>
    <row r="481" spans="1:1017 1033:2045 2049:3063 3079:5109 5125:6143 6159:7155 7171:8189 8205:9201 9217:10235 10251:11263 11267:12281 12297:13309 13313:14327 14343:16285" ht="20.100000000000001" customHeight="1">
      <c r="A481" s="890" t="s">
        <v>1134</v>
      </c>
      <c r="B481" s="599"/>
      <c r="C481" s="599"/>
      <c r="D481" s="833">
        <v>-7</v>
      </c>
      <c r="E481" s="833">
        <v>2</v>
      </c>
      <c r="F481" s="833">
        <v>1</v>
      </c>
      <c r="G481" s="833">
        <v>4</v>
      </c>
      <c r="H481" s="892">
        <v>-3</v>
      </c>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c r="DV481" s="48"/>
      <c r="DW481" s="48"/>
      <c r="DX481" s="48"/>
      <c r="DY481" s="48"/>
      <c r="DZ481" s="48"/>
      <c r="EA481" s="48"/>
      <c r="EB481" s="48"/>
      <c r="EC481" s="48"/>
      <c r="ED481" s="48"/>
      <c r="EE481" s="48"/>
      <c r="EF481" s="48"/>
      <c r="EG481" s="48"/>
      <c r="EH481" s="48"/>
      <c r="EI481" s="48"/>
      <c r="EJ481" s="48"/>
      <c r="EK481" s="48"/>
      <c r="EL481" s="48"/>
      <c r="EM481" s="48"/>
      <c r="EN481" s="48"/>
      <c r="EO481" s="48"/>
      <c r="EP481" s="48"/>
      <c r="EQ481" s="48"/>
      <c r="ER481" s="48"/>
      <c r="ES481" s="48"/>
      <c r="ET481" s="48"/>
      <c r="EU481" s="48"/>
      <c r="EV481" s="48"/>
      <c r="EW481" s="48"/>
      <c r="EX481" s="48"/>
      <c r="EY481" s="48"/>
      <c r="EZ481" s="48"/>
      <c r="FA481" s="48"/>
      <c r="FB481" s="48"/>
      <c r="FC481" s="48"/>
      <c r="FD481" s="48"/>
      <c r="FE481" s="48"/>
      <c r="FF481" s="48"/>
      <c r="FG481" s="48"/>
      <c r="FH481" s="48"/>
      <c r="FI481" s="48"/>
      <c r="FJ481" s="48"/>
      <c r="FK481" s="48"/>
      <c r="FL481" s="48"/>
      <c r="FM481" s="48"/>
      <c r="FN481" s="48"/>
      <c r="FO481" s="48"/>
      <c r="FP481" s="48"/>
      <c r="FQ481" s="48"/>
      <c r="FR481" s="48"/>
      <c r="FS481" s="48"/>
      <c r="FT481" s="48"/>
      <c r="FU481" s="48"/>
      <c r="FV481" s="48"/>
      <c r="FW481" s="48"/>
      <c r="FX481" s="48"/>
      <c r="FY481" s="48"/>
      <c r="FZ481" s="48"/>
      <c r="GA481" s="48"/>
      <c r="GB481" s="48"/>
      <c r="GC481" s="48"/>
      <c r="GD481" s="48"/>
      <c r="GE481" s="48"/>
      <c r="GF481" s="48"/>
      <c r="GG481" s="48"/>
      <c r="GH481" s="48"/>
      <c r="GI481" s="48"/>
      <c r="GJ481" s="48"/>
      <c r="GK481" s="48"/>
      <c r="GL481" s="48"/>
      <c r="GM481" s="48"/>
      <c r="GN481" s="48"/>
      <c r="GO481" s="48"/>
      <c r="GP481" s="48"/>
      <c r="GQ481" s="48"/>
      <c r="GR481" s="48"/>
      <c r="GS481" s="48"/>
      <c r="GT481" s="48"/>
      <c r="GU481" s="48"/>
      <c r="GV481" s="48"/>
      <c r="GW481" s="48"/>
      <c r="GX481" s="48"/>
      <c r="GY481" s="48"/>
      <c r="GZ481" s="48"/>
      <c r="HA481" s="48"/>
      <c r="HB481" s="48"/>
      <c r="HC481" s="48"/>
      <c r="HD481" s="48"/>
      <c r="HE481" s="48"/>
      <c r="HF481" s="48"/>
      <c r="HG481" s="48"/>
      <c r="HH481" s="48"/>
      <c r="HI481" s="48"/>
      <c r="HJ481" s="48"/>
      <c r="HK481" s="48"/>
      <c r="HL481" s="48"/>
      <c r="HM481" s="48"/>
      <c r="HN481" s="48"/>
      <c r="HO481" s="48"/>
      <c r="HP481" s="48"/>
      <c r="HQ481" s="48"/>
      <c r="HR481" s="48"/>
      <c r="HS481" s="48"/>
      <c r="HT481" s="48"/>
      <c r="HU481" s="48"/>
      <c r="HV481" s="48"/>
      <c r="HW481" s="48"/>
      <c r="HX481" s="48"/>
    </row>
    <row r="482" spans="1:1017 1033:2045 2049:3063 3079:5109 5125:6143 6159:7155 7171:8189 8205:9201 9217:10235 10251:11263 11267:12281 12297:13309 13313:14327 14343:16285" ht="20.100000000000001" customHeight="1">
      <c r="A482" s="890" t="s">
        <v>1113</v>
      </c>
      <c r="B482" s="599"/>
      <c r="C482" s="599"/>
      <c r="D482" s="833">
        <v>-4</v>
      </c>
      <c r="E482" s="833">
        <v>-5</v>
      </c>
      <c r="F482" s="833">
        <v>-2</v>
      </c>
      <c r="G482" s="833">
        <v>1</v>
      </c>
      <c r="H482" s="892">
        <v>2</v>
      </c>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c r="DV482" s="48"/>
      <c r="DW482" s="48"/>
      <c r="DX482" s="48"/>
      <c r="DY482" s="48"/>
      <c r="DZ482" s="48"/>
      <c r="EA482" s="48"/>
      <c r="EB482" s="48"/>
      <c r="EC482" s="48"/>
      <c r="ED482" s="48"/>
      <c r="EE482" s="48"/>
      <c r="EF482" s="48"/>
      <c r="EG482" s="48"/>
      <c r="EH482" s="48"/>
      <c r="EI482" s="48"/>
      <c r="EJ482" s="48"/>
      <c r="EK482" s="48"/>
      <c r="EL482" s="48"/>
      <c r="EM482" s="48"/>
      <c r="EN482" s="48"/>
      <c r="EO482" s="48"/>
      <c r="EP482" s="48"/>
      <c r="EQ482" s="48"/>
      <c r="ER482" s="48"/>
      <c r="ES482" s="48"/>
      <c r="ET482" s="48"/>
      <c r="EU482" s="48"/>
      <c r="EV482" s="48"/>
      <c r="EW482" s="48"/>
      <c r="EX482" s="48"/>
      <c r="EY482" s="48"/>
      <c r="EZ482" s="48"/>
      <c r="FA482" s="48"/>
      <c r="FB482" s="48"/>
      <c r="FC482" s="48"/>
      <c r="FD482" s="48"/>
      <c r="FE482" s="48"/>
      <c r="FF482" s="48"/>
      <c r="FG482" s="48"/>
      <c r="FH482" s="48"/>
      <c r="FI482" s="48"/>
      <c r="FJ482" s="48"/>
      <c r="FK482" s="48"/>
      <c r="FL482" s="48"/>
      <c r="FM482" s="48"/>
      <c r="FN482" s="48"/>
      <c r="FO482" s="48"/>
      <c r="FP482" s="48"/>
      <c r="FQ482" s="48"/>
      <c r="FR482" s="48"/>
      <c r="FS482" s="48"/>
      <c r="FT482" s="48"/>
      <c r="FU482" s="48"/>
      <c r="FV482" s="48"/>
      <c r="FW482" s="48"/>
      <c r="FX482" s="48"/>
      <c r="FY482" s="48"/>
      <c r="FZ482" s="48"/>
      <c r="GA482" s="48"/>
      <c r="GB482" s="48"/>
      <c r="GC482" s="48"/>
      <c r="GD482" s="48"/>
      <c r="GE482" s="48"/>
      <c r="GF482" s="48"/>
      <c r="GG482" s="48"/>
      <c r="GH482" s="48"/>
      <c r="GI482" s="48"/>
      <c r="GJ482" s="48"/>
      <c r="GK482" s="48"/>
      <c r="GL482" s="48"/>
      <c r="GM482" s="48"/>
      <c r="GN482" s="48"/>
      <c r="GO482" s="48"/>
      <c r="GP482" s="48"/>
      <c r="GQ482" s="48"/>
      <c r="GR482" s="48"/>
      <c r="GS482" s="48"/>
      <c r="GT482" s="48"/>
      <c r="GU482" s="48"/>
      <c r="GV482" s="48"/>
      <c r="GW482" s="48"/>
      <c r="GX482" s="48"/>
      <c r="GY482" s="48"/>
      <c r="GZ482" s="48"/>
      <c r="HA482" s="48"/>
      <c r="HB482" s="48"/>
      <c r="HC482" s="48"/>
      <c r="HD482" s="48"/>
      <c r="HE482" s="48"/>
      <c r="HF482" s="48"/>
      <c r="HG482" s="48"/>
      <c r="HH482" s="48"/>
      <c r="HI482" s="48"/>
      <c r="HJ482" s="48"/>
      <c r="HK482" s="48"/>
      <c r="HL482" s="48"/>
      <c r="HM482" s="48"/>
      <c r="HN482" s="48"/>
      <c r="HO482" s="48"/>
      <c r="HP482" s="48"/>
      <c r="HQ482" s="48"/>
      <c r="HR482" s="48"/>
      <c r="HS482" s="48"/>
      <c r="HT482" s="48"/>
      <c r="HU482" s="48"/>
      <c r="HV482" s="48"/>
      <c r="HW482" s="48"/>
      <c r="HX482" s="48"/>
    </row>
    <row r="483" spans="1:1017 1033:2045 2049:3063 3079:5109 5125:6143 6159:7155 7171:8189 8205:9201 9217:10235 10251:11263 11267:12281 12297:13309 13313:14327 14343:16285" s="876" customFormat="1" ht="20.100000000000001" customHeight="1">
      <c r="A483" s="876" t="s">
        <v>1114</v>
      </c>
      <c r="D483" s="995">
        <v>-12</v>
      </c>
      <c r="E483" s="995">
        <v>-3</v>
      </c>
      <c r="F483" s="995">
        <v>-1</v>
      </c>
      <c r="G483" s="995">
        <v>4</v>
      </c>
      <c r="H483" s="978">
        <v>-1</v>
      </c>
      <c r="I483" s="595"/>
      <c r="J483" s="595"/>
      <c r="K483" s="595"/>
      <c r="L483" s="595"/>
      <c r="M483" s="595"/>
      <c r="N483" s="595"/>
      <c r="O483" s="595"/>
      <c r="P483" s="595"/>
      <c r="Q483" s="595"/>
      <c r="R483" s="595"/>
      <c r="S483" s="595"/>
      <c r="T483" s="595"/>
      <c r="U483" s="547"/>
      <c r="V483" s="595"/>
      <c r="W483" s="595"/>
      <c r="X483" s="595"/>
      <c r="Y483" s="3"/>
      <c r="Z483" s="48"/>
      <c r="AA483" s="48"/>
      <c r="AB483" s="595"/>
      <c r="AC483" s="595"/>
      <c r="AD483" s="595"/>
      <c r="AE483" s="595"/>
      <c r="AF483" s="595"/>
      <c r="AG483" s="595"/>
      <c r="AH483" s="595"/>
      <c r="AI483" s="595"/>
      <c r="AJ483" s="595"/>
      <c r="AK483" s="595"/>
      <c r="AL483" s="595"/>
      <c r="AM483" s="595"/>
      <c r="AN483" s="595"/>
      <c r="AO483" s="595"/>
      <c r="AP483" s="595"/>
      <c r="AQ483" s="547"/>
      <c r="AR483" s="595"/>
      <c r="AS483" s="595"/>
      <c r="AT483" s="595"/>
      <c r="AU483" s="3"/>
      <c r="AV483" s="48"/>
      <c r="AW483" s="48"/>
      <c r="AX483" s="595"/>
      <c r="AY483" s="595"/>
      <c r="AZ483" s="595"/>
      <c r="BA483" s="595"/>
      <c r="BB483" s="595"/>
      <c r="BC483" s="595"/>
      <c r="BD483" s="595"/>
      <c r="BE483" s="595"/>
      <c r="BF483" s="595"/>
      <c r="BG483" s="595"/>
      <c r="BH483" s="595"/>
      <c r="BI483" s="595"/>
      <c r="BJ483" s="595"/>
      <c r="BK483" s="595"/>
      <c r="BL483" s="595"/>
      <c r="BM483" s="547"/>
      <c r="BN483" s="595"/>
      <c r="BO483" s="595"/>
      <c r="BP483" s="595"/>
      <c r="BQ483" s="3"/>
      <c r="BR483" s="48"/>
      <c r="BS483" s="48"/>
      <c r="BT483" s="595"/>
      <c r="BU483" s="595"/>
      <c r="BV483" s="595"/>
      <c r="BW483" s="595"/>
      <c r="BX483" s="595"/>
      <c r="BY483" s="595"/>
      <c r="BZ483" s="595"/>
      <c r="CA483" s="595"/>
      <c r="CB483" s="595"/>
      <c r="CC483" s="595"/>
      <c r="CD483" s="595"/>
      <c r="CE483" s="595"/>
      <c r="CF483" s="595"/>
      <c r="CG483" s="595"/>
      <c r="CH483" s="595"/>
      <c r="CI483" s="547"/>
      <c r="CJ483" s="595"/>
      <c r="CK483" s="595"/>
      <c r="CL483" s="595"/>
      <c r="CM483" s="3"/>
      <c r="CN483" s="48"/>
      <c r="CO483" s="48"/>
      <c r="CP483" s="595"/>
      <c r="CQ483" s="595"/>
      <c r="CR483" s="595"/>
      <c r="CS483" s="595"/>
      <c r="CT483" s="595"/>
      <c r="CU483" s="595"/>
      <c r="CV483" s="595"/>
      <c r="CW483" s="595"/>
      <c r="CX483" s="595"/>
      <c r="CY483" s="595"/>
      <c r="CZ483" s="595"/>
      <c r="DA483" s="595"/>
      <c r="DB483" s="595"/>
      <c r="DC483" s="595"/>
      <c r="DD483" s="595"/>
      <c r="DE483" s="547"/>
      <c r="DF483" s="595"/>
      <c r="DG483" s="595"/>
      <c r="DH483" s="595"/>
      <c r="DI483" s="3"/>
      <c r="DJ483" s="48"/>
      <c r="DK483" s="48"/>
      <c r="DL483" s="595"/>
      <c r="DM483" s="595"/>
      <c r="DN483" s="595"/>
      <c r="DO483" s="595"/>
      <c r="DP483" s="595"/>
      <c r="DQ483" s="595"/>
      <c r="DR483" s="595"/>
      <c r="DS483" s="595"/>
      <c r="DT483" s="595"/>
      <c r="DU483" s="595"/>
      <c r="DV483" s="595"/>
      <c r="DW483" s="595"/>
      <c r="DX483" s="595"/>
      <c r="DY483" s="595"/>
      <c r="DZ483" s="595"/>
      <c r="EA483" s="547"/>
      <c r="EB483" s="595"/>
      <c r="EC483" s="595"/>
      <c r="ED483" s="595"/>
      <c r="EE483" s="3"/>
      <c r="EF483" s="48"/>
      <c r="EG483" s="48"/>
      <c r="EH483" s="595"/>
      <c r="EI483" s="595"/>
      <c r="EJ483" s="595"/>
      <c r="EK483" s="595"/>
      <c r="EL483" s="595"/>
      <c r="EM483" s="595"/>
      <c r="EN483" s="595"/>
      <c r="EO483" s="595"/>
      <c r="EP483" s="595"/>
      <c r="EQ483" s="595"/>
      <c r="ER483" s="595"/>
      <c r="ES483" s="595"/>
      <c r="ET483" s="595"/>
      <c r="EU483" s="595"/>
      <c r="EV483" s="595"/>
      <c r="EW483" s="547"/>
      <c r="EX483" s="595"/>
      <c r="EY483" s="595"/>
      <c r="EZ483" s="595"/>
      <c r="FA483" s="3"/>
      <c r="FB483" s="48"/>
      <c r="FC483" s="48"/>
      <c r="FD483" s="595"/>
      <c r="FE483" s="595"/>
      <c r="FF483" s="595"/>
      <c r="FG483" s="595"/>
      <c r="FH483" s="595"/>
      <c r="FI483" s="595"/>
      <c r="FJ483" s="595"/>
      <c r="FK483" s="595"/>
      <c r="FL483" s="595"/>
      <c r="FM483" s="595"/>
      <c r="FN483" s="595"/>
      <c r="FO483" s="595"/>
      <c r="FP483" s="595"/>
      <c r="FQ483" s="595"/>
      <c r="FR483" s="595"/>
      <c r="FS483" s="547"/>
      <c r="FT483" s="595"/>
      <c r="FU483" s="595"/>
      <c r="FV483" s="595"/>
      <c r="FW483" s="3"/>
      <c r="FX483" s="48"/>
      <c r="FY483" s="48"/>
      <c r="FZ483" s="595"/>
      <c r="GA483" s="595"/>
      <c r="GB483" s="595"/>
      <c r="GC483" s="595"/>
      <c r="GD483" s="595"/>
      <c r="GE483" s="595"/>
      <c r="GF483" s="595"/>
      <c r="GG483" s="595"/>
      <c r="GH483" s="595"/>
      <c r="GI483" s="595"/>
      <c r="GJ483" s="595"/>
      <c r="GK483" s="595"/>
      <c r="GL483" s="595"/>
      <c r="GM483" s="595"/>
      <c r="GN483" s="595"/>
      <c r="GO483" s="547"/>
      <c r="GP483" s="595"/>
      <c r="GQ483" s="595"/>
      <c r="GR483" s="595"/>
      <c r="GS483" s="3"/>
      <c r="GT483" s="48"/>
      <c r="GU483" s="48"/>
      <c r="GV483" s="595"/>
      <c r="GW483" s="595"/>
      <c r="GX483" s="595"/>
      <c r="GY483" s="595"/>
      <c r="GZ483" s="595"/>
      <c r="HA483" s="595"/>
      <c r="HB483" s="595"/>
      <c r="HC483" s="595"/>
      <c r="HD483" s="595"/>
      <c r="HE483" s="595"/>
      <c r="HF483" s="595"/>
      <c r="HG483" s="595"/>
      <c r="HH483" s="595"/>
      <c r="HI483" s="595"/>
      <c r="HJ483" s="595"/>
      <c r="HK483" s="547"/>
      <c r="HL483" s="595"/>
      <c r="HM483" s="595"/>
      <c r="HN483" s="595"/>
      <c r="HO483" s="3"/>
      <c r="HP483" s="48"/>
      <c r="HQ483" s="48"/>
      <c r="HR483" s="595"/>
      <c r="HS483" s="595"/>
      <c r="HT483" s="595"/>
      <c r="HU483" s="595"/>
      <c r="HV483" s="595"/>
      <c r="HW483" s="595"/>
      <c r="HX483" s="595"/>
      <c r="IG483" s="880"/>
      <c r="IK483" s="879"/>
      <c r="IL483" s="875"/>
      <c r="IM483" s="875"/>
      <c r="JC483" s="880"/>
      <c r="JG483" s="879"/>
      <c r="JH483" s="875"/>
      <c r="JI483" s="875"/>
      <c r="JY483" s="880"/>
      <c r="KC483" s="879"/>
      <c r="KD483" s="875"/>
      <c r="KE483" s="875"/>
      <c r="KU483" s="880"/>
      <c r="KY483" s="879"/>
      <c r="KZ483" s="875"/>
      <c r="LA483" s="875"/>
      <c r="LQ483" s="880"/>
      <c r="LU483" s="879"/>
      <c r="LV483" s="875"/>
      <c r="LW483" s="875"/>
      <c r="MM483" s="880"/>
      <c r="MQ483" s="879"/>
      <c r="MR483" s="875"/>
      <c r="MS483" s="875"/>
      <c r="NI483" s="880"/>
      <c r="NM483" s="879"/>
      <c r="NN483" s="875"/>
      <c r="NO483" s="875"/>
      <c r="OE483" s="880"/>
      <c r="OI483" s="879"/>
      <c r="OJ483" s="875"/>
      <c r="OK483" s="875"/>
      <c r="PA483" s="880"/>
      <c r="PE483" s="879"/>
      <c r="PF483" s="875"/>
      <c r="PG483" s="875"/>
      <c r="PW483" s="880"/>
      <c r="QA483" s="879"/>
      <c r="QB483" s="875"/>
      <c r="QC483" s="875"/>
      <c r="QS483" s="880"/>
      <c r="QW483" s="879"/>
      <c r="QX483" s="875"/>
      <c r="QY483" s="875"/>
      <c r="RO483" s="880"/>
      <c r="RS483" s="879"/>
      <c r="RT483" s="875"/>
      <c r="RU483" s="875"/>
      <c r="SK483" s="880"/>
      <c r="SO483" s="879"/>
      <c r="SP483" s="875"/>
      <c r="SQ483" s="875"/>
      <c r="TG483" s="880"/>
      <c r="TK483" s="879"/>
      <c r="TL483" s="875"/>
      <c r="TM483" s="875"/>
      <c r="UC483" s="880"/>
      <c r="UG483" s="879"/>
      <c r="UH483" s="875"/>
      <c r="UI483" s="875"/>
      <c r="UY483" s="880"/>
      <c r="VC483" s="879"/>
      <c r="VD483" s="875"/>
      <c r="VE483" s="875"/>
      <c r="VU483" s="880"/>
      <c r="VY483" s="879"/>
      <c r="VZ483" s="875"/>
      <c r="WA483" s="875"/>
      <c r="WQ483" s="880"/>
      <c r="WU483" s="879"/>
      <c r="WV483" s="875"/>
      <c r="WW483" s="875"/>
      <c r="XM483" s="880"/>
      <c r="XQ483" s="879"/>
      <c r="XR483" s="875"/>
      <c r="XS483" s="875"/>
      <c r="YI483" s="880"/>
      <c r="YM483" s="879"/>
      <c r="YN483" s="875"/>
      <c r="YO483" s="875"/>
      <c r="ZE483" s="880"/>
      <c r="ZI483" s="879"/>
      <c r="ZJ483" s="875"/>
      <c r="ZK483" s="875"/>
      <c r="AAA483" s="880"/>
      <c r="AAE483" s="879"/>
      <c r="AAF483" s="875"/>
      <c r="AAG483" s="875"/>
      <c r="AAW483" s="880"/>
      <c r="ABA483" s="879"/>
      <c r="ABB483" s="875"/>
      <c r="ABC483" s="875"/>
      <c r="ABS483" s="880"/>
      <c r="ABW483" s="879"/>
      <c r="ABX483" s="875"/>
      <c r="ABY483" s="875"/>
      <c r="ACO483" s="880"/>
      <c r="ACS483" s="879"/>
      <c r="ACT483" s="875"/>
      <c r="ACU483" s="875"/>
      <c r="ADK483" s="880"/>
      <c r="ADO483" s="879"/>
      <c r="ADP483" s="875"/>
      <c r="ADQ483" s="875"/>
      <c r="AEG483" s="880"/>
      <c r="AEK483" s="879"/>
      <c r="AEL483" s="875"/>
      <c r="AEM483" s="875"/>
      <c r="AFC483" s="880"/>
      <c r="AFG483" s="879"/>
      <c r="AFH483" s="875"/>
      <c r="AFI483" s="875"/>
      <c r="AFY483" s="880"/>
      <c r="AGC483" s="879"/>
      <c r="AGD483" s="875"/>
      <c r="AGE483" s="875"/>
      <c r="AGU483" s="880"/>
      <c r="AGY483" s="879"/>
      <c r="AGZ483" s="875"/>
      <c r="AHA483" s="875"/>
      <c r="AHQ483" s="880"/>
      <c r="AHU483" s="879"/>
      <c r="AHV483" s="875"/>
      <c r="AHW483" s="875"/>
      <c r="AIM483" s="880"/>
      <c r="AIQ483" s="879"/>
      <c r="AIR483" s="875"/>
      <c r="AIS483" s="875"/>
      <c r="AJI483" s="880"/>
      <c r="AJM483" s="879"/>
      <c r="AJN483" s="875"/>
      <c r="AJO483" s="875"/>
      <c r="AKE483" s="880"/>
      <c r="AKI483" s="879"/>
      <c r="AKJ483" s="875"/>
      <c r="AKK483" s="875"/>
      <c r="ALA483" s="880"/>
      <c r="ALE483" s="879"/>
      <c r="ALF483" s="875"/>
      <c r="ALG483" s="875"/>
      <c r="ALW483" s="880"/>
      <c r="AMA483" s="879"/>
      <c r="AMB483" s="875"/>
      <c r="AMC483" s="875"/>
      <c r="AMS483" s="880"/>
      <c r="AMW483" s="879"/>
      <c r="AMX483" s="875"/>
      <c r="AMY483" s="875"/>
      <c r="ANO483" s="880"/>
      <c r="ANS483" s="879"/>
      <c r="ANT483" s="875"/>
      <c r="ANU483" s="875"/>
      <c r="AOK483" s="880"/>
      <c r="AOO483" s="879"/>
      <c r="AOP483" s="875"/>
      <c r="AOQ483" s="875"/>
      <c r="APG483" s="880"/>
      <c r="APK483" s="879"/>
      <c r="APL483" s="875"/>
      <c r="APM483" s="875"/>
      <c r="AQC483" s="880"/>
      <c r="AQG483" s="879"/>
      <c r="AQH483" s="875"/>
      <c r="AQI483" s="875"/>
      <c r="AQY483" s="880"/>
      <c r="ARC483" s="879"/>
      <c r="ARD483" s="875"/>
      <c r="ARE483" s="875"/>
      <c r="ARU483" s="880"/>
      <c r="ARY483" s="879"/>
      <c r="ARZ483" s="875"/>
      <c r="ASA483" s="875"/>
      <c r="ASQ483" s="880"/>
      <c r="ASU483" s="879"/>
      <c r="ASV483" s="875"/>
      <c r="ASW483" s="875"/>
      <c r="ATM483" s="880"/>
      <c r="ATQ483" s="879"/>
      <c r="ATR483" s="875"/>
      <c r="ATS483" s="875"/>
      <c r="AUI483" s="880"/>
      <c r="AUM483" s="879"/>
      <c r="AUN483" s="875"/>
      <c r="AUO483" s="875"/>
      <c r="AVE483" s="880"/>
      <c r="AVI483" s="879"/>
      <c r="AVJ483" s="875"/>
      <c r="AVK483" s="875"/>
      <c r="AWA483" s="880"/>
      <c r="AWE483" s="879"/>
      <c r="AWF483" s="875"/>
      <c r="AWG483" s="875"/>
      <c r="AWW483" s="880"/>
      <c r="AXA483" s="879"/>
      <c r="AXB483" s="875"/>
      <c r="AXC483" s="875"/>
      <c r="AXS483" s="880"/>
      <c r="AXW483" s="879"/>
      <c r="AXX483" s="875"/>
      <c r="AXY483" s="875"/>
      <c r="AYO483" s="880"/>
      <c r="AYS483" s="879"/>
      <c r="AYT483" s="875"/>
      <c r="AYU483" s="875"/>
      <c r="AZK483" s="880"/>
      <c r="AZO483" s="879"/>
      <c r="AZP483" s="875"/>
      <c r="AZQ483" s="875"/>
      <c r="BAG483" s="880"/>
      <c r="BAK483" s="879"/>
      <c r="BAL483" s="875"/>
      <c r="BAM483" s="875"/>
      <c r="BBC483" s="880"/>
      <c r="BBG483" s="879"/>
      <c r="BBH483" s="875"/>
      <c r="BBI483" s="875"/>
      <c r="BBY483" s="880"/>
      <c r="BCC483" s="879"/>
      <c r="BCD483" s="875"/>
      <c r="BCE483" s="875"/>
      <c r="BCU483" s="880"/>
      <c r="BCY483" s="879"/>
      <c r="BCZ483" s="875"/>
      <c r="BDA483" s="875"/>
      <c r="BDQ483" s="880"/>
      <c r="BDU483" s="879"/>
      <c r="BDV483" s="875"/>
      <c r="BDW483" s="875"/>
      <c r="BEM483" s="880"/>
      <c r="BEQ483" s="879"/>
      <c r="BER483" s="875"/>
      <c r="BES483" s="875"/>
      <c r="BFI483" s="880"/>
      <c r="BFM483" s="879"/>
      <c r="BFN483" s="875"/>
      <c r="BFO483" s="875"/>
      <c r="BGE483" s="880"/>
      <c r="BGI483" s="879"/>
      <c r="BGJ483" s="875"/>
      <c r="BGK483" s="875"/>
      <c r="BHA483" s="880"/>
      <c r="BHE483" s="879"/>
      <c r="BHF483" s="875"/>
      <c r="BHG483" s="875"/>
      <c r="BHW483" s="880"/>
      <c r="BIA483" s="879"/>
      <c r="BIB483" s="875"/>
      <c r="BIC483" s="875"/>
      <c r="BIS483" s="880"/>
      <c r="BIW483" s="879"/>
      <c r="BIX483" s="875"/>
      <c r="BIY483" s="875"/>
      <c r="BJO483" s="880"/>
      <c r="BJS483" s="879"/>
      <c r="BJT483" s="875"/>
      <c r="BJU483" s="875"/>
      <c r="BKK483" s="880"/>
      <c r="BKO483" s="879"/>
      <c r="BKP483" s="875"/>
      <c r="BKQ483" s="875"/>
      <c r="BLG483" s="880"/>
      <c r="BLK483" s="879"/>
      <c r="BLL483" s="875"/>
      <c r="BLM483" s="875"/>
      <c r="BMC483" s="880"/>
      <c r="BMG483" s="879"/>
      <c r="BMH483" s="875"/>
      <c r="BMI483" s="875"/>
      <c r="BMY483" s="880"/>
      <c r="BNC483" s="879"/>
      <c r="BND483" s="875"/>
      <c r="BNE483" s="875"/>
      <c r="BNU483" s="880"/>
      <c r="BNY483" s="879"/>
      <c r="BNZ483" s="875"/>
      <c r="BOA483" s="875"/>
      <c r="BOQ483" s="880"/>
      <c r="BOU483" s="879"/>
      <c r="BOV483" s="875"/>
      <c r="BOW483" s="875"/>
      <c r="BPM483" s="880"/>
      <c r="BPQ483" s="879"/>
      <c r="BPR483" s="875"/>
      <c r="BPS483" s="875"/>
      <c r="BQI483" s="880"/>
      <c r="BQM483" s="879"/>
      <c r="BQN483" s="875"/>
      <c r="BQO483" s="875"/>
      <c r="BRE483" s="880"/>
      <c r="BRI483" s="879"/>
      <c r="BRJ483" s="875"/>
      <c r="BRK483" s="875"/>
      <c r="BSA483" s="880"/>
      <c r="BSE483" s="879"/>
      <c r="BSF483" s="875"/>
      <c r="BSG483" s="875"/>
      <c r="BSW483" s="880"/>
      <c r="BTA483" s="879"/>
      <c r="BTB483" s="875"/>
      <c r="BTC483" s="875"/>
      <c r="BTS483" s="880"/>
      <c r="BTW483" s="879"/>
      <c r="BTX483" s="875"/>
      <c r="BTY483" s="875"/>
      <c r="BUO483" s="880"/>
      <c r="BUS483" s="879"/>
      <c r="BUT483" s="875"/>
      <c r="BUU483" s="875"/>
      <c r="BVK483" s="880"/>
      <c r="BVO483" s="879"/>
      <c r="BVP483" s="875"/>
      <c r="BVQ483" s="875"/>
      <c r="BWG483" s="880"/>
      <c r="BWK483" s="879"/>
      <c r="BWL483" s="875"/>
      <c r="BWM483" s="875"/>
      <c r="BXC483" s="880"/>
      <c r="BXG483" s="879"/>
      <c r="BXH483" s="875"/>
      <c r="BXI483" s="875"/>
      <c r="BXY483" s="880"/>
      <c r="BYC483" s="879"/>
      <c r="BYD483" s="875"/>
      <c r="BYE483" s="875"/>
      <c r="BYU483" s="880"/>
      <c r="BYY483" s="879"/>
      <c r="BYZ483" s="875"/>
      <c r="BZA483" s="875"/>
      <c r="BZQ483" s="880"/>
      <c r="BZU483" s="879"/>
      <c r="BZV483" s="875"/>
      <c r="BZW483" s="875"/>
      <c r="CAM483" s="880"/>
      <c r="CAQ483" s="879"/>
      <c r="CAR483" s="875"/>
      <c r="CAS483" s="875"/>
      <c r="CBI483" s="880"/>
      <c r="CBM483" s="879"/>
      <c r="CBN483" s="875"/>
      <c r="CBO483" s="875"/>
      <c r="CCE483" s="880"/>
      <c r="CCI483" s="879"/>
      <c r="CCJ483" s="875"/>
      <c r="CCK483" s="875"/>
      <c r="CDA483" s="880"/>
      <c r="CDE483" s="879"/>
      <c r="CDF483" s="875"/>
      <c r="CDG483" s="875"/>
      <c r="CDW483" s="880"/>
      <c r="CEA483" s="879"/>
      <c r="CEB483" s="875"/>
      <c r="CEC483" s="875"/>
      <c r="CES483" s="880"/>
      <c r="CEW483" s="879"/>
      <c r="CEX483" s="875"/>
      <c r="CEY483" s="875"/>
      <c r="CFO483" s="880"/>
      <c r="CFS483" s="879"/>
      <c r="CFT483" s="875"/>
      <c r="CFU483" s="875"/>
      <c r="CGK483" s="880"/>
      <c r="CGO483" s="879"/>
      <c r="CGP483" s="875"/>
      <c r="CGQ483" s="875"/>
      <c r="CHG483" s="880"/>
      <c r="CHK483" s="879"/>
      <c r="CHL483" s="875"/>
      <c r="CHM483" s="875"/>
      <c r="CIC483" s="880"/>
      <c r="CIG483" s="879"/>
      <c r="CIH483" s="875"/>
      <c r="CII483" s="875"/>
      <c r="CIY483" s="880"/>
      <c r="CJC483" s="879"/>
      <c r="CJD483" s="875"/>
      <c r="CJE483" s="875"/>
      <c r="CJU483" s="880"/>
      <c r="CJY483" s="879"/>
      <c r="CJZ483" s="875"/>
      <c r="CKA483" s="875"/>
      <c r="CKQ483" s="880"/>
      <c r="CKU483" s="879"/>
      <c r="CKV483" s="875"/>
      <c r="CKW483" s="875"/>
      <c r="CLM483" s="880"/>
      <c r="CLQ483" s="879"/>
      <c r="CLR483" s="875"/>
      <c r="CLS483" s="875"/>
      <c r="CMI483" s="880"/>
      <c r="CMM483" s="879"/>
      <c r="CMN483" s="875"/>
      <c r="CMO483" s="875"/>
      <c r="CNE483" s="880"/>
      <c r="CNI483" s="879"/>
      <c r="CNJ483" s="875"/>
      <c r="CNK483" s="875"/>
      <c r="COA483" s="880"/>
      <c r="COE483" s="879"/>
      <c r="COF483" s="875"/>
      <c r="COG483" s="875"/>
      <c r="COW483" s="880"/>
      <c r="CPA483" s="879"/>
      <c r="CPB483" s="875"/>
      <c r="CPC483" s="875"/>
      <c r="CPS483" s="880"/>
      <c r="CPW483" s="879"/>
      <c r="CPX483" s="875"/>
      <c r="CPY483" s="875"/>
      <c r="CQO483" s="880"/>
      <c r="CQS483" s="879"/>
      <c r="CQT483" s="875"/>
      <c r="CQU483" s="875"/>
      <c r="CRK483" s="880"/>
      <c r="CRO483" s="879"/>
      <c r="CRP483" s="875"/>
      <c r="CRQ483" s="875"/>
      <c r="CSG483" s="880"/>
      <c r="CSK483" s="879"/>
      <c r="CSL483" s="875"/>
      <c r="CSM483" s="875"/>
      <c r="CTC483" s="880"/>
      <c r="CTG483" s="879"/>
      <c r="CTH483" s="875"/>
      <c r="CTI483" s="875"/>
      <c r="CTY483" s="880"/>
      <c r="CUC483" s="879"/>
      <c r="CUD483" s="875"/>
      <c r="CUE483" s="875"/>
      <c r="CUU483" s="880"/>
      <c r="CUY483" s="879"/>
      <c r="CUZ483" s="875"/>
      <c r="CVA483" s="875"/>
      <c r="CVQ483" s="880"/>
      <c r="CVU483" s="879"/>
      <c r="CVV483" s="875"/>
      <c r="CVW483" s="875"/>
      <c r="CWM483" s="880"/>
      <c r="CWQ483" s="879"/>
      <c r="CWR483" s="875"/>
      <c r="CWS483" s="875"/>
      <c r="CXI483" s="880"/>
      <c r="CXM483" s="879"/>
      <c r="CXN483" s="875"/>
      <c r="CXO483" s="875"/>
      <c r="CYE483" s="880"/>
      <c r="CYI483" s="879"/>
      <c r="CYJ483" s="875"/>
      <c r="CYK483" s="875"/>
      <c r="CZA483" s="880"/>
      <c r="CZE483" s="879"/>
      <c r="CZF483" s="875"/>
      <c r="CZG483" s="875"/>
      <c r="CZW483" s="880"/>
      <c r="DAA483" s="879"/>
      <c r="DAB483" s="875"/>
      <c r="DAC483" s="875"/>
      <c r="DAS483" s="880"/>
      <c r="DAW483" s="879"/>
      <c r="DAX483" s="875"/>
      <c r="DAY483" s="875"/>
      <c r="DBO483" s="880"/>
      <c r="DBS483" s="879"/>
      <c r="DBT483" s="875"/>
      <c r="DBU483" s="875"/>
      <c r="DCK483" s="880"/>
      <c r="DCO483" s="879"/>
      <c r="DCP483" s="875"/>
      <c r="DCQ483" s="875"/>
      <c r="DDG483" s="880"/>
      <c r="DDK483" s="879"/>
      <c r="DDL483" s="875"/>
      <c r="DDM483" s="875"/>
      <c r="DEC483" s="880"/>
      <c r="DEG483" s="879"/>
      <c r="DEH483" s="875"/>
      <c r="DEI483" s="875"/>
      <c r="DEY483" s="880"/>
      <c r="DFC483" s="879"/>
      <c r="DFD483" s="875"/>
      <c r="DFE483" s="875"/>
      <c r="DFU483" s="880"/>
      <c r="DFY483" s="879"/>
      <c r="DFZ483" s="875"/>
      <c r="DGA483" s="875"/>
      <c r="DGQ483" s="880"/>
      <c r="DGU483" s="879"/>
      <c r="DGV483" s="875"/>
      <c r="DGW483" s="875"/>
      <c r="DHM483" s="880"/>
      <c r="DHQ483" s="879"/>
      <c r="DHR483" s="875"/>
      <c r="DHS483" s="875"/>
      <c r="DII483" s="880"/>
      <c r="DIM483" s="879"/>
      <c r="DIN483" s="875"/>
      <c r="DIO483" s="875"/>
      <c r="DJE483" s="880"/>
      <c r="DJI483" s="879"/>
      <c r="DJJ483" s="875"/>
      <c r="DJK483" s="875"/>
      <c r="DKA483" s="880"/>
      <c r="DKE483" s="879"/>
      <c r="DKF483" s="875"/>
      <c r="DKG483" s="875"/>
      <c r="DKW483" s="880"/>
      <c r="DLA483" s="879"/>
      <c r="DLB483" s="875"/>
      <c r="DLC483" s="875"/>
      <c r="DLS483" s="880"/>
      <c r="DLW483" s="879"/>
      <c r="DLX483" s="875"/>
      <c r="DLY483" s="875"/>
      <c r="DMO483" s="880"/>
      <c r="DMS483" s="879"/>
      <c r="DMT483" s="875"/>
      <c r="DMU483" s="875"/>
      <c r="DNK483" s="880"/>
      <c r="DNO483" s="879"/>
      <c r="DNP483" s="875"/>
      <c r="DNQ483" s="875"/>
      <c r="DOG483" s="880"/>
      <c r="DOK483" s="879"/>
      <c r="DOL483" s="875"/>
      <c r="DOM483" s="875"/>
      <c r="DPC483" s="880"/>
      <c r="DPG483" s="879"/>
      <c r="DPH483" s="875"/>
      <c r="DPI483" s="875"/>
      <c r="DPY483" s="880"/>
      <c r="DQC483" s="879"/>
      <c r="DQD483" s="875"/>
      <c r="DQE483" s="875"/>
      <c r="DQU483" s="880"/>
      <c r="DQY483" s="879"/>
      <c r="DQZ483" s="875"/>
      <c r="DRA483" s="875"/>
      <c r="DRQ483" s="880"/>
      <c r="DRU483" s="879"/>
      <c r="DRV483" s="875"/>
      <c r="DRW483" s="875"/>
      <c r="DSM483" s="880"/>
      <c r="DSQ483" s="879"/>
      <c r="DSR483" s="875"/>
      <c r="DSS483" s="875"/>
      <c r="DTI483" s="880"/>
      <c r="DTM483" s="879"/>
      <c r="DTN483" s="875"/>
      <c r="DTO483" s="875"/>
      <c r="DUE483" s="880"/>
      <c r="DUI483" s="879"/>
      <c r="DUJ483" s="875"/>
      <c r="DUK483" s="875"/>
      <c r="DVA483" s="880"/>
      <c r="DVE483" s="879"/>
      <c r="DVF483" s="875"/>
      <c r="DVG483" s="875"/>
      <c r="DVW483" s="880"/>
      <c r="DWA483" s="879"/>
      <c r="DWB483" s="875"/>
      <c r="DWC483" s="875"/>
      <c r="DWS483" s="880"/>
      <c r="DWW483" s="879"/>
      <c r="DWX483" s="875"/>
      <c r="DWY483" s="875"/>
      <c r="DXO483" s="880"/>
      <c r="DXS483" s="879"/>
      <c r="DXT483" s="875"/>
      <c r="DXU483" s="875"/>
      <c r="DYK483" s="880"/>
      <c r="DYO483" s="879"/>
      <c r="DYP483" s="875"/>
      <c r="DYQ483" s="875"/>
      <c r="DZG483" s="880"/>
      <c r="DZK483" s="879"/>
      <c r="DZL483" s="875"/>
      <c r="DZM483" s="875"/>
      <c r="EAC483" s="880"/>
      <c r="EAG483" s="879"/>
      <c r="EAH483" s="875"/>
      <c r="EAI483" s="875"/>
      <c r="EAY483" s="880"/>
      <c r="EBC483" s="879"/>
      <c r="EBD483" s="875"/>
      <c r="EBE483" s="875"/>
      <c r="EBU483" s="880"/>
      <c r="EBY483" s="879"/>
      <c r="EBZ483" s="875"/>
      <c r="ECA483" s="875"/>
      <c r="ECQ483" s="880"/>
      <c r="ECU483" s="879"/>
      <c r="ECV483" s="875"/>
      <c r="ECW483" s="875"/>
      <c r="EDM483" s="880"/>
      <c r="EDQ483" s="879"/>
      <c r="EDR483" s="875"/>
      <c r="EDS483" s="875"/>
      <c r="EEI483" s="880"/>
      <c r="EEM483" s="879"/>
      <c r="EEN483" s="875"/>
      <c r="EEO483" s="875"/>
      <c r="EFE483" s="880"/>
      <c r="EFI483" s="879"/>
      <c r="EFJ483" s="875"/>
      <c r="EFK483" s="875"/>
      <c r="EGA483" s="880"/>
      <c r="EGE483" s="879"/>
      <c r="EGF483" s="875"/>
      <c r="EGG483" s="875"/>
      <c r="EGW483" s="880"/>
      <c r="EHA483" s="879"/>
      <c r="EHB483" s="875"/>
      <c r="EHC483" s="875"/>
      <c r="EHS483" s="880"/>
      <c r="EHW483" s="879"/>
      <c r="EHX483" s="875"/>
      <c r="EHY483" s="875"/>
      <c r="EIO483" s="880"/>
      <c r="EIS483" s="879"/>
      <c r="EIT483" s="875"/>
      <c r="EIU483" s="875"/>
      <c r="EJK483" s="880"/>
      <c r="EJO483" s="879"/>
      <c r="EJP483" s="875"/>
      <c r="EJQ483" s="875"/>
      <c r="EKG483" s="880"/>
      <c r="EKK483" s="879"/>
      <c r="EKL483" s="875"/>
      <c r="EKM483" s="875"/>
      <c r="ELC483" s="880"/>
      <c r="ELG483" s="879"/>
      <c r="ELH483" s="875"/>
      <c r="ELI483" s="875"/>
      <c r="ELY483" s="880"/>
      <c r="EMC483" s="879"/>
      <c r="EMD483" s="875"/>
      <c r="EME483" s="875"/>
      <c r="EMU483" s="880"/>
      <c r="EMY483" s="879"/>
      <c r="EMZ483" s="875"/>
      <c r="ENA483" s="875"/>
      <c r="ENQ483" s="880"/>
      <c r="ENU483" s="879"/>
      <c r="ENV483" s="875"/>
      <c r="ENW483" s="875"/>
      <c r="EOM483" s="880"/>
      <c r="EOQ483" s="879"/>
      <c r="EOR483" s="875"/>
      <c r="EOS483" s="875"/>
      <c r="EPI483" s="880"/>
      <c r="EPM483" s="879"/>
      <c r="EPN483" s="875"/>
      <c r="EPO483" s="875"/>
      <c r="EQE483" s="880"/>
      <c r="EQI483" s="879"/>
      <c r="EQJ483" s="875"/>
      <c r="EQK483" s="875"/>
      <c r="ERA483" s="880"/>
      <c r="ERE483" s="879"/>
      <c r="ERF483" s="875"/>
      <c r="ERG483" s="875"/>
      <c r="ERW483" s="880"/>
      <c r="ESA483" s="879"/>
      <c r="ESB483" s="875"/>
      <c r="ESC483" s="875"/>
      <c r="ESS483" s="880"/>
      <c r="ESW483" s="879"/>
      <c r="ESX483" s="875"/>
      <c r="ESY483" s="875"/>
      <c r="ETO483" s="880"/>
      <c r="ETS483" s="879"/>
      <c r="ETT483" s="875"/>
      <c r="ETU483" s="875"/>
      <c r="EUK483" s="880"/>
      <c r="EUO483" s="879"/>
      <c r="EUP483" s="875"/>
      <c r="EUQ483" s="875"/>
      <c r="EVG483" s="880"/>
      <c r="EVK483" s="879"/>
      <c r="EVL483" s="875"/>
      <c r="EVM483" s="875"/>
      <c r="EWC483" s="880"/>
      <c r="EWG483" s="879"/>
      <c r="EWH483" s="875"/>
      <c r="EWI483" s="875"/>
      <c r="EWY483" s="880"/>
      <c r="EXC483" s="879"/>
      <c r="EXD483" s="875"/>
      <c r="EXE483" s="875"/>
      <c r="EXU483" s="880"/>
      <c r="EXY483" s="879"/>
      <c r="EXZ483" s="875"/>
      <c r="EYA483" s="875"/>
      <c r="EYQ483" s="880"/>
      <c r="EYU483" s="879"/>
      <c r="EYV483" s="875"/>
      <c r="EYW483" s="875"/>
      <c r="EZM483" s="880"/>
      <c r="EZQ483" s="879"/>
      <c r="EZR483" s="875"/>
      <c r="EZS483" s="875"/>
      <c r="FAI483" s="880"/>
      <c r="FAM483" s="879"/>
      <c r="FAN483" s="875"/>
      <c r="FAO483" s="875"/>
      <c r="FBE483" s="880"/>
      <c r="FBI483" s="879"/>
      <c r="FBJ483" s="875"/>
      <c r="FBK483" s="875"/>
      <c r="FCA483" s="880"/>
      <c r="FCE483" s="879"/>
      <c r="FCF483" s="875"/>
      <c r="FCG483" s="875"/>
      <c r="FCW483" s="880"/>
      <c r="FDA483" s="879"/>
      <c r="FDB483" s="875"/>
      <c r="FDC483" s="875"/>
      <c r="FDS483" s="880"/>
      <c r="FDW483" s="879"/>
      <c r="FDX483" s="875"/>
      <c r="FDY483" s="875"/>
      <c r="FEO483" s="880"/>
      <c r="FES483" s="879"/>
      <c r="FET483" s="875"/>
      <c r="FEU483" s="875"/>
      <c r="FFK483" s="880"/>
      <c r="FFO483" s="879"/>
      <c r="FFP483" s="875"/>
      <c r="FFQ483" s="875"/>
      <c r="FGG483" s="880"/>
      <c r="FGK483" s="879"/>
      <c r="FGL483" s="875"/>
      <c r="FGM483" s="875"/>
      <c r="FHC483" s="880"/>
      <c r="FHG483" s="879"/>
      <c r="FHH483" s="875"/>
      <c r="FHI483" s="875"/>
      <c r="FHY483" s="880"/>
      <c r="FIC483" s="879"/>
      <c r="FID483" s="875"/>
      <c r="FIE483" s="875"/>
      <c r="FIU483" s="880"/>
      <c r="FIY483" s="879"/>
      <c r="FIZ483" s="875"/>
      <c r="FJA483" s="875"/>
      <c r="FJQ483" s="880"/>
      <c r="FJU483" s="879"/>
      <c r="FJV483" s="875"/>
      <c r="FJW483" s="875"/>
      <c r="FKM483" s="880"/>
      <c r="FKQ483" s="879"/>
      <c r="FKR483" s="875"/>
      <c r="FKS483" s="875"/>
      <c r="FLI483" s="880"/>
      <c r="FLM483" s="879"/>
      <c r="FLN483" s="875"/>
      <c r="FLO483" s="875"/>
      <c r="FME483" s="880"/>
      <c r="FMI483" s="879"/>
      <c r="FMJ483" s="875"/>
      <c r="FMK483" s="875"/>
      <c r="FNA483" s="880"/>
      <c r="FNE483" s="879"/>
      <c r="FNF483" s="875"/>
      <c r="FNG483" s="875"/>
      <c r="FNW483" s="880"/>
      <c r="FOA483" s="879"/>
      <c r="FOB483" s="875"/>
      <c r="FOC483" s="875"/>
      <c r="FOS483" s="880"/>
      <c r="FOW483" s="879"/>
      <c r="FOX483" s="875"/>
      <c r="FOY483" s="875"/>
      <c r="FPO483" s="880"/>
      <c r="FPS483" s="879"/>
      <c r="FPT483" s="875"/>
      <c r="FPU483" s="875"/>
      <c r="FQK483" s="880"/>
      <c r="FQO483" s="879"/>
      <c r="FQP483" s="875"/>
      <c r="FQQ483" s="875"/>
      <c r="FRG483" s="880"/>
      <c r="FRK483" s="879"/>
      <c r="FRL483" s="875"/>
      <c r="FRM483" s="875"/>
      <c r="FSC483" s="880"/>
      <c r="FSG483" s="879"/>
      <c r="FSH483" s="875"/>
      <c r="FSI483" s="875"/>
      <c r="FSY483" s="880"/>
      <c r="FTC483" s="879"/>
      <c r="FTD483" s="875"/>
      <c r="FTE483" s="875"/>
      <c r="FTU483" s="880"/>
      <c r="FTY483" s="879"/>
      <c r="FTZ483" s="875"/>
      <c r="FUA483" s="875"/>
      <c r="FUQ483" s="880"/>
      <c r="FUU483" s="879"/>
      <c r="FUV483" s="875"/>
      <c r="FUW483" s="875"/>
      <c r="FVM483" s="880"/>
      <c r="FVQ483" s="879"/>
      <c r="FVR483" s="875"/>
      <c r="FVS483" s="875"/>
      <c r="FWI483" s="880"/>
      <c r="FWM483" s="879"/>
      <c r="FWN483" s="875"/>
      <c r="FWO483" s="875"/>
      <c r="FXE483" s="880"/>
      <c r="FXI483" s="879"/>
      <c r="FXJ483" s="875"/>
      <c r="FXK483" s="875"/>
      <c r="FYA483" s="880"/>
      <c r="FYE483" s="879"/>
      <c r="FYF483" s="875"/>
      <c r="FYG483" s="875"/>
      <c r="FYW483" s="880"/>
      <c r="FZA483" s="879"/>
      <c r="FZB483" s="875"/>
      <c r="FZC483" s="875"/>
      <c r="FZS483" s="880"/>
      <c r="FZW483" s="879"/>
      <c r="FZX483" s="875"/>
      <c r="FZY483" s="875"/>
      <c r="GAO483" s="880"/>
      <c r="GAS483" s="879"/>
      <c r="GAT483" s="875"/>
      <c r="GAU483" s="875"/>
      <c r="GBK483" s="880"/>
      <c r="GBO483" s="879"/>
      <c r="GBP483" s="875"/>
      <c r="GBQ483" s="875"/>
      <c r="GCG483" s="880"/>
      <c r="GCK483" s="879"/>
      <c r="GCL483" s="875"/>
      <c r="GCM483" s="875"/>
      <c r="GDC483" s="880"/>
      <c r="GDG483" s="879"/>
      <c r="GDH483" s="875"/>
      <c r="GDI483" s="875"/>
      <c r="GDY483" s="880"/>
      <c r="GEC483" s="879"/>
      <c r="GED483" s="875"/>
      <c r="GEE483" s="875"/>
      <c r="GEU483" s="880"/>
      <c r="GEY483" s="879"/>
      <c r="GEZ483" s="875"/>
      <c r="GFA483" s="875"/>
      <c r="GFQ483" s="880"/>
      <c r="GFU483" s="879"/>
      <c r="GFV483" s="875"/>
      <c r="GFW483" s="875"/>
      <c r="GGM483" s="880"/>
      <c r="GGQ483" s="879"/>
      <c r="GGR483" s="875"/>
      <c r="GGS483" s="875"/>
      <c r="GHI483" s="880"/>
      <c r="GHM483" s="879"/>
      <c r="GHN483" s="875"/>
      <c r="GHO483" s="875"/>
      <c r="GIE483" s="880"/>
      <c r="GII483" s="879"/>
      <c r="GIJ483" s="875"/>
      <c r="GIK483" s="875"/>
      <c r="GJA483" s="880"/>
      <c r="GJE483" s="879"/>
      <c r="GJF483" s="875"/>
      <c r="GJG483" s="875"/>
      <c r="GJW483" s="880"/>
      <c r="GKA483" s="879"/>
      <c r="GKB483" s="875"/>
      <c r="GKC483" s="875"/>
      <c r="GKS483" s="880"/>
      <c r="GKW483" s="879"/>
      <c r="GKX483" s="875"/>
      <c r="GKY483" s="875"/>
      <c r="GLO483" s="880"/>
      <c r="GLS483" s="879"/>
      <c r="GLT483" s="875"/>
      <c r="GLU483" s="875"/>
      <c r="GMK483" s="880"/>
      <c r="GMO483" s="879"/>
      <c r="GMP483" s="875"/>
      <c r="GMQ483" s="875"/>
      <c r="GNG483" s="880"/>
      <c r="GNK483" s="879"/>
      <c r="GNL483" s="875"/>
      <c r="GNM483" s="875"/>
      <c r="GOC483" s="880"/>
      <c r="GOG483" s="879"/>
      <c r="GOH483" s="875"/>
      <c r="GOI483" s="875"/>
      <c r="GOY483" s="880"/>
      <c r="GPC483" s="879"/>
      <c r="GPD483" s="875"/>
      <c r="GPE483" s="875"/>
      <c r="GPU483" s="880"/>
      <c r="GPY483" s="879"/>
      <c r="GPZ483" s="875"/>
      <c r="GQA483" s="875"/>
      <c r="GQQ483" s="880"/>
      <c r="GQU483" s="879"/>
      <c r="GQV483" s="875"/>
      <c r="GQW483" s="875"/>
      <c r="GRM483" s="880"/>
      <c r="GRQ483" s="879"/>
      <c r="GRR483" s="875"/>
      <c r="GRS483" s="875"/>
      <c r="GSI483" s="880"/>
      <c r="GSM483" s="879"/>
      <c r="GSN483" s="875"/>
      <c r="GSO483" s="875"/>
      <c r="GTE483" s="880"/>
      <c r="GTI483" s="879"/>
      <c r="GTJ483" s="875"/>
      <c r="GTK483" s="875"/>
      <c r="GUA483" s="880"/>
      <c r="GUE483" s="879"/>
      <c r="GUF483" s="875"/>
      <c r="GUG483" s="875"/>
      <c r="GUW483" s="880"/>
      <c r="GVA483" s="879"/>
      <c r="GVB483" s="875"/>
      <c r="GVC483" s="875"/>
      <c r="GVS483" s="880"/>
      <c r="GVW483" s="879"/>
      <c r="GVX483" s="875"/>
      <c r="GVY483" s="875"/>
      <c r="GWO483" s="880"/>
      <c r="GWS483" s="879"/>
      <c r="GWT483" s="875"/>
      <c r="GWU483" s="875"/>
      <c r="GXK483" s="880"/>
      <c r="GXO483" s="879"/>
      <c r="GXP483" s="875"/>
      <c r="GXQ483" s="875"/>
      <c r="GYG483" s="880"/>
      <c r="GYK483" s="879"/>
      <c r="GYL483" s="875"/>
      <c r="GYM483" s="875"/>
      <c r="GZC483" s="880"/>
      <c r="GZG483" s="879"/>
      <c r="GZH483" s="875"/>
      <c r="GZI483" s="875"/>
      <c r="GZY483" s="880"/>
      <c r="HAC483" s="879"/>
      <c r="HAD483" s="875"/>
      <c r="HAE483" s="875"/>
      <c r="HAU483" s="880"/>
      <c r="HAY483" s="879"/>
      <c r="HAZ483" s="875"/>
      <c r="HBA483" s="875"/>
      <c r="HBQ483" s="880"/>
      <c r="HBU483" s="879"/>
      <c r="HBV483" s="875"/>
      <c r="HBW483" s="875"/>
      <c r="HCM483" s="880"/>
      <c r="HCQ483" s="879"/>
      <c r="HCR483" s="875"/>
      <c r="HCS483" s="875"/>
      <c r="HDI483" s="880"/>
      <c r="HDM483" s="879"/>
      <c r="HDN483" s="875"/>
      <c r="HDO483" s="875"/>
      <c r="HEE483" s="880"/>
      <c r="HEI483" s="879"/>
      <c r="HEJ483" s="875"/>
      <c r="HEK483" s="875"/>
      <c r="HFA483" s="880"/>
      <c r="HFE483" s="879"/>
      <c r="HFF483" s="875"/>
      <c r="HFG483" s="875"/>
      <c r="HFW483" s="880"/>
      <c r="HGA483" s="879"/>
      <c r="HGB483" s="875"/>
      <c r="HGC483" s="875"/>
      <c r="HGS483" s="880"/>
      <c r="HGW483" s="879"/>
      <c r="HGX483" s="875"/>
      <c r="HGY483" s="875"/>
      <c r="HHO483" s="880"/>
      <c r="HHS483" s="879"/>
      <c r="HHT483" s="875"/>
      <c r="HHU483" s="875"/>
      <c r="HIK483" s="880"/>
      <c r="HIO483" s="879"/>
      <c r="HIP483" s="875"/>
      <c r="HIQ483" s="875"/>
      <c r="HJG483" s="880"/>
      <c r="HJK483" s="879"/>
      <c r="HJL483" s="875"/>
      <c r="HJM483" s="875"/>
      <c r="HKC483" s="880"/>
      <c r="HKG483" s="879"/>
      <c r="HKH483" s="875"/>
      <c r="HKI483" s="875"/>
      <c r="HKY483" s="880"/>
      <c r="HLC483" s="879"/>
      <c r="HLD483" s="875"/>
      <c r="HLE483" s="875"/>
      <c r="HLU483" s="880"/>
      <c r="HLY483" s="879"/>
      <c r="HLZ483" s="875"/>
      <c r="HMA483" s="875"/>
      <c r="HMQ483" s="880"/>
      <c r="HMU483" s="879"/>
      <c r="HMV483" s="875"/>
      <c r="HMW483" s="875"/>
      <c r="HNM483" s="880"/>
      <c r="HNQ483" s="879"/>
      <c r="HNR483" s="875"/>
      <c r="HNS483" s="875"/>
      <c r="HOI483" s="880"/>
      <c r="HOM483" s="879"/>
      <c r="HON483" s="875"/>
      <c r="HOO483" s="875"/>
      <c r="HPE483" s="880"/>
      <c r="HPI483" s="879"/>
      <c r="HPJ483" s="875"/>
      <c r="HPK483" s="875"/>
      <c r="HQA483" s="880"/>
      <c r="HQE483" s="879"/>
      <c r="HQF483" s="875"/>
      <c r="HQG483" s="875"/>
      <c r="HQW483" s="880"/>
      <c r="HRA483" s="879"/>
      <c r="HRB483" s="875"/>
      <c r="HRC483" s="875"/>
      <c r="HRS483" s="880"/>
      <c r="HRW483" s="879"/>
      <c r="HRX483" s="875"/>
      <c r="HRY483" s="875"/>
      <c r="HSO483" s="880"/>
      <c r="HSS483" s="879"/>
      <c r="HST483" s="875"/>
      <c r="HSU483" s="875"/>
      <c r="HTK483" s="880"/>
      <c r="HTO483" s="879"/>
      <c r="HTP483" s="875"/>
      <c r="HTQ483" s="875"/>
      <c r="HUG483" s="880"/>
      <c r="HUK483" s="879"/>
      <c r="HUL483" s="875"/>
      <c r="HUM483" s="875"/>
      <c r="HVC483" s="880"/>
      <c r="HVG483" s="879"/>
      <c r="HVH483" s="875"/>
      <c r="HVI483" s="875"/>
      <c r="HVY483" s="880"/>
      <c r="HWC483" s="879"/>
      <c r="HWD483" s="875"/>
      <c r="HWE483" s="875"/>
      <c r="HWU483" s="880"/>
      <c r="HWY483" s="879"/>
      <c r="HWZ483" s="875"/>
      <c r="HXA483" s="875"/>
      <c r="HXQ483" s="880"/>
      <c r="HXU483" s="879"/>
      <c r="HXV483" s="875"/>
      <c r="HXW483" s="875"/>
      <c r="HYM483" s="880"/>
      <c r="HYQ483" s="879"/>
      <c r="HYR483" s="875"/>
      <c r="HYS483" s="875"/>
      <c r="HZI483" s="880"/>
      <c r="HZM483" s="879"/>
      <c r="HZN483" s="875"/>
      <c r="HZO483" s="875"/>
      <c r="IAE483" s="880"/>
      <c r="IAI483" s="879"/>
      <c r="IAJ483" s="875"/>
      <c r="IAK483" s="875"/>
      <c r="IBA483" s="880"/>
      <c r="IBE483" s="879"/>
      <c r="IBF483" s="875"/>
      <c r="IBG483" s="875"/>
      <c r="IBW483" s="880"/>
      <c r="ICA483" s="879"/>
      <c r="ICB483" s="875"/>
      <c r="ICC483" s="875"/>
      <c r="ICS483" s="880"/>
      <c r="ICW483" s="879"/>
      <c r="ICX483" s="875"/>
      <c r="ICY483" s="875"/>
      <c r="IDO483" s="880"/>
      <c r="IDS483" s="879"/>
      <c r="IDT483" s="875"/>
      <c r="IDU483" s="875"/>
      <c r="IEK483" s="880"/>
      <c r="IEO483" s="879"/>
      <c r="IEP483" s="875"/>
      <c r="IEQ483" s="875"/>
      <c r="IFG483" s="880"/>
      <c r="IFK483" s="879"/>
      <c r="IFL483" s="875"/>
      <c r="IFM483" s="875"/>
      <c r="IGC483" s="880"/>
      <c r="IGG483" s="879"/>
      <c r="IGH483" s="875"/>
      <c r="IGI483" s="875"/>
      <c r="IGY483" s="880"/>
      <c r="IHC483" s="879"/>
      <c r="IHD483" s="875"/>
      <c r="IHE483" s="875"/>
      <c r="IHU483" s="880"/>
      <c r="IHY483" s="879"/>
      <c r="IHZ483" s="875"/>
      <c r="IIA483" s="875"/>
      <c r="IIQ483" s="880"/>
      <c r="IIU483" s="879"/>
      <c r="IIV483" s="875"/>
      <c r="IIW483" s="875"/>
      <c r="IJM483" s="880"/>
      <c r="IJQ483" s="879"/>
      <c r="IJR483" s="875"/>
      <c r="IJS483" s="875"/>
      <c r="IKI483" s="880"/>
      <c r="IKM483" s="879"/>
      <c r="IKN483" s="875"/>
      <c r="IKO483" s="875"/>
      <c r="ILE483" s="880"/>
      <c r="ILI483" s="879"/>
      <c r="ILJ483" s="875"/>
      <c r="ILK483" s="875"/>
      <c r="IMA483" s="880"/>
      <c r="IME483" s="879"/>
      <c r="IMF483" s="875"/>
      <c r="IMG483" s="875"/>
      <c r="IMW483" s="880"/>
      <c r="INA483" s="879"/>
      <c r="INB483" s="875"/>
      <c r="INC483" s="875"/>
      <c r="INS483" s="880"/>
      <c r="INW483" s="879"/>
      <c r="INX483" s="875"/>
      <c r="INY483" s="875"/>
      <c r="IOO483" s="880"/>
      <c r="IOS483" s="879"/>
      <c r="IOT483" s="875"/>
      <c r="IOU483" s="875"/>
      <c r="IPK483" s="880"/>
      <c r="IPO483" s="879"/>
      <c r="IPP483" s="875"/>
      <c r="IPQ483" s="875"/>
      <c r="IQG483" s="880"/>
      <c r="IQK483" s="879"/>
      <c r="IQL483" s="875"/>
      <c r="IQM483" s="875"/>
      <c r="IRC483" s="880"/>
      <c r="IRG483" s="879"/>
      <c r="IRH483" s="875"/>
      <c r="IRI483" s="875"/>
      <c r="IRY483" s="880"/>
      <c r="ISC483" s="879"/>
      <c r="ISD483" s="875"/>
      <c r="ISE483" s="875"/>
      <c r="ISU483" s="880"/>
      <c r="ISY483" s="879"/>
      <c r="ISZ483" s="875"/>
      <c r="ITA483" s="875"/>
      <c r="ITQ483" s="880"/>
      <c r="ITU483" s="879"/>
      <c r="ITV483" s="875"/>
      <c r="ITW483" s="875"/>
      <c r="IUM483" s="880"/>
      <c r="IUQ483" s="879"/>
      <c r="IUR483" s="875"/>
      <c r="IUS483" s="875"/>
      <c r="IVI483" s="880"/>
      <c r="IVM483" s="879"/>
      <c r="IVN483" s="875"/>
      <c r="IVO483" s="875"/>
      <c r="IWE483" s="880"/>
      <c r="IWI483" s="879"/>
      <c r="IWJ483" s="875"/>
      <c r="IWK483" s="875"/>
      <c r="IXA483" s="880"/>
      <c r="IXE483" s="879"/>
      <c r="IXF483" s="875"/>
      <c r="IXG483" s="875"/>
      <c r="IXW483" s="880"/>
      <c r="IYA483" s="879"/>
      <c r="IYB483" s="875"/>
      <c r="IYC483" s="875"/>
      <c r="IYS483" s="880"/>
      <c r="IYW483" s="879"/>
      <c r="IYX483" s="875"/>
      <c r="IYY483" s="875"/>
      <c r="IZO483" s="880"/>
      <c r="IZS483" s="879"/>
      <c r="IZT483" s="875"/>
      <c r="IZU483" s="875"/>
      <c r="JAK483" s="880"/>
      <c r="JAO483" s="879"/>
      <c r="JAP483" s="875"/>
      <c r="JAQ483" s="875"/>
      <c r="JBG483" s="880"/>
      <c r="JBK483" s="879"/>
      <c r="JBL483" s="875"/>
      <c r="JBM483" s="875"/>
      <c r="JCC483" s="880"/>
      <c r="JCG483" s="879"/>
      <c r="JCH483" s="875"/>
      <c r="JCI483" s="875"/>
      <c r="JCY483" s="880"/>
      <c r="JDC483" s="879"/>
      <c r="JDD483" s="875"/>
      <c r="JDE483" s="875"/>
      <c r="JDU483" s="880"/>
      <c r="JDY483" s="879"/>
      <c r="JDZ483" s="875"/>
      <c r="JEA483" s="875"/>
      <c r="JEQ483" s="880"/>
      <c r="JEU483" s="879"/>
      <c r="JEV483" s="875"/>
      <c r="JEW483" s="875"/>
      <c r="JFM483" s="880"/>
      <c r="JFQ483" s="879"/>
      <c r="JFR483" s="875"/>
      <c r="JFS483" s="875"/>
      <c r="JGI483" s="880"/>
      <c r="JGM483" s="879"/>
      <c r="JGN483" s="875"/>
      <c r="JGO483" s="875"/>
      <c r="JHE483" s="880"/>
      <c r="JHI483" s="879"/>
      <c r="JHJ483" s="875"/>
      <c r="JHK483" s="875"/>
      <c r="JIA483" s="880"/>
      <c r="JIE483" s="879"/>
      <c r="JIF483" s="875"/>
      <c r="JIG483" s="875"/>
      <c r="JIW483" s="880"/>
      <c r="JJA483" s="879"/>
      <c r="JJB483" s="875"/>
      <c r="JJC483" s="875"/>
      <c r="JJS483" s="880"/>
      <c r="JJW483" s="879"/>
      <c r="JJX483" s="875"/>
      <c r="JJY483" s="875"/>
      <c r="JKO483" s="880"/>
      <c r="JKS483" s="879"/>
      <c r="JKT483" s="875"/>
      <c r="JKU483" s="875"/>
      <c r="JLK483" s="880"/>
      <c r="JLO483" s="879"/>
      <c r="JLP483" s="875"/>
      <c r="JLQ483" s="875"/>
      <c r="JMG483" s="880"/>
      <c r="JMK483" s="879"/>
      <c r="JML483" s="875"/>
      <c r="JMM483" s="875"/>
      <c r="JNC483" s="880"/>
      <c r="JNG483" s="879"/>
      <c r="JNH483" s="875"/>
      <c r="JNI483" s="875"/>
      <c r="JNY483" s="880"/>
      <c r="JOC483" s="879"/>
      <c r="JOD483" s="875"/>
      <c r="JOE483" s="875"/>
      <c r="JOU483" s="880"/>
      <c r="JOY483" s="879"/>
      <c r="JOZ483" s="875"/>
      <c r="JPA483" s="875"/>
      <c r="JPQ483" s="880"/>
      <c r="JPU483" s="879"/>
      <c r="JPV483" s="875"/>
      <c r="JPW483" s="875"/>
      <c r="JQM483" s="880"/>
      <c r="JQQ483" s="879"/>
      <c r="JQR483" s="875"/>
      <c r="JQS483" s="875"/>
      <c r="JRI483" s="880"/>
      <c r="JRM483" s="879"/>
      <c r="JRN483" s="875"/>
      <c r="JRO483" s="875"/>
      <c r="JSE483" s="880"/>
      <c r="JSI483" s="879"/>
      <c r="JSJ483" s="875"/>
      <c r="JSK483" s="875"/>
      <c r="JTA483" s="880"/>
      <c r="JTE483" s="879"/>
      <c r="JTF483" s="875"/>
      <c r="JTG483" s="875"/>
      <c r="JTW483" s="880"/>
      <c r="JUA483" s="879"/>
      <c r="JUB483" s="875"/>
      <c r="JUC483" s="875"/>
      <c r="JUS483" s="880"/>
      <c r="JUW483" s="879"/>
      <c r="JUX483" s="875"/>
      <c r="JUY483" s="875"/>
      <c r="JVO483" s="880"/>
      <c r="JVS483" s="879"/>
      <c r="JVT483" s="875"/>
      <c r="JVU483" s="875"/>
      <c r="JWK483" s="880"/>
      <c r="JWO483" s="879"/>
      <c r="JWP483" s="875"/>
      <c r="JWQ483" s="875"/>
      <c r="JXG483" s="880"/>
      <c r="JXK483" s="879"/>
      <c r="JXL483" s="875"/>
      <c r="JXM483" s="875"/>
      <c r="JYC483" s="880"/>
      <c r="JYG483" s="879"/>
      <c r="JYH483" s="875"/>
      <c r="JYI483" s="875"/>
      <c r="JYY483" s="880"/>
      <c r="JZC483" s="879"/>
      <c r="JZD483" s="875"/>
      <c r="JZE483" s="875"/>
      <c r="JZU483" s="880"/>
      <c r="JZY483" s="879"/>
      <c r="JZZ483" s="875"/>
      <c r="KAA483" s="875"/>
      <c r="KAQ483" s="880"/>
      <c r="KAU483" s="879"/>
      <c r="KAV483" s="875"/>
      <c r="KAW483" s="875"/>
      <c r="KBM483" s="880"/>
      <c r="KBQ483" s="879"/>
      <c r="KBR483" s="875"/>
      <c r="KBS483" s="875"/>
      <c r="KCI483" s="880"/>
      <c r="KCM483" s="879"/>
      <c r="KCN483" s="875"/>
      <c r="KCO483" s="875"/>
      <c r="KDE483" s="880"/>
      <c r="KDI483" s="879"/>
      <c r="KDJ483" s="875"/>
      <c r="KDK483" s="875"/>
      <c r="KEA483" s="880"/>
      <c r="KEE483" s="879"/>
      <c r="KEF483" s="875"/>
      <c r="KEG483" s="875"/>
      <c r="KEW483" s="880"/>
      <c r="KFA483" s="879"/>
      <c r="KFB483" s="875"/>
      <c r="KFC483" s="875"/>
      <c r="KFS483" s="880"/>
      <c r="KFW483" s="879"/>
      <c r="KFX483" s="875"/>
      <c r="KFY483" s="875"/>
      <c r="KGO483" s="880"/>
      <c r="KGS483" s="879"/>
      <c r="KGT483" s="875"/>
      <c r="KGU483" s="875"/>
      <c r="KHK483" s="880"/>
      <c r="KHO483" s="879"/>
      <c r="KHP483" s="875"/>
      <c r="KHQ483" s="875"/>
      <c r="KIG483" s="880"/>
      <c r="KIK483" s="879"/>
      <c r="KIL483" s="875"/>
      <c r="KIM483" s="875"/>
      <c r="KJC483" s="880"/>
      <c r="KJG483" s="879"/>
      <c r="KJH483" s="875"/>
      <c r="KJI483" s="875"/>
      <c r="KJY483" s="880"/>
      <c r="KKC483" s="879"/>
      <c r="KKD483" s="875"/>
      <c r="KKE483" s="875"/>
      <c r="KKU483" s="880"/>
      <c r="KKY483" s="879"/>
      <c r="KKZ483" s="875"/>
      <c r="KLA483" s="875"/>
      <c r="KLQ483" s="880"/>
      <c r="KLU483" s="879"/>
      <c r="KLV483" s="875"/>
      <c r="KLW483" s="875"/>
      <c r="KMM483" s="880"/>
      <c r="KMQ483" s="879"/>
      <c r="KMR483" s="875"/>
      <c r="KMS483" s="875"/>
      <c r="KNI483" s="880"/>
      <c r="KNM483" s="879"/>
      <c r="KNN483" s="875"/>
      <c r="KNO483" s="875"/>
      <c r="KOE483" s="880"/>
      <c r="KOI483" s="879"/>
      <c r="KOJ483" s="875"/>
      <c r="KOK483" s="875"/>
      <c r="KPA483" s="880"/>
      <c r="KPE483" s="879"/>
      <c r="KPF483" s="875"/>
      <c r="KPG483" s="875"/>
      <c r="KPW483" s="880"/>
      <c r="KQA483" s="879"/>
      <c r="KQB483" s="875"/>
      <c r="KQC483" s="875"/>
      <c r="KQS483" s="880"/>
      <c r="KQW483" s="879"/>
      <c r="KQX483" s="875"/>
      <c r="KQY483" s="875"/>
      <c r="KRO483" s="880"/>
      <c r="KRS483" s="879"/>
      <c r="KRT483" s="875"/>
      <c r="KRU483" s="875"/>
      <c r="KSK483" s="880"/>
      <c r="KSO483" s="879"/>
      <c r="KSP483" s="875"/>
      <c r="KSQ483" s="875"/>
      <c r="KTG483" s="880"/>
      <c r="KTK483" s="879"/>
      <c r="KTL483" s="875"/>
      <c r="KTM483" s="875"/>
      <c r="KUC483" s="880"/>
      <c r="KUG483" s="879"/>
      <c r="KUH483" s="875"/>
      <c r="KUI483" s="875"/>
      <c r="KUY483" s="880"/>
      <c r="KVC483" s="879"/>
      <c r="KVD483" s="875"/>
      <c r="KVE483" s="875"/>
      <c r="KVU483" s="880"/>
      <c r="KVY483" s="879"/>
      <c r="KVZ483" s="875"/>
      <c r="KWA483" s="875"/>
      <c r="KWQ483" s="880"/>
      <c r="KWU483" s="879"/>
      <c r="KWV483" s="875"/>
      <c r="KWW483" s="875"/>
      <c r="KXM483" s="880"/>
      <c r="KXQ483" s="879"/>
      <c r="KXR483" s="875"/>
      <c r="KXS483" s="875"/>
      <c r="KYI483" s="880"/>
      <c r="KYM483" s="879"/>
      <c r="KYN483" s="875"/>
      <c r="KYO483" s="875"/>
      <c r="KZE483" s="880"/>
      <c r="KZI483" s="879"/>
      <c r="KZJ483" s="875"/>
      <c r="KZK483" s="875"/>
      <c r="LAA483" s="880"/>
      <c r="LAE483" s="879"/>
      <c r="LAF483" s="875"/>
      <c r="LAG483" s="875"/>
      <c r="LAW483" s="880"/>
      <c r="LBA483" s="879"/>
      <c r="LBB483" s="875"/>
      <c r="LBC483" s="875"/>
      <c r="LBS483" s="880"/>
      <c r="LBW483" s="879"/>
      <c r="LBX483" s="875"/>
      <c r="LBY483" s="875"/>
      <c r="LCO483" s="880"/>
      <c r="LCS483" s="879"/>
      <c r="LCT483" s="875"/>
      <c r="LCU483" s="875"/>
      <c r="LDK483" s="880"/>
      <c r="LDO483" s="879"/>
      <c r="LDP483" s="875"/>
      <c r="LDQ483" s="875"/>
      <c r="LEG483" s="880"/>
      <c r="LEK483" s="879"/>
      <c r="LEL483" s="875"/>
      <c r="LEM483" s="875"/>
      <c r="LFC483" s="880"/>
      <c r="LFG483" s="879"/>
      <c r="LFH483" s="875"/>
      <c r="LFI483" s="875"/>
      <c r="LFY483" s="880"/>
      <c r="LGC483" s="879"/>
      <c r="LGD483" s="875"/>
      <c r="LGE483" s="875"/>
      <c r="LGU483" s="880"/>
      <c r="LGY483" s="879"/>
      <c r="LGZ483" s="875"/>
      <c r="LHA483" s="875"/>
      <c r="LHQ483" s="880"/>
      <c r="LHU483" s="879"/>
      <c r="LHV483" s="875"/>
      <c r="LHW483" s="875"/>
      <c r="LIM483" s="880"/>
      <c r="LIQ483" s="879"/>
      <c r="LIR483" s="875"/>
      <c r="LIS483" s="875"/>
      <c r="LJI483" s="880"/>
      <c r="LJM483" s="879"/>
      <c r="LJN483" s="875"/>
      <c r="LJO483" s="875"/>
      <c r="LKE483" s="880"/>
      <c r="LKI483" s="879"/>
      <c r="LKJ483" s="875"/>
      <c r="LKK483" s="875"/>
      <c r="LLA483" s="880"/>
      <c r="LLE483" s="879"/>
      <c r="LLF483" s="875"/>
      <c r="LLG483" s="875"/>
      <c r="LLW483" s="880"/>
      <c r="LMA483" s="879"/>
      <c r="LMB483" s="875"/>
      <c r="LMC483" s="875"/>
      <c r="LMS483" s="880"/>
      <c r="LMW483" s="879"/>
      <c r="LMX483" s="875"/>
      <c r="LMY483" s="875"/>
      <c r="LNO483" s="880"/>
      <c r="LNS483" s="879"/>
      <c r="LNT483" s="875"/>
      <c r="LNU483" s="875"/>
      <c r="LOK483" s="880"/>
      <c r="LOO483" s="879"/>
      <c r="LOP483" s="875"/>
      <c r="LOQ483" s="875"/>
      <c r="LPG483" s="880"/>
      <c r="LPK483" s="879"/>
      <c r="LPL483" s="875"/>
      <c r="LPM483" s="875"/>
      <c r="LQC483" s="880"/>
      <c r="LQG483" s="879"/>
      <c r="LQH483" s="875"/>
      <c r="LQI483" s="875"/>
      <c r="LQY483" s="880"/>
      <c r="LRC483" s="879"/>
      <c r="LRD483" s="875"/>
      <c r="LRE483" s="875"/>
      <c r="LRU483" s="880"/>
      <c r="LRY483" s="879"/>
      <c r="LRZ483" s="875"/>
      <c r="LSA483" s="875"/>
      <c r="LSQ483" s="880"/>
      <c r="LSU483" s="879"/>
      <c r="LSV483" s="875"/>
      <c r="LSW483" s="875"/>
      <c r="LTM483" s="880"/>
      <c r="LTQ483" s="879"/>
      <c r="LTR483" s="875"/>
      <c r="LTS483" s="875"/>
      <c r="LUI483" s="880"/>
      <c r="LUM483" s="879"/>
      <c r="LUN483" s="875"/>
      <c r="LUO483" s="875"/>
      <c r="LVE483" s="880"/>
      <c r="LVI483" s="879"/>
      <c r="LVJ483" s="875"/>
      <c r="LVK483" s="875"/>
      <c r="LWA483" s="880"/>
      <c r="LWE483" s="879"/>
      <c r="LWF483" s="875"/>
      <c r="LWG483" s="875"/>
      <c r="LWW483" s="880"/>
      <c r="LXA483" s="879"/>
      <c r="LXB483" s="875"/>
      <c r="LXC483" s="875"/>
      <c r="LXS483" s="880"/>
      <c r="LXW483" s="879"/>
      <c r="LXX483" s="875"/>
      <c r="LXY483" s="875"/>
      <c r="LYO483" s="880"/>
      <c r="LYS483" s="879"/>
      <c r="LYT483" s="875"/>
      <c r="LYU483" s="875"/>
      <c r="LZK483" s="880"/>
      <c r="LZO483" s="879"/>
      <c r="LZP483" s="875"/>
      <c r="LZQ483" s="875"/>
      <c r="MAG483" s="880"/>
      <c r="MAK483" s="879"/>
      <c r="MAL483" s="875"/>
      <c r="MAM483" s="875"/>
      <c r="MBC483" s="880"/>
      <c r="MBG483" s="879"/>
      <c r="MBH483" s="875"/>
      <c r="MBI483" s="875"/>
      <c r="MBY483" s="880"/>
      <c r="MCC483" s="879"/>
      <c r="MCD483" s="875"/>
      <c r="MCE483" s="875"/>
      <c r="MCU483" s="880"/>
      <c r="MCY483" s="879"/>
      <c r="MCZ483" s="875"/>
      <c r="MDA483" s="875"/>
      <c r="MDQ483" s="880"/>
      <c r="MDU483" s="879"/>
      <c r="MDV483" s="875"/>
      <c r="MDW483" s="875"/>
      <c r="MEM483" s="880"/>
      <c r="MEQ483" s="879"/>
      <c r="MER483" s="875"/>
      <c r="MES483" s="875"/>
      <c r="MFI483" s="880"/>
      <c r="MFM483" s="879"/>
      <c r="MFN483" s="875"/>
      <c r="MFO483" s="875"/>
      <c r="MGE483" s="880"/>
      <c r="MGI483" s="879"/>
      <c r="MGJ483" s="875"/>
      <c r="MGK483" s="875"/>
      <c r="MHA483" s="880"/>
      <c r="MHE483" s="879"/>
      <c r="MHF483" s="875"/>
      <c r="MHG483" s="875"/>
      <c r="MHW483" s="880"/>
      <c r="MIA483" s="879"/>
      <c r="MIB483" s="875"/>
      <c r="MIC483" s="875"/>
      <c r="MIS483" s="880"/>
      <c r="MIW483" s="879"/>
      <c r="MIX483" s="875"/>
      <c r="MIY483" s="875"/>
      <c r="MJO483" s="880"/>
      <c r="MJS483" s="879"/>
      <c r="MJT483" s="875"/>
      <c r="MJU483" s="875"/>
      <c r="MKK483" s="880"/>
      <c r="MKO483" s="879"/>
      <c r="MKP483" s="875"/>
      <c r="MKQ483" s="875"/>
      <c r="MLG483" s="880"/>
      <c r="MLK483" s="879"/>
      <c r="MLL483" s="875"/>
      <c r="MLM483" s="875"/>
      <c r="MMC483" s="880"/>
      <c r="MMG483" s="879"/>
      <c r="MMH483" s="875"/>
      <c r="MMI483" s="875"/>
      <c r="MMY483" s="880"/>
      <c r="MNC483" s="879"/>
      <c r="MND483" s="875"/>
      <c r="MNE483" s="875"/>
      <c r="MNU483" s="880"/>
      <c r="MNY483" s="879"/>
      <c r="MNZ483" s="875"/>
      <c r="MOA483" s="875"/>
      <c r="MOQ483" s="880"/>
      <c r="MOU483" s="879"/>
      <c r="MOV483" s="875"/>
      <c r="MOW483" s="875"/>
      <c r="MPM483" s="880"/>
      <c r="MPQ483" s="879"/>
      <c r="MPR483" s="875"/>
      <c r="MPS483" s="875"/>
      <c r="MQI483" s="880"/>
      <c r="MQM483" s="879"/>
      <c r="MQN483" s="875"/>
      <c r="MQO483" s="875"/>
      <c r="MRE483" s="880"/>
      <c r="MRI483" s="879"/>
      <c r="MRJ483" s="875"/>
      <c r="MRK483" s="875"/>
      <c r="MSA483" s="880"/>
      <c r="MSE483" s="879"/>
      <c r="MSF483" s="875"/>
      <c r="MSG483" s="875"/>
      <c r="MSW483" s="880"/>
      <c r="MTA483" s="879"/>
      <c r="MTB483" s="875"/>
      <c r="MTC483" s="875"/>
      <c r="MTS483" s="880"/>
      <c r="MTW483" s="879"/>
      <c r="MTX483" s="875"/>
      <c r="MTY483" s="875"/>
      <c r="MUO483" s="880"/>
      <c r="MUS483" s="879"/>
      <c r="MUT483" s="875"/>
      <c r="MUU483" s="875"/>
      <c r="MVK483" s="880"/>
      <c r="MVO483" s="879"/>
      <c r="MVP483" s="875"/>
      <c r="MVQ483" s="875"/>
      <c r="MWG483" s="880"/>
      <c r="MWK483" s="879"/>
      <c r="MWL483" s="875"/>
      <c r="MWM483" s="875"/>
      <c r="MXC483" s="880"/>
      <c r="MXG483" s="879"/>
      <c r="MXH483" s="875"/>
      <c r="MXI483" s="875"/>
      <c r="MXY483" s="880"/>
      <c r="MYC483" s="879"/>
      <c r="MYD483" s="875"/>
      <c r="MYE483" s="875"/>
      <c r="MYU483" s="880"/>
      <c r="MYY483" s="879"/>
      <c r="MYZ483" s="875"/>
      <c r="MZA483" s="875"/>
      <c r="MZQ483" s="880"/>
      <c r="MZU483" s="879"/>
      <c r="MZV483" s="875"/>
      <c r="MZW483" s="875"/>
      <c r="NAM483" s="880"/>
      <c r="NAQ483" s="879"/>
      <c r="NAR483" s="875"/>
      <c r="NAS483" s="875"/>
      <c r="NBI483" s="880"/>
      <c r="NBM483" s="879"/>
      <c r="NBN483" s="875"/>
      <c r="NBO483" s="875"/>
      <c r="NCE483" s="880"/>
      <c r="NCI483" s="879"/>
      <c r="NCJ483" s="875"/>
      <c r="NCK483" s="875"/>
      <c r="NDA483" s="880"/>
      <c r="NDE483" s="879"/>
      <c r="NDF483" s="875"/>
      <c r="NDG483" s="875"/>
      <c r="NDW483" s="880"/>
      <c r="NEA483" s="879"/>
      <c r="NEB483" s="875"/>
      <c r="NEC483" s="875"/>
      <c r="NES483" s="880"/>
      <c r="NEW483" s="879"/>
      <c r="NEX483" s="875"/>
      <c r="NEY483" s="875"/>
      <c r="NFO483" s="880"/>
      <c r="NFS483" s="879"/>
      <c r="NFT483" s="875"/>
      <c r="NFU483" s="875"/>
      <c r="NGK483" s="880"/>
      <c r="NGO483" s="879"/>
      <c r="NGP483" s="875"/>
      <c r="NGQ483" s="875"/>
      <c r="NHG483" s="880"/>
      <c r="NHK483" s="879"/>
      <c r="NHL483" s="875"/>
      <c r="NHM483" s="875"/>
      <c r="NIC483" s="880"/>
      <c r="NIG483" s="879"/>
      <c r="NIH483" s="875"/>
      <c r="NII483" s="875"/>
      <c r="NIY483" s="880"/>
      <c r="NJC483" s="879"/>
      <c r="NJD483" s="875"/>
      <c r="NJE483" s="875"/>
      <c r="NJU483" s="880"/>
      <c r="NJY483" s="879"/>
      <c r="NJZ483" s="875"/>
      <c r="NKA483" s="875"/>
      <c r="NKQ483" s="880"/>
      <c r="NKU483" s="879"/>
      <c r="NKV483" s="875"/>
      <c r="NKW483" s="875"/>
      <c r="NLM483" s="880"/>
      <c r="NLQ483" s="879"/>
      <c r="NLR483" s="875"/>
      <c r="NLS483" s="875"/>
      <c r="NMI483" s="880"/>
      <c r="NMM483" s="879"/>
      <c r="NMN483" s="875"/>
      <c r="NMO483" s="875"/>
      <c r="NNE483" s="880"/>
      <c r="NNI483" s="879"/>
      <c r="NNJ483" s="875"/>
      <c r="NNK483" s="875"/>
      <c r="NOA483" s="880"/>
      <c r="NOE483" s="879"/>
      <c r="NOF483" s="875"/>
      <c r="NOG483" s="875"/>
      <c r="NOW483" s="880"/>
      <c r="NPA483" s="879"/>
      <c r="NPB483" s="875"/>
      <c r="NPC483" s="875"/>
      <c r="NPS483" s="880"/>
      <c r="NPW483" s="879"/>
      <c r="NPX483" s="875"/>
      <c r="NPY483" s="875"/>
      <c r="NQO483" s="880"/>
      <c r="NQS483" s="879"/>
      <c r="NQT483" s="875"/>
      <c r="NQU483" s="875"/>
      <c r="NRK483" s="880"/>
      <c r="NRO483" s="879"/>
      <c r="NRP483" s="875"/>
      <c r="NRQ483" s="875"/>
      <c r="NSG483" s="880"/>
      <c r="NSK483" s="879"/>
      <c r="NSL483" s="875"/>
      <c r="NSM483" s="875"/>
      <c r="NTC483" s="880"/>
      <c r="NTG483" s="879"/>
      <c r="NTH483" s="875"/>
      <c r="NTI483" s="875"/>
      <c r="NTY483" s="880"/>
      <c r="NUC483" s="879"/>
      <c r="NUD483" s="875"/>
      <c r="NUE483" s="875"/>
      <c r="NUU483" s="880"/>
      <c r="NUY483" s="879"/>
      <c r="NUZ483" s="875"/>
      <c r="NVA483" s="875"/>
      <c r="NVQ483" s="880"/>
      <c r="NVU483" s="879"/>
      <c r="NVV483" s="875"/>
      <c r="NVW483" s="875"/>
      <c r="NWM483" s="880"/>
      <c r="NWQ483" s="879"/>
      <c r="NWR483" s="875"/>
      <c r="NWS483" s="875"/>
      <c r="NXI483" s="880"/>
      <c r="NXM483" s="879"/>
      <c r="NXN483" s="875"/>
      <c r="NXO483" s="875"/>
      <c r="NYE483" s="880"/>
      <c r="NYI483" s="879"/>
      <c r="NYJ483" s="875"/>
      <c r="NYK483" s="875"/>
      <c r="NZA483" s="880"/>
      <c r="NZE483" s="879"/>
      <c r="NZF483" s="875"/>
      <c r="NZG483" s="875"/>
      <c r="NZW483" s="880"/>
      <c r="OAA483" s="879"/>
      <c r="OAB483" s="875"/>
      <c r="OAC483" s="875"/>
      <c r="OAS483" s="880"/>
      <c r="OAW483" s="879"/>
      <c r="OAX483" s="875"/>
      <c r="OAY483" s="875"/>
      <c r="OBO483" s="880"/>
      <c r="OBS483" s="879"/>
      <c r="OBT483" s="875"/>
      <c r="OBU483" s="875"/>
      <c r="OCK483" s="880"/>
      <c r="OCO483" s="879"/>
      <c r="OCP483" s="875"/>
      <c r="OCQ483" s="875"/>
      <c r="ODG483" s="880"/>
      <c r="ODK483" s="879"/>
      <c r="ODL483" s="875"/>
      <c r="ODM483" s="875"/>
      <c r="OEC483" s="880"/>
      <c r="OEG483" s="879"/>
      <c r="OEH483" s="875"/>
      <c r="OEI483" s="875"/>
      <c r="OEY483" s="880"/>
      <c r="OFC483" s="879"/>
      <c r="OFD483" s="875"/>
      <c r="OFE483" s="875"/>
      <c r="OFU483" s="880"/>
      <c r="OFY483" s="879"/>
      <c r="OFZ483" s="875"/>
      <c r="OGA483" s="875"/>
      <c r="OGQ483" s="880"/>
      <c r="OGU483" s="879"/>
      <c r="OGV483" s="875"/>
      <c r="OGW483" s="875"/>
      <c r="OHM483" s="880"/>
      <c r="OHQ483" s="879"/>
      <c r="OHR483" s="875"/>
      <c r="OHS483" s="875"/>
      <c r="OII483" s="880"/>
      <c r="OIM483" s="879"/>
      <c r="OIN483" s="875"/>
      <c r="OIO483" s="875"/>
      <c r="OJE483" s="880"/>
      <c r="OJI483" s="879"/>
      <c r="OJJ483" s="875"/>
      <c r="OJK483" s="875"/>
      <c r="OKA483" s="880"/>
      <c r="OKE483" s="879"/>
      <c r="OKF483" s="875"/>
      <c r="OKG483" s="875"/>
      <c r="OKW483" s="880"/>
      <c r="OLA483" s="879"/>
      <c r="OLB483" s="875"/>
      <c r="OLC483" s="875"/>
      <c r="OLS483" s="880"/>
      <c r="OLW483" s="879"/>
      <c r="OLX483" s="875"/>
      <c r="OLY483" s="875"/>
      <c r="OMO483" s="880"/>
      <c r="OMS483" s="879"/>
      <c r="OMT483" s="875"/>
      <c r="OMU483" s="875"/>
      <c r="ONK483" s="880"/>
      <c r="ONO483" s="879"/>
      <c r="ONP483" s="875"/>
      <c r="ONQ483" s="875"/>
      <c r="OOG483" s="880"/>
      <c r="OOK483" s="879"/>
      <c r="OOL483" s="875"/>
      <c r="OOM483" s="875"/>
      <c r="OPC483" s="880"/>
      <c r="OPG483" s="879"/>
      <c r="OPH483" s="875"/>
      <c r="OPI483" s="875"/>
      <c r="OPY483" s="880"/>
      <c r="OQC483" s="879"/>
      <c r="OQD483" s="875"/>
      <c r="OQE483" s="875"/>
      <c r="OQU483" s="880"/>
      <c r="OQY483" s="879"/>
      <c r="OQZ483" s="875"/>
      <c r="ORA483" s="875"/>
      <c r="ORQ483" s="880"/>
      <c r="ORU483" s="879"/>
      <c r="ORV483" s="875"/>
      <c r="ORW483" s="875"/>
      <c r="OSM483" s="880"/>
      <c r="OSQ483" s="879"/>
      <c r="OSR483" s="875"/>
      <c r="OSS483" s="875"/>
      <c r="OTI483" s="880"/>
      <c r="OTM483" s="879"/>
      <c r="OTN483" s="875"/>
      <c r="OTO483" s="875"/>
      <c r="OUE483" s="880"/>
      <c r="OUI483" s="879"/>
      <c r="OUJ483" s="875"/>
      <c r="OUK483" s="875"/>
      <c r="OVA483" s="880"/>
      <c r="OVE483" s="879"/>
      <c r="OVF483" s="875"/>
      <c r="OVG483" s="875"/>
      <c r="OVW483" s="880"/>
      <c r="OWA483" s="879"/>
      <c r="OWB483" s="875"/>
      <c r="OWC483" s="875"/>
      <c r="OWS483" s="880"/>
      <c r="OWW483" s="879"/>
      <c r="OWX483" s="875"/>
      <c r="OWY483" s="875"/>
      <c r="OXO483" s="880"/>
      <c r="OXS483" s="879"/>
      <c r="OXT483" s="875"/>
      <c r="OXU483" s="875"/>
      <c r="OYK483" s="880"/>
      <c r="OYO483" s="879"/>
      <c r="OYP483" s="875"/>
      <c r="OYQ483" s="875"/>
      <c r="OZG483" s="880"/>
      <c r="OZK483" s="879"/>
      <c r="OZL483" s="875"/>
      <c r="OZM483" s="875"/>
      <c r="PAC483" s="880"/>
      <c r="PAG483" s="879"/>
      <c r="PAH483" s="875"/>
      <c r="PAI483" s="875"/>
      <c r="PAY483" s="880"/>
      <c r="PBC483" s="879"/>
      <c r="PBD483" s="875"/>
      <c r="PBE483" s="875"/>
      <c r="PBU483" s="880"/>
      <c r="PBY483" s="879"/>
      <c r="PBZ483" s="875"/>
      <c r="PCA483" s="875"/>
      <c r="PCQ483" s="880"/>
      <c r="PCU483" s="879"/>
      <c r="PCV483" s="875"/>
      <c r="PCW483" s="875"/>
      <c r="PDM483" s="880"/>
      <c r="PDQ483" s="879"/>
      <c r="PDR483" s="875"/>
      <c r="PDS483" s="875"/>
      <c r="PEI483" s="880"/>
      <c r="PEM483" s="879"/>
      <c r="PEN483" s="875"/>
      <c r="PEO483" s="875"/>
      <c r="PFE483" s="880"/>
      <c r="PFI483" s="879"/>
      <c r="PFJ483" s="875"/>
      <c r="PFK483" s="875"/>
      <c r="PGA483" s="880"/>
      <c r="PGE483" s="879"/>
      <c r="PGF483" s="875"/>
      <c r="PGG483" s="875"/>
      <c r="PGW483" s="880"/>
      <c r="PHA483" s="879"/>
      <c r="PHB483" s="875"/>
      <c r="PHC483" s="875"/>
      <c r="PHS483" s="880"/>
      <c r="PHW483" s="879"/>
      <c r="PHX483" s="875"/>
      <c r="PHY483" s="875"/>
      <c r="PIO483" s="880"/>
      <c r="PIS483" s="879"/>
      <c r="PIT483" s="875"/>
      <c r="PIU483" s="875"/>
      <c r="PJK483" s="880"/>
      <c r="PJO483" s="879"/>
      <c r="PJP483" s="875"/>
      <c r="PJQ483" s="875"/>
      <c r="PKG483" s="880"/>
      <c r="PKK483" s="879"/>
      <c r="PKL483" s="875"/>
      <c r="PKM483" s="875"/>
      <c r="PLC483" s="880"/>
      <c r="PLG483" s="879"/>
      <c r="PLH483" s="875"/>
      <c r="PLI483" s="875"/>
      <c r="PLY483" s="880"/>
      <c r="PMC483" s="879"/>
      <c r="PMD483" s="875"/>
      <c r="PME483" s="875"/>
      <c r="PMU483" s="880"/>
      <c r="PMY483" s="879"/>
      <c r="PMZ483" s="875"/>
      <c r="PNA483" s="875"/>
      <c r="PNQ483" s="880"/>
      <c r="PNU483" s="879"/>
      <c r="PNV483" s="875"/>
      <c r="PNW483" s="875"/>
      <c r="POM483" s="880"/>
      <c r="POQ483" s="879"/>
      <c r="POR483" s="875"/>
      <c r="POS483" s="875"/>
      <c r="PPI483" s="880"/>
      <c r="PPM483" s="879"/>
      <c r="PPN483" s="875"/>
      <c r="PPO483" s="875"/>
      <c r="PQE483" s="880"/>
      <c r="PQI483" s="879"/>
      <c r="PQJ483" s="875"/>
      <c r="PQK483" s="875"/>
      <c r="PRA483" s="880"/>
      <c r="PRE483" s="879"/>
      <c r="PRF483" s="875"/>
      <c r="PRG483" s="875"/>
      <c r="PRW483" s="880"/>
      <c r="PSA483" s="879"/>
      <c r="PSB483" s="875"/>
      <c r="PSC483" s="875"/>
      <c r="PSS483" s="880"/>
      <c r="PSW483" s="879"/>
      <c r="PSX483" s="875"/>
      <c r="PSY483" s="875"/>
      <c r="PTO483" s="880"/>
      <c r="PTS483" s="879"/>
      <c r="PTT483" s="875"/>
      <c r="PTU483" s="875"/>
      <c r="PUK483" s="880"/>
      <c r="PUO483" s="879"/>
      <c r="PUP483" s="875"/>
      <c r="PUQ483" s="875"/>
      <c r="PVG483" s="880"/>
      <c r="PVK483" s="879"/>
      <c r="PVL483" s="875"/>
      <c r="PVM483" s="875"/>
      <c r="PWC483" s="880"/>
      <c r="PWG483" s="879"/>
      <c r="PWH483" s="875"/>
      <c r="PWI483" s="875"/>
      <c r="PWY483" s="880"/>
      <c r="PXC483" s="879"/>
      <c r="PXD483" s="875"/>
      <c r="PXE483" s="875"/>
      <c r="PXU483" s="880"/>
      <c r="PXY483" s="879"/>
      <c r="PXZ483" s="875"/>
      <c r="PYA483" s="875"/>
      <c r="PYQ483" s="880"/>
      <c r="PYU483" s="879"/>
      <c r="PYV483" s="875"/>
      <c r="PYW483" s="875"/>
      <c r="PZM483" s="880"/>
      <c r="PZQ483" s="879"/>
      <c r="PZR483" s="875"/>
      <c r="PZS483" s="875"/>
      <c r="QAI483" s="880"/>
      <c r="QAM483" s="879"/>
      <c r="QAN483" s="875"/>
      <c r="QAO483" s="875"/>
      <c r="QBE483" s="880"/>
      <c r="QBI483" s="879"/>
      <c r="QBJ483" s="875"/>
      <c r="QBK483" s="875"/>
      <c r="QCA483" s="880"/>
      <c r="QCE483" s="879"/>
      <c r="QCF483" s="875"/>
      <c r="QCG483" s="875"/>
      <c r="QCW483" s="880"/>
      <c r="QDA483" s="879"/>
      <c r="QDB483" s="875"/>
      <c r="QDC483" s="875"/>
      <c r="QDS483" s="880"/>
      <c r="QDW483" s="879"/>
      <c r="QDX483" s="875"/>
      <c r="QDY483" s="875"/>
      <c r="QEO483" s="880"/>
      <c r="QES483" s="879"/>
      <c r="QET483" s="875"/>
      <c r="QEU483" s="875"/>
      <c r="QFK483" s="880"/>
      <c r="QFO483" s="879"/>
      <c r="QFP483" s="875"/>
      <c r="QFQ483" s="875"/>
      <c r="QGG483" s="880"/>
      <c r="QGK483" s="879"/>
      <c r="QGL483" s="875"/>
      <c r="QGM483" s="875"/>
      <c r="QHC483" s="880"/>
      <c r="QHG483" s="879"/>
      <c r="QHH483" s="875"/>
      <c r="QHI483" s="875"/>
      <c r="QHY483" s="880"/>
      <c r="QIC483" s="879"/>
      <c r="QID483" s="875"/>
      <c r="QIE483" s="875"/>
      <c r="QIU483" s="880"/>
      <c r="QIY483" s="879"/>
      <c r="QIZ483" s="875"/>
      <c r="QJA483" s="875"/>
      <c r="QJQ483" s="880"/>
      <c r="QJU483" s="879"/>
      <c r="QJV483" s="875"/>
      <c r="QJW483" s="875"/>
      <c r="QKM483" s="880"/>
      <c r="QKQ483" s="879"/>
      <c r="QKR483" s="875"/>
      <c r="QKS483" s="875"/>
      <c r="QLI483" s="880"/>
      <c r="QLM483" s="879"/>
      <c r="QLN483" s="875"/>
      <c r="QLO483" s="875"/>
      <c r="QME483" s="880"/>
      <c r="QMI483" s="879"/>
      <c r="QMJ483" s="875"/>
      <c r="QMK483" s="875"/>
      <c r="QNA483" s="880"/>
      <c r="QNE483" s="879"/>
      <c r="QNF483" s="875"/>
      <c r="QNG483" s="875"/>
      <c r="QNW483" s="880"/>
      <c r="QOA483" s="879"/>
      <c r="QOB483" s="875"/>
      <c r="QOC483" s="875"/>
      <c r="QOS483" s="880"/>
      <c r="QOW483" s="879"/>
      <c r="QOX483" s="875"/>
      <c r="QOY483" s="875"/>
      <c r="QPO483" s="880"/>
      <c r="QPS483" s="879"/>
      <c r="QPT483" s="875"/>
      <c r="QPU483" s="875"/>
      <c r="QQK483" s="880"/>
      <c r="QQO483" s="879"/>
      <c r="QQP483" s="875"/>
      <c r="QQQ483" s="875"/>
      <c r="QRG483" s="880"/>
      <c r="QRK483" s="879"/>
      <c r="QRL483" s="875"/>
      <c r="QRM483" s="875"/>
      <c r="QSC483" s="880"/>
      <c r="QSG483" s="879"/>
      <c r="QSH483" s="875"/>
      <c r="QSI483" s="875"/>
      <c r="QSY483" s="880"/>
      <c r="QTC483" s="879"/>
      <c r="QTD483" s="875"/>
      <c r="QTE483" s="875"/>
      <c r="QTU483" s="880"/>
      <c r="QTY483" s="879"/>
      <c r="QTZ483" s="875"/>
      <c r="QUA483" s="875"/>
      <c r="QUQ483" s="880"/>
      <c r="QUU483" s="879"/>
      <c r="QUV483" s="875"/>
      <c r="QUW483" s="875"/>
      <c r="QVM483" s="880"/>
      <c r="QVQ483" s="879"/>
      <c r="QVR483" s="875"/>
      <c r="QVS483" s="875"/>
      <c r="QWI483" s="880"/>
      <c r="QWM483" s="879"/>
      <c r="QWN483" s="875"/>
      <c r="QWO483" s="875"/>
      <c r="QXE483" s="880"/>
      <c r="QXI483" s="879"/>
      <c r="QXJ483" s="875"/>
      <c r="QXK483" s="875"/>
      <c r="QYA483" s="880"/>
      <c r="QYE483" s="879"/>
      <c r="QYF483" s="875"/>
      <c r="QYG483" s="875"/>
      <c r="QYW483" s="880"/>
      <c r="QZA483" s="879"/>
      <c r="QZB483" s="875"/>
      <c r="QZC483" s="875"/>
      <c r="QZS483" s="880"/>
      <c r="QZW483" s="879"/>
      <c r="QZX483" s="875"/>
      <c r="QZY483" s="875"/>
      <c r="RAO483" s="880"/>
      <c r="RAS483" s="879"/>
      <c r="RAT483" s="875"/>
      <c r="RAU483" s="875"/>
      <c r="RBK483" s="880"/>
      <c r="RBO483" s="879"/>
      <c r="RBP483" s="875"/>
      <c r="RBQ483" s="875"/>
      <c r="RCG483" s="880"/>
      <c r="RCK483" s="879"/>
      <c r="RCL483" s="875"/>
      <c r="RCM483" s="875"/>
      <c r="RDC483" s="880"/>
      <c r="RDG483" s="879"/>
      <c r="RDH483" s="875"/>
      <c r="RDI483" s="875"/>
      <c r="RDY483" s="880"/>
      <c r="REC483" s="879"/>
      <c r="RED483" s="875"/>
      <c r="REE483" s="875"/>
      <c r="REU483" s="880"/>
      <c r="REY483" s="879"/>
      <c r="REZ483" s="875"/>
      <c r="RFA483" s="875"/>
      <c r="RFQ483" s="880"/>
      <c r="RFU483" s="879"/>
      <c r="RFV483" s="875"/>
      <c r="RFW483" s="875"/>
      <c r="RGM483" s="880"/>
      <c r="RGQ483" s="879"/>
      <c r="RGR483" s="875"/>
      <c r="RGS483" s="875"/>
      <c r="RHI483" s="880"/>
      <c r="RHM483" s="879"/>
      <c r="RHN483" s="875"/>
      <c r="RHO483" s="875"/>
      <c r="RIE483" s="880"/>
      <c r="RII483" s="879"/>
      <c r="RIJ483" s="875"/>
      <c r="RIK483" s="875"/>
      <c r="RJA483" s="880"/>
      <c r="RJE483" s="879"/>
      <c r="RJF483" s="875"/>
      <c r="RJG483" s="875"/>
      <c r="RJW483" s="880"/>
      <c r="RKA483" s="879"/>
      <c r="RKB483" s="875"/>
      <c r="RKC483" s="875"/>
      <c r="RKS483" s="880"/>
      <c r="RKW483" s="879"/>
      <c r="RKX483" s="875"/>
      <c r="RKY483" s="875"/>
      <c r="RLO483" s="880"/>
      <c r="RLS483" s="879"/>
      <c r="RLT483" s="875"/>
      <c r="RLU483" s="875"/>
      <c r="RMK483" s="880"/>
      <c r="RMO483" s="879"/>
      <c r="RMP483" s="875"/>
      <c r="RMQ483" s="875"/>
      <c r="RNG483" s="880"/>
      <c r="RNK483" s="879"/>
      <c r="RNL483" s="875"/>
      <c r="RNM483" s="875"/>
      <c r="ROC483" s="880"/>
      <c r="ROG483" s="879"/>
      <c r="ROH483" s="875"/>
      <c r="ROI483" s="875"/>
      <c r="ROY483" s="880"/>
      <c r="RPC483" s="879"/>
      <c r="RPD483" s="875"/>
      <c r="RPE483" s="875"/>
      <c r="RPU483" s="880"/>
      <c r="RPY483" s="879"/>
      <c r="RPZ483" s="875"/>
      <c r="RQA483" s="875"/>
      <c r="RQQ483" s="880"/>
      <c r="RQU483" s="879"/>
      <c r="RQV483" s="875"/>
      <c r="RQW483" s="875"/>
      <c r="RRM483" s="880"/>
      <c r="RRQ483" s="879"/>
      <c r="RRR483" s="875"/>
      <c r="RRS483" s="875"/>
      <c r="RSI483" s="880"/>
      <c r="RSM483" s="879"/>
      <c r="RSN483" s="875"/>
      <c r="RSO483" s="875"/>
      <c r="RTE483" s="880"/>
      <c r="RTI483" s="879"/>
      <c r="RTJ483" s="875"/>
      <c r="RTK483" s="875"/>
      <c r="RUA483" s="880"/>
      <c r="RUE483" s="879"/>
      <c r="RUF483" s="875"/>
      <c r="RUG483" s="875"/>
      <c r="RUW483" s="880"/>
      <c r="RVA483" s="879"/>
      <c r="RVB483" s="875"/>
      <c r="RVC483" s="875"/>
      <c r="RVS483" s="880"/>
      <c r="RVW483" s="879"/>
      <c r="RVX483" s="875"/>
      <c r="RVY483" s="875"/>
      <c r="RWO483" s="880"/>
      <c r="RWS483" s="879"/>
      <c r="RWT483" s="875"/>
      <c r="RWU483" s="875"/>
      <c r="RXK483" s="880"/>
      <c r="RXO483" s="879"/>
      <c r="RXP483" s="875"/>
      <c r="RXQ483" s="875"/>
      <c r="RYG483" s="880"/>
      <c r="RYK483" s="879"/>
      <c r="RYL483" s="875"/>
      <c r="RYM483" s="875"/>
      <c r="RZC483" s="880"/>
      <c r="RZG483" s="879"/>
      <c r="RZH483" s="875"/>
      <c r="RZI483" s="875"/>
      <c r="RZY483" s="880"/>
      <c r="SAC483" s="879"/>
      <c r="SAD483" s="875"/>
      <c r="SAE483" s="875"/>
      <c r="SAU483" s="880"/>
      <c r="SAY483" s="879"/>
      <c r="SAZ483" s="875"/>
      <c r="SBA483" s="875"/>
      <c r="SBQ483" s="880"/>
      <c r="SBU483" s="879"/>
      <c r="SBV483" s="875"/>
      <c r="SBW483" s="875"/>
      <c r="SCM483" s="880"/>
      <c r="SCQ483" s="879"/>
      <c r="SCR483" s="875"/>
      <c r="SCS483" s="875"/>
      <c r="SDI483" s="880"/>
      <c r="SDM483" s="879"/>
      <c r="SDN483" s="875"/>
      <c r="SDO483" s="875"/>
      <c r="SEE483" s="880"/>
      <c r="SEI483" s="879"/>
      <c r="SEJ483" s="875"/>
      <c r="SEK483" s="875"/>
      <c r="SFA483" s="880"/>
      <c r="SFE483" s="879"/>
      <c r="SFF483" s="875"/>
      <c r="SFG483" s="875"/>
      <c r="SFW483" s="880"/>
      <c r="SGA483" s="879"/>
      <c r="SGB483" s="875"/>
      <c r="SGC483" s="875"/>
      <c r="SGS483" s="880"/>
      <c r="SGW483" s="879"/>
      <c r="SGX483" s="875"/>
      <c r="SGY483" s="875"/>
      <c r="SHO483" s="880"/>
      <c r="SHS483" s="879"/>
      <c r="SHT483" s="875"/>
      <c r="SHU483" s="875"/>
      <c r="SIK483" s="880"/>
      <c r="SIO483" s="879"/>
      <c r="SIP483" s="875"/>
      <c r="SIQ483" s="875"/>
      <c r="SJG483" s="880"/>
      <c r="SJK483" s="879"/>
      <c r="SJL483" s="875"/>
      <c r="SJM483" s="875"/>
      <c r="SKC483" s="880"/>
      <c r="SKG483" s="879"/>
      <c r="SKH483" s="875"/>
      <c r="SKI483" s="875"/>
      <c r="SKY483" s="880"/>
      <c r="SLC483" s="879"/>
      <c r="SLD483" s="875"/>
      <c r="SLE483" s="875"/>
      <c r="SLU483" s="880"/>
      <c r="SLY483" s="879"/>
      <c r="SLZ483" s="875"/>
      <c r="SMA483" s="875"/>
      <c r="SMQ483" s="880"/>
      <c r="SMU483" s="879"/>
      <c r="SMV483" s="875"/>
      <c r="SMW483" s="875"/>
      <c r="SNM483" s="880"/>
      <c r="SNQ483" s="879"/>
      <c r="SNR483" s="875"/>
      <c r="SNS483" s="875"/>
      <c r="SOI483" s="880"/>
      <c r="SOM483" s="879"/>
      <c r="SON483" s="875"/>
      <c r="SOO483" s="875"/>
      <c r="SPE483" s="880"/>
      <c r="SPI483" s="879"/>
      <c r="SPJ483" s="875"/>
      <c r="SPK483" s="875"/>
      <c r="SQA483" s="880"/>
      <c r="SQE483" s="879"/>
      <c r="SQF483" s="875"/>
      <c r="SQG483" s="875"/>
      <c r="SQW483" s="880"/>
      <c r="SRA483" s="879"/>
      <c r="SRB483" s="875"/>
      <c r="SRC483" s="875"/>
      <c r="SRS483" s="880"/>
      <c r="SRW483" s="879"/>
      <c r="SRX483" s="875"/>
      <c r="SRY483" s="875"/>
      <c r="SSO483" s="880"/>
      <c r="SSS483" s="879"/>
      <c r="SST483" s="875"/>
      <c r="SSU483" s="875"/>
      <c r="STK483" s="880"/>
      <c r="STO483" s="879"/>
      <c r="STP483" s="875"/>
      <c r="STQ483" s="875"/>
      <c r="SUG483" s="880"/>
      <c r="SUK483" s="879"/>
      <c r="SUL483" s="875"/>
      <c r="SUM483" s="875"/>
      <c r="SVC483" s="880"/>
      <c r="SVG483" s="879"/>
      <c r="SVH483" s="875"/>
      <c r="SVI483" s="875"/>
      <c r="SVY483" s="880"/>
      <c r="SWC483" s="879"/>
      <c r="SWD483" s="875"/>
      <c r="SWE483" s="875"/>
      <c r="SWU483" s="880"/>
      <c r="SWY483" s="879"/>
      <c r="SWZ483" s="875"/>
      <c r="SXA483" s="875"/>
      <c r="SXQ483" s="880"/>
      <c r="SXU483" s="879"/>
      <c r="SXV483" s="875"/>
      <c r="SXW483" s="875"/>
      <c r="SYM483" s="880"/>
      <c r="SYQ483" s="879"/>
      <c r="SYR483" s="875"/>
      <c r="SYS483" s="875"/>
      <c r="SZI483" s="880"/>
      <c r="SZM483" s="879"/>
      <c r="SZN483" s="875"/>
      <c r="SZO483" s="875"/>
      <c r="TAE483" s="880"/>
      <c r="TAI483" s="879"/>
      <c r="TAJ483" s="875"/>
      <c r="TAK483" s="875"/>
      <c r="TBA483" s="880"/>
      <c r="TBE483" s="879"/>
      <c r="TBF483" s="875"/>
      <c r="TBG483" s="875"/>
      <c r="TBW483" s="880"/>
      <c r="TCA483" s="879"/>
      <c r="TCB483" s="875"/>
      <c r="TCC483" s="875"/>
      <c r="TCS483" s="880"/>
      <c r="TCW483" s="879"/>
      <c r="TCX483" s="875"/>
      <c r="TCY483" s="875"/>
      <c r="TDO483" s="880"/>
      <c r="TDS483" s="879"/>
      <c r="TDT483" s="875"/>
      <c r="TDU483" s="875"/>
      <c r="TEK483" s="880"/>
      <c r="TEO483" s="879"/>
      <c r="TEP483" s="875"/>
      <c r="TEQ483" s="875"/>
      <c r="TFG483" s="880"/>
      <c r="TFK483" s="879"/>
      <c r="TFL483" s="875"/>
      <c r="TFM483" s="875"/>
      <c r="TGC483" s="880"/>
      <c r="TGG483" s="879"/>
      <c r="TGH483" s="875"/>
      <c r="TGI483" s="875"/>
      <c r="TGY483" s="880"/>
      <c r="THC483" s="879"/>
      <c r="THD483" s="875"/>
      <c r="THE483" s="875"/>
      <c r="THU483" s="880"/>
      <c r="THY483" s="879"/>
      <c r="THZ483" s="875"/>
      <c r="TIA483" s="875"/>
      <c r="TIQ483" s="880"/>
      <c r="TIU483" s="879"/>
      <c r="TIV483" s="875"/>
      <c r="TIW483" s="875"/>
      <c r="TJM483" s="880"/>
      <c r="TJQ483" s="879"/>
      <c r="TJR483" s="875"/>
      <c r="TJS483" s="875"/>
      <c r="TKI483" s="880"/>
      <c r="TKM483" s="879"/>
      <c r="TKN483" s="875"/>
      <c r="TKO483" s="875"/>
      <c r="TLE483" s="880"/>
      <c r="TLI483" s="879"/>
      <c r="TLJ483" s="875"/>
      <c r="TLK483" s="875"/>
      <c r="TMA483" s="880"/>
      <c r="TME483" s="879"/>
      <c r="TMF483" s="875"/>
      <c r="TMG483" s="875"/>
      <c r="TMW483" s="880"/>
      <c r="TNA483" s="879"/>
      <c r="TNB483" s="875"/>
      <c r="TNC483" s="875"/>
      <c r="TNS483" s="880"/>
      <c r="TNW483" s="879"/>
      <c r="TNX483" s="875"/>
      <c r="TNY483" s="875"/>
      <c r="TOO483" s="880"/>
      <c r="TOS483" s="879"/>
      <c r="TOT483" s="875"/>
      <c r="TOU483" s="875"/>
      <c r="TPK483" s="880"/>
      <c r="TPO483" s="879"/>
      <c r="TPP483" s="875"/>
      <c r="TPQ483" s="875"/>
      <c r="TQG483" s="880"/>
      <c r="TQK483" s="879"/>
      <c r="TQL483" s="875"/>
      <c r="TQM483" s="875"/>
      <c r="TRC483" s="880"/>
      <c r="TRG483" s="879"/>
      <c r="TRH483" s="875"/>
      <c r="TRI483" s="875"/>
      <c r="TRY483" s="880"/>
      <c r="TSC483" s="879"/>
      <c r="TSD483" s="875"/>
      <c r="TSE483" s="875"/>
      <c r="TSU483" s="880"/>
      <c r="TSY483" s="879"/>
      <c r="TSZ483" s="875"/>
      <c r="TTA483" s="875"/>
      <c r="TTQ483" s="880"/>
      <c r="TTU483" s="879"/>
      <c r="TTV483" s="875"/>
      <c r="TTW483" s="875"/>
      <c r="TUM483" s="880"/>
      <c r="TUQ483" s="879"/>
      <c r="TUR483" s="875"/>
      <c r="TUS483" s="875"/>
      <c r="TVI483" s="880"/>
      <c r="TVM483" s="879"/>
      <c r="TVN483" s="875"/>
      <c r="TVO483" s="875"/>
      <c r="TWE483" s="880"/>
      <c r="TWI483" s="879"/>
      <c r="TWJ483" s="875"/>
      <c r="TWK483" s="875"/>
      <c r="TXA483" s="880"/>
      <c r="TXE483" s="879"/>
      <c r="TXF483" s="875"/>
      <c r="TXG483" s="875"/>
      <c r="TXW483" s="880"/>
      <c r="TYA483" s="879"/>
      <c r="TYB483" s="875"/>
      <c r="TYC483" s="875"/>
      <c r="TYS483" s="880"/>
      <c r="TYW483" s="879"/>
      <c r="TYX483" s="875"/>
      <c r="TYY483" s="875"/>
      <c r="TZO483" s="880"/>
      <c r="TZS483" s="879"/>
      <c r="TZT483" s="875"/>
      <c r="TZU483" s="875"/>
      <c r="UAK483" s="880"/>
      <c r="UAO483" s="879"/>
      <c r="UAP483" s="875"/>
      <c r="UAQ483" s="875"/>
      <c r="UBG483" s="880"/>
      <c r="UBK483" s="879"/>
      <c r="UBL483" s="875"/>
      <c r="UBM483" s="875"/>
      <c r="UCC483" s="880"/>
      <c r="UCG483" s="879"/>
      <c r="UCH483" s="875"/>
      <c r="UCI483" s="875"/>
      <c r="UCY483" s="880"/>
      <c r="UDC483" s="879"/>
      <c r="UDD483" s="875"/>
      <c r="UDE483" s="875"/>
      <c r="UDU483" s="880"/>
      <c r="UDY483" s="879"/>
      <c r="UDZ483" s="875"/>
      <c r="UEA483" s="875"/>
      <c r="UEQ483" s="880"/>
      <c r="UEU483" s="879"/>
      <c r="UEV483" s="875"/>
      <c r="UEW483" s="875"/>
      <c r="UFM483" s="880"/>
      <c r="UFQ483" s="879"/>
      <c r="UFR483" s="875"/>
      <c r="UFS483" s="875"/>
      <c r="UGI483" s="880"/>
      <c r="UGM483" s="879"/>
      <c r="UGN483" s="875"/>
      <c r="UGO483" s="875"/>
      <c r="UHE483" s="880"/>
      <c r="UHI483" s="879"/>
      <c r="UHJ483" s="875"/>
      <c r="UHK483" s="875"/>
      <c r="UIA483" s="880"/>
      <c r="UIE483" s="879"/>
      <c r="UIF483" s="875"/>
      <c r="UIG483" s="875"/>
      <c r="UIW483" s="880"/>
      <c r="UJA483" s="879"/>
      <c r="UJB483" s="875"/>
      <c r="UJC483" s="875"/>
      <c r="UJS483" s="880"/>
      <c r="UJW483" s="879"/>
      <c r="UJX483" s="875"/>
      <c r="UJY483" s="875"/>
      <c r="UKO483" s="880"/>
      <c r="UKS483" s="879"/>
      <c r="UKT483" s="875"/>
      <c r="UKU483" s="875"/>
      <c r="ULK483" s="880"/>
      <c r="ULO483" s="879"/>
      <c r="ULP483" s="875"/>
      <c r="ULQ483" s="875"/>
      <c r="UMG483" s="880"/>
      <c r="UMK483" s="879"/>
      <c r="UML483" s="875"/>
      <c r="UMM483" s="875"/>
      <c r="UNC483" s="880"/>
      <c r="UNG483" s="879"/>
      <c r="UNH483" s="875"/>
      <c r="UNI483" s="875"/>
      <c r="UNY483" s="880"/>
      <c r="UOC483" s="879"/>
      <c r="UOD483" s="875"/>
      <c r="UOE483" s="875"/>
      <c r="UOU483" s="880"/>
      <c r="UOY483" s="879"/>
      <c r="UOZ483" s="875"/>
      <c r="UPA483" s="875"/>
      <c r="UPQ483" s="880"/>
      <c r="UPU483" s="879"/>
      <c r="UPV483" s="875"/>
      <c r="UPW483" s="875"/>
      <c r="UQM483" s="880"/>
      <c r="UQQ483" s="879"/>
      <c r="UQR483" s="875"/>
      <c r="UQS483" s="875"/>
      <c r="URI483" s="880"/>
      <c r="URM483" s="879"/>
      <c r="URN483" s="875"/>
      <c r="URO483" s="875"/>
      <c r="USE483" s="880"/>
      <c r="USI483" s="879"/>
      <c r="USJ483" s="875"/>
      <c r="USK483" s="875"/>
      <c r="UTA483" s="880"/>
      <c r="UTE483" s="879"/>
      <c r="UTF483" s="875"/>
      <c r="UTG483" s="875"/>
      <c r="UTW483" s="880"/>
      <c r="UUA483" s="879"/>
      <c r="UUB483" s="875"/>
      <c r="UUC483" s="875"/>
      <c r="UUS483" s="880"/>
      <c r="UUW483" s="879"/>
      <c r="UUX483" s="875"/>
      <c r="UUY483" s="875"/>
      <c r="UVO483" s="880"/>
      <c r="UVS483" s="879"/>
      <c r="UVT483" s="875"/>
      <c r="UVU483" s="875"/>
      <c r="UWK483" s="880"/>
      <c r="UWO483" s="879"/>
      <c r="UWP483" s="875"/>
      <c r="UWQ483" s="875"/>
      <c r="UXG483" s="880"/>
      <c r="UXK483" s="879"/>
      <c r="UXL483" s="875"/>
      <c r="UXM483" s="875"/>
      <c r="UYC483" s="880"/>
      <c r="UYG483" s="879"/>
      <c r="UYH483" s="875"/>
      <c r="UYI483" s="875"/>
      <c r="UYY483" s="880"/>
      <c r="UZC483" s="879"/>
      <c r="UZD483" s="875"/>
      <c r="UZE483" s="875"/>
      <c r="UZU483" s="880"/>
      <c r="UZY483" s="879"/>
      <c r="UZZ483" s="875"/>
      <c r="VAA483" s="875"/>
      <c r="VAQ483" s="880"/>
      <c r="VAU483" s="879"/>
      <c r="VAV483" s="875"/>
      <c r="VAW483" s="875"/>
      <c r="VBM483" s="880"/>
      <c r="VBQ483" s="879"/>
      <c r="VBR483" s="875"/>
      <c r="VBS483" s="875"/>
      <c r="VCI483" s="880"/>
      <c r="VCM483" s="879"/>
      <c r="VCN483" s="875"/>
      <c r="VCO483" s="875"/>
      <c r="VDE483" s="880"/>
      <c r="VDI483" s="879"/>
      <c r="VDJ483" s="875"/>
      <c r="VDK483" s="875"/>
      <c r="VEA483" s="880"/>
      <c r="VEE483" s="879"/>
      <c r="VEF483" s="875"/>
      <c r="VEG483" s="875"/>
      <c r="VEW483" s="880"/>
      <c r="VFA483" s="879"/>
      <c r="VFB483" s="875"/>
      <c r="VFC483" s="875"/>
      <c r="VFS483" s="880"/>
      <c r="VFW483" s="879"/>
      <c r="VFX483" s="875"/>
      <c r="VFY483" s="875"/>
      <c r="VGO483" s="880"/>
      <c r="VGS483" s="879"/>
      <c r="VGT483" s="875"/>
      <c r="VGU483" s="875"/>
      <c r="VHK483" s="880"/>
      <c r="VHO483" s="879"/>
      <c r="VHP483" s="875"/>
      <c r="VHQ483" s="875"/>
      <c r="VIG483" s="880"/>
      <c r="VIK483" s="879"/>
      <c r="VIL483" s="875"/>
      <c r="VIM483" s="875"/>
      <c r="VJC483" s="880"/>
      <c r="VJG483" s="879"/>
      <c r="VJH483" s="875"/>
      <c r="VJI483" s="875"/>
      <c r="VJY483" s="880"/>
      <c r="VKC483" s="879"/>
      <c r="VKD483" s="875"/>
      <c r="VKE483" s="875"/>
      <c r="VKU483" s="880"/>
      <c r="VKY483" s="879"/>
      <c r="VKZ483" s="875"/>
      <c r="VLA483" s="875"/>
      <c r="VLQ483" s="880"/>
      <c r="VLU483" s="879"/>
      <c r="VLV483" s="875"/>
      <c r="VLW483" s="875"/>
      <c r="VMM483" s="880"/>
      <c r="VMQ483" s="879"/>
      <c r="VMR483" s="875"/>
      <c r="VMS483" s="875"/>
      <c r="VNI483" s="880"/>
      <c r="VNM483" s="879"/>
      <c r="VNN483" s="875"/>
      <c r="VNO483" s="875"/>
      <c r="VOE483" s="880"/>
      <c r="VOI483" s="879"/>
      <c r="VOJ483" s="875"/>
      <c r="VOK483" s="875"/>
      <c r="VPA483" s="880"/>
      <c r="VPE483" s="879"/>
      <c r="VPF483" s="875"/>
      <c r="VPG483" s="875"/>
      <c r="VPW483" s="880"/>
      <c r="VQA483" s="879"/>
      <c r="VQB483" s="875"/>
      <c r="VQC483" s="875"/>
      <c r="VQS483" s="880"/>
      <c r="VQW483" s="879"/>
      <c r="VQX483" s="875"/>
      <c r="VQY483" s="875"/>
      <c r="VRO483" s="880"/>
      <c r="VRS483" s="879"/>
      <c r="VRT483" s="875"/>
      <c r="VRU483" s="875"/>
      <c r="VSK483" s="880"/>
      <c r="VSO483" s="879"/>
      <c r="VSP483" s="875"/>
      <c r="VSQ483" s="875"/>
      <c r="VTG483" s="880"/>
      <c r="VTK483" s="879"/>
      <c r="VTL483" s="875"/>
      <c r="VTM483" s="875"/>
      <c r="VUC483" s="880"/>
      <c r="VUG483" s="879"/>
      <c r="VUH483" s="875"/>
      <c r="VUI483" s="875"/>
      <c r="VUY483" s="880"/>
      <c r="VVC483" s="879"/>
      <c r="VVD483" s="875"/>
      <c r="VVE483" s="875"/>
      <c r="VVU483" s="880"/>
      <c r="VVY483" s="879"/>
      <c r="VVZ483" s="875"/>
      <c r="VWA483" s="875"/>
      <c r="VWQ483" s="880"/>
      <c r="VWU483" s="879"/>
      <c r="VWV483" s="875"/>
      <c r="VWW483" s="875"/>
      <c r="VXM483" s="880"/>
      <c r="VXQ483" s="879"/>
      <c r="VXR483" s="875"/>
      <c r="VXS483" s="875"/>
      <c r="VYI483" s="880"/>
      <c r="VYM483" s="879"/>
      <c r="VYN483" s="875"/>
      <c r="VYO483" s="875"/>
      <c r="VZE483" s="880"/>
      <c r="VZI483" s="879"/>
      <c r="VZJ483" s="875"/>
      <c r="VZK483" s="875"/>
      <c r="WAA483" s="880"/>
      <c r="WAE483" s="879"/>
      <c r="WAF483" s="875"/>
      <c r="WAG483" s="875"/>
      <c r="WAW483" s="880"/>
      <c r="WBA483" s="879"/>
      <c r="WBB483" s="875"/>
      <c r="WBC483" s="875"/>
      <c r="WBS483" s="880"/>
      <c r="WBW483" s="879"/>
      <c r="WBX483" s="875"/>
      <c r="WBY483" s="875"/>
      <c r="WCO483" s="880"/>
      <c r="WCS483" s="879"/>
      <c r="WCT483" s="875"/>
      <c r="WCU483" s="875"/>
      <c r="WDK483" s="880"/>
      <c r="WDO483" s="879"/>
      <c r="WDP483" s="875"/>
      <c r="WDQ483" s="875"/>
      <c r="WEG483" s="880"/>
      <c r="WEK483" s="879"/>
      <c r="WEL483" s="875"/>
      <c r="WEM483" s="875"/>
      <c r="WFC483" s="880"/>
      <c r="WFG483" s="879"/>
      <c r="WFH483" s="875"/>
      <c r="WFI483" s="875"/>
      <c r="WFY483" s="880"/>
      <c r="WGC483" s="879"/>
      <c r="WGD483" s="875"/>
      <c r="WGE483" s="875"/>
      <c r="WGU483" s="880"/>
      <c r="WGY483" s="879"/>
      <c r="WGZ483" s="875"/>
      <c r="WHA483" s="875"/>
      <c r="WHQ483" s="880"/>
      <c r="WHU483" s="879"/>
      <c r="WHV483" s="875"/>
      <c r="WHW483" s="875"/>
      <c r="WIM483" s="880"/>
      <c r="WIQ483" s="879"/>
      <c r="WIR483" s="875"/>
      <c r="WIS483" s="875"/>
      <c r="WJI483" s="880"/>
      <c r="WJM483" s="879"/>
      <c r="WJN483" s="875"/>
      <c r="WJO483" s="875"/>
      <c r="WKE483" s="880"/>
      <c r="WKI483" s="879"/>
      <c r="WKJ483" s="875"/>
      <c r="WKK483" s="875"/>
      <c r="WLA483" s="880"/>
      <c r="WLE483" s="879"/>
      <c r="WLF483" s="875"/>
      <c r="WLG483" s="875"/>
      <c r="WLW483" s="880"/>
      <c r="WMA483" s="879"/>
      <c r="WMB483" s="875"/>
      <c r="WMC483" s="875"/>
      <c r="WMS483" s="880"/>
      <c r="WMW483" s="879"/>
      <c r="WMX483" s="875"/>
      <c r="WMY483" s="875"/>
      <c r="WNO483" s="880"/>
      <c r="WNS483" s="879"/>
      <c r="WNT483" s="875"/>
      <c r="WNU483" s="875"/>
      <c r="WOK483" s="880"/>
      <c r="WOO483" s="879"/>
      <c r="WOP483" s="875"/>
      <c r="WOQ483" s="875"/>
      <c r="WPG483" s="880"/>
      <c r="WPK483" s="879"/>
      <c r="WPL483" s="875"/>
      <c r="WPM483" s="875"/>
      <c r="WQC483" s="880"/>
      <c r="WQG483" s="879"/>
      <c r="WQH483" s="875"/>
      <c r="WQI483" s="875"/>
      <c r="WQY483" s="880"/>
      <c r="WRC483" s="879"/>
      <c r="WRD483" s="875"/>
      <c r="WRE483" s="875"/>
      <c r="WRU483" s="880"/>
      <c r="WRY483" s="879"/>
      <c r="WRZ483" s="875"/>
      <c r="WSA483" s="875"/>
      <c r="WSQ483" s="880"/>
      <c r="WSU483" s="879"/>
      <c r="WSV483" s="875"/>
      <c r="WSW483" s="875"/>
      <c r="WTM483" s="880"/>
      <c r="WTQ483" s="879"/>
      <c r="WTR483" s="875"/>
      <c r="WTS483" s="875"/>
      <c r="WUI483" s="880"/>
      <c r="WUM483" s="879"/>
      <c r="WUN483" s="875"/>
      <c r="WUO483" s="875"/>
      <c r="WVE483" s="880"/>
      <c r="WVI483" s="879"/>
      <c r="WVJ483" s="875"/>
      <c r="WVK483" s="875"/>
      <c r="WWA483" s="880"/>
      <c r="WWE483" s="879"/>
      <c r="WWF483" s="875"/>
      <c r="WWG483" s="875"/>
      <c r="WWW483" s="880"/>
      <c r="WXA483" s="879"/>
      <c r="WXB483" s="875"/>
      <c r="WXC483" s="875"/>
      <c r="WXS483" s="880"/>
      <c r="WXW483" s="879"/>
      <c r="WXX483" s="875"/>
      <c r="WXY483" s="875"/>
      <c r="WYO483" s="880"/>
      <c r="WYS483" s="879"/>
      <c r="WYT483" s="875"/>
      <c r="WYU483" s="875"/>
      <c r="WZK483" s="880"/>
      <c r="WZO483" s="879"/>
      <c r="WZP483" s="875"/>
      <c r="WZQ483" s="875"/>
      <c r="XAG483" s="880"/>
      <c r="XAK483" s="879"/>
      <c r="XAL483" s="875"/>
      <c r="XAM483" s="875"/>
      <c r="XBC483" s="880"/>
      <c r="XBG483" s="879"/>
      <c r="XBH483" s="875"/>
      <c r="XBI483" s="875"/>
    </row>
    <row r="484" spans="1:1017 1033:2045 2049:3063 3079:5109 5125:6143 6159:7155 7171:8189 8205:9201 9217:10235 10251:11263 11267:12281 12297:13309 13313:14327 14343:16285" s="878" customFormat="1" ht="20.100000000000001" customHeight="1">
      <c r="A484" s="878" t="s">
        <v>1115</v>
      </c>
      <c r="D484" s="995">
        <v>375</v>
      </c>
      <c r="E484" s="995">
        <v>683</v>
      </c>
      <c r="F484" s="995">
        <v>276</v>
      </c>
      <c r="G484" s="995">
        <v>216</v>
      </c>
      <c r="H484" s="978">
        <v>517</v>
      </c>
      <c r="I484" s="594"/>
      <c r="J484" s="594"/>
      <c r="K484" s="594"/>
      <c r="L484" s="594"/>
      <c r="M484" s="594"/>
      <c r="N484" s="594"/>
      <c r="O484" s="594"/>
      <c r="P484" s="594"/>
      <c r="Q484" s="594"/>
      <c r="R484" s="594"/>
      <c r="S484" s="594"/>
      <c r="T484" s="594"/>
      <c r="U484" s="477"/>
      <c r="V484" s="594"/>
      <c r="W484" s="594"/>
      <c r="X484" s="594"/>
      <c r="Y484" s="4"/>
      <c r="Z484" s="49"/>
      <c r="AA484" s="49"/>
      <c r="AB484" s="594"/>
      <c r="AC484" s="594"/>
      <c r="AD484" s="594"/>
      <c r="AE484" s="594"/>
      <c r="AF484" s="594"/>
      <c r="AG484" s="594"/>
      <c r="AH484" s="594"/>
      <c r="AI484" s="594"/>
      <c r="AJ484" s="594"/>
      <c r="AK484" s="594"/>
      <c r="AL484" s="594"/>
      <c r="AM484" s="594"/>
      <c r="AN484" s="594"/>
      <c r="AO484" s="594"/>
      <c r="AP484" s="594"/>
      <c r="AQ484" s="477"/>
      <c r="AR484" s="594"/>
      <c r="AS484" s="594"/>
      <c r="AT484" s="594"/>
      <c r="AU484" s="4"/>
      <c r="AV484" s="49"/>
      <c r="AW484" s="49"/>
      <c r="AX484" s="594"/>
      <c r="AY484" s="594"/>
      <c r="AZ484" s="594"/>
      <c r="BA484" s="594"/>
      <c r="BB484" s="594"/>
      <c r="BC484" s="594"/>
      <c r="BD484" s="594"/>
      <c r="BE484" s="594"/>
      <c r="BF484" s="594"/>
      <c r="BG484" s="594"/>
      <c r="BH484" s="594"/>
      <c r="BI484" s="594"/>
      <c r="BJ484" s="594"/>
      <c r="BK484" s="594"/>
      <c r="BL484" s="594"/>
      <c r="BM484" s="477"/>
      <c r="BN484" s="594"/>
      <c r="BO484" s="594"/>
      <c r="BP484" s="594"/>
      <c r="BQ484" s="4"/>
      <c r="BR484" s="49"/>
      <c r="BS484" s="49"/>
      <c r="BT484" s="594"/>
      <c r="BU484" s="594"/>
      <c r="BV484" s="594"/>
      <c r="BW484" s="594"/>
      <c r="BX484" s="594"/>
      <c r="BY484" s="594"/>
      <c r="BZ484" s="594"/>
      <c r="CA484" s="594"/>
      <c r="CB484" s="594"/>
      <c r="CC484" s="594"/>
      <c r="CD484" s="594"/>
      <c r="CE484" s="594"/>
      <c r="CF484" s="594"/>
      <c r="CG484" s="594"/>
      <c r="CH484" s="594"/>
      <c r="CI484" s="477"/>
      <c r="CJ484" s="594"/>
      <c r="CK484" s="594"/>
      <c r="CL484" s="594"/>
      <c r="CM484" s="4"/>
      <c r="CN484" s="49"/>
      <c r="CO484" s="49"/>
      <c r="CP484" s="594"/>
      <c r="CQ484" s="594"/>
      <c r="CR484" s="594"/>
      <c r="CS484" s="594"/>
      <c r="CT484" s="594"/>
      <c r="CU484" s="594"/>
      <c r="CV484" s="594"/>
      <c r="CW484" s="594"/>
      <c r="CX484" s="594"/>
      <c r="CY484" s="594"/>
      <c r="CZ484" s="594"/>
      <c r="DA484" s="594"/>
      <c r="DB484" s="594"/>
      <c r="DC484" s="594"/>
      <c r="DD484" s="594"/>
      <c r="DE484" s="477"/>
      <c r="DF484" s="594"/>
      <c r="DG484" s="594"/>
      <c r="DH484" s="594"/>
      <c r="DI484" s="4"/>
      <c r="DJ484" s="49"/>
      <c r="DK484" s="49"/>
      <c r="DL484" s="594"/>
      <c r="DM484" s="594"/>
      <c r="DN484" s="594"/>
      <c r="DO484" s="594"/>
      <c r="DP484" s="594"/>
      <c r="DQ484" s="594"/>
      <c r="DR484" s="594"/>
      <c r="DS484" s="594"/>
      <c r="DT484" s="594"/>
      <c r="DU484" s="594"/>
      <c r="DV484" s="594"/>
      <c r="DW484" s="594"/>
      <c r="DX484" s="594"/>
      <c r="DY484" s="594"/>
      <c r="DZ484" s="594"/>
      <c r="EA484" s="477"/>
      <c r="EB484" s="594"/>
      <c r="EC484" s="594"/>
      <c r="ED484" s="594"/>
      <c r="EE484" s="4"/>
      <c r="EF484" s="49"/>
      <c r="EG484" s="49"/>
      <c r="EH484" s="594"/>
      <c r="EI484" s="594"/>
      <c r="EJ484" s="594"/>
      <c r="EK484" s="594"/>
      <c r="EL484" s="594"/>
      <c r="EM484" s="594"/>
      <c r="EN484" s="594"/>
      <c r="EO484" s="594"/>
      <c r="EP484" s="594"/>
      <c r="EQ484" s="594"/>
      <c r="ER484" s="594"/>
      <c r="ES484" s="594"/>
      <c r="ET484" s="594"/>
      <c r="EU484" s="594"/>
      <c r="EV484" s="594"/>
      <c r="EW484" s="477"/>
      <c r="EX484" s="594"/>
      <c r="EY484" s="594"/>
      <c r="EZ484" s="594"/>
      <c r="FA484" s="4"/>
      <c r="FB484" s="49"/>
      <c r="FC484" s="49"/>
      <c r="FD484" s="594"/>
      <c r="FE484" s="594"/>
      <c r="FF484" s="594"/>
      <c r="FG484" s="594"/>
      <c r="FH484" s="594"/>
      <c r="FI484" s="594"/>
      <c r="FJ484" s="594"/>
      <c r="FK484" s="594"/>
      <c r="FL484" s="594"/>
      <c r="FM484" s="594"/>
      <c r="FN484" s="594"/>
      <c r="FO484" s="594"/>
      <c r="FP484" s="594"/>
      <c r="FQ484" s="594"/>
      <c r="FR484" s="594"/>
      <c r="FS484" s="477"/>
      <c r="FT484" s="594"/>
      <c r="FU484" s="594"/>
      <c r="FV484" s="594"/>
      <c r="FW484" s="4"/>
      <c r="FX484" s="49"/>
      <c r="FY484" s="49"/>
      <c r="FZ484" s="594"/>
      <c r="GA484" s="594"/>
      <c r="GB484" s="594"/>
      <c r="GC484" s="594"/>
      <c r="GD484" s="594"/>
      <c r="GE484" s="594"/>
      <c r="GF484" s="594"/>
      <c r="GG484" s="594"/>
      <c r="GH484" s="594"/>
      <c r="GI484" s="594"/>
      <c r="GJ484" s="594"/>
      <c r="GK484" s="594"/>
      <c r="GL484" s="594"/>
      <c r="GM484" s="594"/>
      <c r="GN484" s="594"/>
      <c r="GO484" s="477"/>
      <c r="GP484" s="594"/>
      <c r="GQ484" s="594"/>
      <c r="GR484" s="594"/>
      <c r="GS484" s="4"/>
      <c r="GT484" s="49"/>
      <c r="GU484" s="49"/>
      <c r="GV484" s="594"/>
      <c r="GW484" s="594"/>
      <c r="GX484" s="594"/>
      <c r="GY484" s="594"/>
      <c r="GZ484" s="594"/>
      <c r="HA484" s="594"/>
      <c r="HB484" s="594"/>
      <c r="HC484" s="594"/>
      <c r="HD484" s="594"/>
      <c r="HE484" s="594"/>
      <c r="HF484" s="594"/>
      <c r="HG484" s="594"/>
      <c r="HH484" s="594"/>
      <c r="HI484" s="594"/>
      <c r="HJ484" s="594"/>
      <c r="HK484" s="477"/>
      <c r="HL484" s="594"/>
      <c r="HM484" s="594"/>
      <c r="HN484" s="594"/>
      <c r="HO484" s="4"/>
      <c r="HP484" s="49"/>
      <c r="HQ484" s="49"/>
      <c r="HR484" s="594"/>
      <c r="HS484" s="594"/>
      <c r="HT484" s="594"/>
      <c r="HU484" s="594"/>
      <c r="HV484" s="594"/>
      <c r="HW484" s="594"/>
      <c r="HX484" s="594"/>
      <c r="IG484" s="877"/>
      <c r="IK484" s="874"/>
      <c r="IL484" s="881"/>
      <c r="IM484" s="881"/>
      <c r="JC484" s="877"/>
      <c r="JG484" s="874"/>
      <c r="JH484" s="881"/>
      <c r="JI484" s="881"/>
      <c r="JY484" s="877"/>
      <c r="KC484" s="874"/>
      <c r="KD484" s="881"/>
      <c r="KE484" s="881"/>
      <c r="KU484" s="877"/>
      <c r="KY484" s="874"/>
      <c r="KZ484" s="881"/>
      <c r="LA484" s="881"/>
      <c r="LQ484" s="877"/>
      <c r="LU484" s="874"/>
      <c r="LV484" s="881"/>
      <c r="LW484" s="881"/>
      <c r="MM484" s="877"/>
      <c r="MQ484" s="874"/>
      <c r="MR484" s="881"/>
      <c r="MS484" s="881"/>
      <c r="NI484" s="877"/>
      <c r="NM484" s="874"/>
      <c r="NN484" s="881"/>
      <c r="NO484" s="881"/>
      <c r="OE484" s="877"/>
      <c r="OI484" s="874"/>
      <c r="OJ484" s="881"/>
      <c r="OK484" s="881"/>
      <c r="PA484" s="877"/>
      <c r="PE484" s="874"/>
      <c r="PF484" s="881"/>
      <c r="PG484" s="881"/>
      <c r="PW484" s="877"/>
      <c r="QA484" s="874"/>
      <c r="QB484" s="881"/>
      <c r="QC484" s="881"/>
      <c r="QS484" s="877"/>
      <c r="QW484" s="874"/>
      <c r="QX484" s="881"/>
      <c r="QY484" s="881"/>
      <c r="RO484" s="877"/>
      <c r="RS484" s="874"/>
      <c r="RT484" s="881"/>
      <c r="RU484" s="881"/>
      <c r="SK484" s="877"/>
      <c r="SO484" s="874"/>
      <c r="SP484" s="881"/>
      <c r="SQ484" s="881"/>
      <c r="TG484" s="877"/>
      <c r="TK484" s="874"/>
      <c r="TL484" s="881"/>
      <c r="TM484" s="881"/>
      <c r="UC484" s="877"/>
      <c r="UG484" s="874"/>
      <c r="UH484" s="881"/>
      <c r="UI484" s="881"/>
      <c r="UY484" s="877"/>
      <c r="VC484" s="874"/>
      <c r="VD484" s="881"/>
      <c r="VE484" s="881"/>
      <c r="VU484" s="877"/>
      <c r="VY484" s="874"/>
      <c r="VZ484" s="881"/>
      <c r="WA484" s="881"/>
      <c r="WQ484" s="877"/>
      <c r="WU484" s="874"/>
      <c r="WV484" s="881"/>
      <c r="WW484" s="881"/>
      <c r="XM484" s="877"/>
      <c r="XQ484" s="874"/>
      <c r="XR484" s="881"/>
      <c r="XS484" s="881"/>
      <c r="YI484" s="877"/>
      <c r="YM484" s="874"/>
      <c r="YN484" s="881"/>
      <c r="YO484" s="881"/>
      <c r="ZE484" s="877"/>
      <c r="ZI484" s="874"/>
      <c r="ZJ484" s="881"/>
      <c r="ZK484" s="881"/>
      <c r="AAA484" s="877"/>
      <c r="AAE484" s="874"/>
      <c r="AAF484" s="881"/>
      <c r="AAG484" s="881"/>
      <c r="AAW484" s="877"/>
      <c r="ABA484" s="874"/>
      <c r="ABB484" s="881"/>
      <c r="ABC484" s="881"/>
      <c r="ABS484" s="877"/>
      <c r="ABW484" s="874"/>
      <c r="ABX484" s="881"/>
      <c r="ABY484" s="881"/>
      <c r="ACO484" s="877"/>
      <c r="ACS484" s="874"/>
      <c r="ACT484" s="881"/>
      <c r="ACU484" s="881"/>
      <c r="ADK484" s="877"/>
      <c r="ADO484" s="874"/>
      <c r="ADP484" s="881"/>
      <c r="ADQ484" s="881"/>
      <c r="AEG484" s="877"/>
      <c r="AEK484" s="874"/>
      <c r="AEL484" s="881"/>
      <c r="AEM484" s="881"/>
      <c r="AFC484" s="877"/>
      <c r="AFG484" s="874"/>
      <c r="AFH484" s="881"/>
      <c r="AFI484" s="881"/>
      <c r="AFY484" s="877"/>
      <c r="AGC484" s="874"/>
      <c r="AGD484" s="881"/>
      <c r="AGE484" s="881"/>
      <c r="AGU484" s="877"/>
      <c r="AGY484" s="874"/>
      <c r="AGZ484" s="881"/>
      <c r="AHA484" s="881"/>
      <c r="AHQ484" s="877"/>
      <c r="AHU484" s="874"/>
      <c r="AHV484" s="881"/>
      <c r="AHW484" s="881"/>
      <c r="AIM484" s="877"/>
      <c r="AIQ484" s="874"/>
      <c r="AIR484" s="881"/>
      <c r="AIS484" s="881"/>
      <c r="AJI484" s="877"/>
      <c r="AJM484" s="874"/>
      <c r="AJN484" s="881"/>
      <c r="AJO484" s="881"/>
      <c r="AKE484" s="877"/>
      <c r="AKI484" s="874"/>
      <c r="AKJ484" s="881"/>
      <c r="AKK484" s="881"/>
      <c r="ALA484" s="877"/>
      <c r="ALE484" s="874"/>
      <c r="ALF484" s="881"/>
      <c r="ALG484" s="881"/>
      <c r="ALW484" s="877"/>
      <c r="AMA484" s="874"/>
      <c r="AMB484" s="881"/>
      <c r="AMC484" s="881"/>
      <c r="AMS484" s="877"/>
      <c r="AMW484" s="874"/>
      <c r="AMX484" s="881"/>
      <c r="AMY484" s="881"/>
      <c r="ANO484" s="877"/>
      <c r="ANS484" s="874"/>
      <c r="ANT484" s="881"/>
      <c r="ANU484" s="881"/>
      <c r="AOK484" s="877"/>
      <c r="AOO484" s="874"/>
      <c r="AOP484" s="881"/>
      <c r="AOQ484" s="881"/>
      <c r="APG484" s="877"/>
      <c r="APK484" s="874"/>
      <c r="APL484" s="881"/>
      <c r="APM484" s="881"/>
      <c r="AQC484" s="877"/>
      <c r="AQG484" s="874"/>
      <c r="AQH484" s="881"/>
      <c r="AQI484" s="881"/>
      <c r="AQY484" s="877"/>
      <c r="ARC484" s="874"/>
      <c r="ARD484" s="881"/>
      <c r="ARE484" s="881"/>
      <c r="ARU484" s="877"/>
      <c r="ARY484" s="874"/>
      <c r="ARZ484" s="881"/>
      <c r="ASA484" s="881"/>
      <c r="ASQ484" s="877"/>
      <c r="ASU484" s="874"/>
      <c r="ASV484" s="881"/>
      <c r="ASW484" s="881"/>
      <c r="ATM484" s="877"/>
      <c r="ATQ484" s="874"/>
      <c r="ATR484" s="881"/>
      <c r="ATS484" s="881"/>
      <c r="AUI484" s="877"/>
      <c r="AUM484" s="874"/>
      <c r="AUN484" s="881"/>
      <c r="AUO484" s="881"/>
      <c r="AVE484" s="877"/>
      <c r="AVI484" s="874"/>
      <c r="AVJ484" s="881"/>
      <c r="AVK484" s="881"/>
      <c r="AWA484" s="877"/>
      <c r="AWE484" s="874"/>
      <c r="AWF484" s="881"/>
      <c r="AWG484" s="881"/>
      <c r="AWW484" s="877"/>
      <c r="AXA484" s="874"/>
      <c r="AXB484" s="881"/>
      <c r="AXC484" s="881"/>
      <c r="AXS484" s="877"/>
      <c r="AXW484" s="874"/>
      <c r="AXX484" s="881"/>
      <c r="AXY484" s="881"/>
      <c r="AYO484" s="877"/>
      <c r="AYS484" s="874"/>
      <c r="AYT484" s="881"/>
      <c r="AYU484" s="881"/>
      <c r="AZK484" s="877"/>
      <c r="AZO484" s="874"/>
      <c r="AZP484" s="881"/>
      <c r="AZQ484" s="881"/>
      <c r="BAG484" s="877"/>
      <c r="BAK484" s="874"/>
      <c r="BAL484" s="881"/>
      <c r="BAM484" s="881"/>
      <c r="BBC484" s="877"/>
      <c r="BBG484" s="874"/>
      <c r="BBH484" s="881"/>
      <c r="BBI484" s="881"/>
      <c r="BBY484" s="877"/>
      <c r="BCC484" s="874"/>
      <c r="BCD484" s="881"/>
      <c r="BCE484" s="881"/>
      <c r="BCU484" s="877"/>
      <c r="BCY484" s="874"/>
      <c r="BCZ484" s="881"/>
      <c r="BDA484" s="881"/>
      <c r="BDQ484" s="877"/>
      <c r="BDU484" s="874"/>
      <c r="BDV484" s="881"/>
      <c r="BDW484" s="881"/>
      <c r="BEM484" s="877"/>
      <c r="BEQ484" s="874"/>
      <c r="BER484" s="881"/>
      <c r="BES484" s="881"/>
      <c r="BFI484" s="877"/>
      <c r="BFM484" s="874"/>
      <c r="BFN484" s="881"/>
      <c r="BFO484" s="881"/>
      <c r="BGE484" s="877"/>
      <c r="BGI484" s="874"/>
      <c r="BGJ484" s="881"/>
      <c r="BGK484" s="881"/>
      <c r="BHA484" s="877"/>
      <c r="BHE484" s="874"/>
      <c r="BHF484" s="881"/>
      <c r="BHG484" s="881"/>
      <c r="BHW484" s="877"/>
      <c r="BIA484" s="874"/>
      <c r="BIB484" s="881"/>
      <c r="BIC484" s="881"/>
      <c r="BIS484" s="877"/>
      <c r="BIW484" s="874"/>
      <c r="BIX484" s="881"/>
      <c r="BIY484" s="881"/>
      <c r="BJO484" s="877"/>
      <c r="BJS484" s="874"/>
      <c r="BJT484" s="881"/>
      <c r="BJU484" s="881"/>
      <c r="BKK484" s="877"/>
      <c r="BKO484" s="874"/>
      <c r="BKP484" s="881"/>
      <c r="BKQ484" s="881"/>
      <c r="BLG484" s="877"/>
      <c r="BLK484" s="874"/>
      <c r="BLL484" s="881"/>
      <c r="BLM484" s="881"/>
      <c r="BMC484" s="877"/>
      <c r="BMG484" s="874"/>
      <c r="BMH484" s="881"/>
      <c r="BMI484" s="881"/>
      <c r="BMY484" s="877"/>
      <c r="BNC484" s="874"/>
      <c r="BND484" s="881"/>
      <c r="BNE484" s="881"/>
      <c r="BNU484" s="877"/>
      <c r="BNY484" s="874"/>
      <c r="BNZ484" s="881"/>
      <c r="BOA484" s="881"/>
      <c r="BOQ484" s="877"/>
      <c r="BOU484" s="874"/>
      <c r="BOV484" s="881"/>
      <c r="BOW484" s="881"/>
      <c r="BPM484" s="877"/>
      <c r="BPQ484" s="874"/>
      <c r="BPR484" s="881"/>
      <c r="BPS484" s="881"/>
      <c r="BQI484" s="877"/>
      <c r="BQM484" s="874"/>
      <c r="BQN484" s="881"/>
      <c r="BQO484" s="881"/>
      <c r="BRE484" s="877"/>
      <c r="BRI484" s="874"/>
      <c r="BRJ484" s="881"/>
      <c r="BRK484" s="881"/>
      <c r="BSA484" s="877"/>
      <c r="BSE484" s="874"/>
      <c r="BSF484" s="881"/>
      <c r="BSG484" s="881"/>
      <c r="BSW484" s="877"/>
      <c r="BTA484" s="874"/>
      <c r="BTB484" s="881"/>
      <c r="BTC484" s="881"/>
      <c r="BTS484" s="877"/>
      <c r="BTW484" s="874"/>
      <c r="BTX484" s="881"/>
      <c r="BTY484" s="881"/>
      <c r="BUO484" s="877"/>
      <c r="BUS484" s="874"/>
      <c r="BUT484" s="881"/>
      <c r="BUU484" s="881"/>
      <c r="BVK484" s="877"/>
      <c r="BVO484" s="874"/>
      <c r="BVP484" s="881"/>
      <c r="BVQ484" s="881"/>
      <c r="BWG484" s="877"/>
      <c r="BWK484" s="874"/>
      <c r="BWL484" s="881"/>
      <c r="BWM484" s="881"/>
      <c r="BXC484" s="877"/>
      <c r="BXG484" s="874"/>
      <c r="BXH484" s="881"/>
      <c r="BXI484" s="881"/>
      <c r="BXY484" s="877"/>
      <c r="BYC484" s="874"/>
      <c r="BYD484" s="881"/>
      <c r="BYE484" s="881"/>
      <c r="BYU484" s="877"/>
      <c r="BYY484" s="874"/>
      <c r="BYZ484" s="881"/>
      <c r="BZA484" s="881"/>
      <c r="BZQ484" s="877"/>
      <c r="BZU484" s="874"/>
      <c r="BZV484" s="881"/>
      <c r="BZW484" s="881"/>
      <c r="CAM484" s="877"/>
      <c r="CAQ484" s="874"/>
      <c r="CAR484" s="881"/>
      <c r="CAS484" s="881"/>
      <c r="CBI484" s="877"/>
      <c r="CBM484" s="874"/>
      <c r="CBN484" s="881"/>
      <c r="CBO484" s="881"/>
      <c r="CCE484" s="877"/>
      <c r="CCI484" s="874"/>
      <c r="CCJ484" s="881"/>
      <c r="CCK484" s="881"/>
      <c r="CDA484" s="877"/>
      <c r="CDE484" s="874"/>
      <c r="CDF484" s="881"/>
      <c r="CDG484" s="881"/>
      <c r="CDW484" s="877"/>
      <c r="CEA484" s="874"/>
      <c r="CEB484" s="881"/>
      <c r="CEC484" s="881"/>
      <c r="CES484" s="877"/>
      <c r="CEW484" s="874"/>
      <c r="CEX484" s="881"/>
      <c r="CEY484" s="881"/>
      <c r="CFO484" s="877"/>
      <c r="CFS484" s="874"/>
      <c r="CFT484" s="881"/>
      <c r="CFU484" s="881"/>
      <c r="CGK484" s="877"/>
      <c r="CGO484" s="874"/>
      <c r="CGP484" s="881"/>
      <c r="CGQ484" s="881"/>
      <c r="CHG484" s="877"/>
      <c r="CHK484" s="874"/>
      <c r="CHL484" s="881"/>
      <c r="CHM484" s="881"/>
      <c r="CIC484" s="877"/>
      <c r="CIG484" s="874"/>
      <c r="CIH484" s="881"/>
      <c r="CII484" s="881"/>
      <c r="CIY484" s="877"/>
      <c r="CJC484" s="874"/>
      <c r="CJD484" s="881"/>
      <c r="CJE484" s="881"/>
      <c r="CJU484" s="877"/>
      <c r="CJY484" s="874"/>
      <c r="CJZ484" s="881"/>
      <c r="CKA484" s="881"/>
      <c r="CKQ484" s="877"/>
      <c r="CKU484" s="874"/>
      <c r="CKV484" s="881"/>
      <c r="CKW484" s="881"/>
      <c r="CLM484" s="877"/>
      <c r="CLQ484" s="874"/>
      <c r="CLR484" s="881"/>
      <c r="CLS484" s="881"/>
      <c r="CMI484" s="877"/>
      <c r="CMM484" s="874"/>
      <c r="CMN484" s="881"/>
      <c r="CMO484" s="881"/>
      <c r="CNE484" s="877"/>
      <c r="CNI484" s="874"/>
      <c r="CNJ484" s="881"/>
      <c r="CNK484" s="881"/>
      <c r="COA484" s="877"/>
      <c r="COE484" s="874"/>
      <c r="COF484" s="881"/>
      <c r="COG484" s="881"/>
      <c r="COW484" s="877"/>
      <c r="CPA484" s="874"/>
      <c r="CPB484" s="881"/>
      <c r="CPC484" s="881"/>
      <c r="CPS484" s="877"/>
      <c r="CPW484" s="874"/>
      <c r="CPX484" s="881"/>
      <c r="CPY484" s="881"/>
      <c r="CQO484" s="877"/>
      <c r="CQS484" s="874"/>
      <c r="CQT484" s="881"/>
      <c r="CQU484" s="881"/>
      <c r="CRK484" s="877"/>
      <c r="CRO484" s="874"/>
      <c r="CRP484" s="881"/>
      <c r="CRQ484" s="881"/>
      <c r="CSG484" s="877"/>
      <c r="CSK484" s="874"/>
      <c r="CSL484" s="881"/>
      <c r="CSM484" s="881"/>
      <c r="CTC484" s="877"/>
      <c r="CTG484" s="874"/>
      <c r="CTH484" s="881"/>
      <c r="CTI484" s="881"/>
      <c r="CTY484" s="877"/>
      <c r="CUC484" s="874"/>
      <c r="CUD484" s="881"/>
      <c r="CUE484" s="881"/>
      <c r="CUU484" s="877"/>
      <c r="CUY484" s="874"/>
      <c r="CUZ484" s="881"/>
      <c r="CVA484" s="881"/>
      <c r="CVQ484" s="877"/>
      <c r="CVU484" s="874"/>
      <c r="CVV484" s="881"/>
      <c r="CVW484" s="881"/>
      <c r="CWM484" s="877"/>
      <c r="CWQ484" s="874"/>
      <c r="CWR484" s="881"/>
      <c r="CWS484" s="881"/>
      <c r="CXI484" s="877"/>
      <c r="CXM484" s="874"/>
      <c r="CXN484" s="881"/>
      <c r="CXO484" s="881"/>
      <c r="CYE484" s="877"/>
      <c r="CYI484" s="874"/>
      <c r="CYJ484" s="881"/>
      <c r="CYK484" s="881"/>
      <c r="CZA484" s="877"/>
      <c r="CZE484" s="874"/>
      <c r="CZF484" s="881"/>
      <c r="CZG484" s="881"/>
      <c r="CZW484" s="877"/>
      <c r="DAA484" s="874"/>
      <c r="DAB484" s="881"/>
      <c r="DAC484" s="881"/>
      <c r="DAS484" s="877"/>
      <c r="DAW484" s="874"/>
      <c r="DAX484" s="881"/>
      <c r="DAY484" s="881"/>
      <c r="DBO484" s="877"/>
      <c r="DBS484" s="874"/>
      <c r="DBT484" s="881"/>
      <c r="DBU484" s="881"/>
      <c r="DCK484" s="877"/>
      <c r="DCO484" s="874"/>
      <c r="DCP484" s="881"/>
      <c r="DCQ484" s="881"/>
      <c r="DDG484" s="877"/>
      <c r="DDK484" s="874"/>
      <c r="DDL484" s="881"/>
      <c r="DDM484" s="881"/>
      <c r="DEC484" s="877"/>
      <c r="DEG484" s="874"/>
      <c r="DEH484" s="881"/>
      <c r="DEI484" s="881"/>
      <c r="DEY484" s="877"/>
      <c r="DFC484" s="874"/>
      <c r="DFD484" s="881"/>
      <c r="DFE484" s="881"/>
      <c r="DFU484" s="877"/>
      <c r="DFY484" s="874"/>
      <c r="DFZ484" s="881"/>
      <c r="DGA484" s="881"/>
      <c r="DGQ484" s="877"/>
      <c r="DGU484" s="874"/>
      <c r="DGV484" s="881"/>
      <c r="DGW484" s="881"/>
      <c r="DHM484" s="877"/>
      <c r="DHQ484" s="874"/>
      <c r="DHR484" s="881"/>
      <c r="DHS484" s="881"/>
      <c r="DII484" s="877"/>
      <c r="DIM484" s="874"/>
      <c r="DIN484" s="881"/>
      <c r="DIO484" s="881"/>
      <c r="DJE484" s="877"/>
      <c r="DJI484" s="874"/>
      <c r="DJJ484" s="881"/>
      <c r="DJK484" s="881"/>
      <c r="DKA484" s="877"/>
      <c r="DKE484" s="874"/>
      <c r="DKF484" s="881"/>
      <c r="DKG484" s="881"/>
      <c r="DKW484" s="877"/>
      <c r="DLA484" s="874"/>
      <c r="DLB484" s="881"/>
      <c r="DLC484" s="881"/>
      <c r="DLS484" s="877"/>
      <c r="DLW484" s="874"/>
      <c r="DLX484" s="881"/>
      <c r="DLY484" s="881"/>
      <c r="DMO484" s="877"/>
      <c r="DMS484" s="874"/>
      <c r="DMT484" s="881"/>
      <c r="DMU484" s="881"/>
      <c r="DNK484" s="877"/>
      <c r="DNO484" s="874"/>
      <c r="DNP484" s="881"/>
      <c r="DNQ484" s="881"/>
      <c r="DOG484" s="877"/>
      <c r="DOK484" s="874"/>
      <c r="DOL484" s="881"/>
      <c r="DOM484" s="881"/>
      <c r="DPC484" s="877"/>
      <c r="DPG484" s="874"/>
      <c r="DPH484" s="881"/>
      <c r="DPI484" s="881"/>
      <c r="DPY484" s="877"/>
      <c r="DQC484" s="874"/>
      <c r="DQD484" s="881"/>
      <c r="DQE484" s="881"/>
      <c r="DQU484" s="877"/>
      <c r="DQY484" s="874"/>
      <c r="DQZ484" s="881"/>
      <c r="DRA484" s="881"/>
      <c r="DRQ484" s="877"/>
      <c r="DRU484" s="874"/>
      <c r="DRV484" s="881"/>
      <c r="DRW484" s="881"/>
      <c r="DSM484" s="877"/>
      <c r="DSQ484" s="874"/>
      <c r="DSR484" s="881"/>
      <c r="DSS484" s="881"/>
      <c r="DTI484" s="877"/>
      <c r="DTM484" s="874"/>
      <c r="DTN484" s="881"/>
      <c r="DTO484" s="881"/>
      <c r="DUE484" s="877"/>
      <c r="DUI484" s="874"/>
      <c r="DUJ484" s="881"/>
      <c r="DUK484" s="881"/>
      <c r="DVA484" s="877"/>
      <c r="DVE484" s="874"/>
      <c r="DVF484" s="881"/>
      <c r="DVG484" s="881"/>
      <c r="DVW484" s="877"/>
      <c r="DWA484" s="874"/>
      <c r="DWB484" s="881"/>
      <c r="DWC484" s="881"/>
      <c r="DWS484" s="877"/>
      <c r="DWW484" s="874"/>
      <c r="DWX484" s="881"/>
      <c r="DWY484" s="881"/>
      <c r="DXO484" s="877"/>
      <c r="DXS484" s="874"/>
      <c r="DXT484" s="881"/>
      <c r="DXU484" s="881"/>
      <c r="DYK484" s="877"/>
      <c r="DYO484" s="874"/>
      <c r="DYP484" s="881"/>
      <c r="DYQ484" s="881"/>
      <c r="DZG484" s="877"/>
      <c r="DZK484" s="874"/>
      <c r="DZL484" s="881"/>
      <c r="DZM484" s="881"/>
      <c r="EAC484" s="877"/>
      <c r="EAG484" s="874"/>
      <c r="EAH484" s="881"/>
      <c r="EAI484" s="881"/>
      <c r="EAY484" s="877"/>
      <c r="EBC484" s="874"/>
      <c r="EBD484" s="881"/>
      <c r="EBE484" s="881"/>
      <c r="EBU484" s="877"/>
      <c r="EBY484" s="874"/>
      <c r="EBZ484" s="881"/>
      <c r="ECA484" s="881"/>
      <c r="ECQ484" s="877"/>
      <c r="ECU484" s="874"/>
      <c r="ECV484" s="881"/>
      <c r="ECW484" s="881"/>
      <c r="EDM484" s="877"/>
      <c r="EDQ484" s="874"/>
      <c r="EDR484" s="881"/>
      <c r="EDS484" s="881"/>
      <c r="EEI484" s="877"/>
      <c r="EEM484" s="874"/>
      <c r="EEN484" s="881"/>
      <c r="EEO484" s="881"/>
      <c r="EFE484" s="877"/>
      <c r="EFI484" s="874"/>
      <c r="EFJ484" s="881"/>
      <c r="EFK484" s="881"/>
      <c r="EGA484" s="877"/>
      <c r="EGE484" s="874"/>
      <c r="EGF484" s="881"/>
      <c r="EGG484" s="881"/>
      <c r="EGW484" s="877"/>
      <c r="EHA484" s="874"/>
      <c r="EHB484" s="881"/>
      <c r="EHC484" s="881"/>
      <c r="EHS484" s="877"/>
      <c r="EHW484" s="874"/>
      <c r="EHX484" s="881"/>
      <c r="EHY484" s="881"/>
      <c r="EIO484" s="877"/>
      <c r="EIS484" s="874"/>
      <c r="EIT484" s="881"/>
      <c r="EIU484" s="881"/>
      <c r="EJK484" s="877"/>
      <c r="EJO484" s="874"/>
      <c r="EJP484" s="881"/>
      <c r="EJQ484" s="881"/>
      <c r="EKG484" s="877"/>
      <c r="EKK484" s="874"/>
      <c r="EKL484" s="881"/>
      <c r="EKM484" s="881"/>
      <c r="ELC484" s="877"/>
      <c r="ELG484" s="874"/>
      <c r="ELH484" s="881"/>
      <c r="ELI484" s="881"/>
      <c r="ELY484" s="877"/>
      <c r="EMC484" s="874"/>
      <c r="EMD484" s="881"/>
      <c r="EME484" s="881"/>
      <c r="EMU484" s="877"/>
      <c r="EMY484" s="874"/>
      <c r="EMZ484" s="881"/>
      <c r="ENA484" s="881"/>
      <c r="ENQ484" s="877"/>
      <c r="ENU484" s="874"/>
      <c r="ENV484" s="881"/>
      <c r="ENW484" s="881"/>
      <c r="EOM484" s="877"/>
      <c r="EOQ484" s="874"/>
      <c r="EOR484" s="881"/>
      <c r="EOS484" s="881"/>
      <c r="EPI484" s="877"/>
      <c r="EPM484" s="874"/>
      <c r="EPN484" s="881"/>
      <c r="EPO484" s="881"/>
      <c r="EQE484" s="877"/>
      <c r="EQI484" s="874"/>
      <c r="EQJ484" s="881"/>
      <c r="EQK484" s="881"/>
      <c r="ERA484" s="877"/>
      <c r="ERE484" s="874"/>
      <c r="ERF484" s="881"/>
      <c r="ERG484" s="881"/>
      <c r="ERW484" s="877"/>
      <c r="ESA484" s="874"/>
      <c r="ESB484" s="881"/>
      <c r="ESC484" s="881"/>
      <c r="ESS484" s="877"/>
      <c r="ESW484" s="874"/>
      <c r="ESX484" s="881"/>
      <c r="ESY484" s="881"/>
      <c r="ETO484" s="877"/>
      <c r="ETS484" s="874"/>
      <c r="ETT484" s="881"/>
      <c r="ETU484" s="881"/>
      <c r="EUK484" s="877"/>
      <c r="EUO484" s="874"/>
      <c r="EUP484" s="881"/>
      <c r="EUQ484" s="881"/>
      <c r="EVG484" s="877"/>
      <c r="EVK484" s="874"/>
      <c r="EVL484" s="881"/>
      <c r="EVM484" s="881"/>
      <c r="EWC484" s="877"/>
      <c r="EWG484" s="874"/>
      <c r="EWH484" s="881"/>
      <c r="EWI484" s="881"/>
      <c r="EWY484" s="877"/>
      <c r="EXC484" s="874"/>
      <c r="EXD484" s="881"/>
      <c r="EXE484" s="881"/>
      <c r="EXU484" s="877"/>
      <c r="EXY484" s="874"/>
      <c r="EXZ484" s="881"/>
      <c r="EYA484" s="881"/>
      <c r="EYQ484" s="877"/>
      <c r="EYU484" s="874"/>
      <c r="EYV484" s="881"/>
      <c r="EYW484" s="881"/>
      <c r="EZM484" s="877"/>
      <c r="EZQ484" s="874"/>
      <c r="EZR484" s="881"/>
      <c r="EZS484" s="881"/>
      <c r="FAI484" s="877"/>
      <c r="FAM484" s="874"/>
      <c r="FAN484" s="881"/>
      <c r="FAO484" s="881"/>
      <c r="FBE484" s="877"/>
      <c r="FBI484" s="874"/>
      <c r="FBJ484" s="881"/>
      <c r="FBK484" s="881"/>
      <c r="FCA484" s="877"/>
      <c r="FCE484" s="874"/>
      <c r="FCF484" s="881"/>
      <c r="FCG484" s="881"/>
      <c r="FCW484" s="877"/>
      <c r="FDA484" s="874"/>
      <c r="FDB484" s="881"/>
      <c r="FDC484" s="881"/>
      <c r="FDS484" s="877"/>
      <c r="FDW484" s="874"/>
      <c r="FDX484" s="881"/>
      <c r="FDY484" s="881"/>
      <c r="FEO484" s="877"/>
      <c r="FES484" s="874"/>
      <c r="FET484" s="881"/>
      <c r="FEU484" s="881"/>
      <c r="FFK484" s="877"/>
      <c r="FFO484" s="874"/>
      <c r="FFP484" s="881"/>
      <c r="FFQ484" s="881"/>
      <c r="FGG484" s="877"/>
      <c r="FGK484" s="874"/>
      <c r="FGL484" s="881"/>
      <c r="FGM484" s="881"/>
      <c r="FHC484" s="877"/>
      <c r="FHG484" s="874"/>
      <c r="FHH484" s="881"/>
      <c r="FHI484" s="881"/>
      <c r="FHY484" s="877"/>
      <c r="FIC484" s="874"/>
      <c r="FID484" s="881"/>
      <c r="FIE484" s="881"/>
      <c r="FIU484" s="877"/>
      <c r="FIY484" s="874"/>
      <c r="FIZ484" s="881"/>
      <c r="FJA484" s="881"/>
      <c r="FJQ484" s="877"/>
      <c r="FJU484" s="874"/>
      <c r="FJV484" s="881"/>
      <c r="FJW484" s="881"/>
      <c r="FKM484" s="877"/>
      <c r="FKQ484" s="874"/>
      <c r="FKR484" s="881"/>
      <c r="FKS484" s="881"/>
      <c r="FLI484" s="877"/>
      <c r="FLM484" s="874"/>
      <c r="FLN484" s="881"/>
      <c r="FLO484" s="881"/>
      <c r="FME484" s="877"/>
      <c r="FMI484" s="874"/>
      <c r="FMJ484" s="881"/>
      <c r="FMK484" s="881"/>
      <c r="FNA484" s="877"/>
      <c r="FNE484" s="874"/>
      <c r="FNF484" s="881"/>
      <c r="FNG484" s="881"/>
      <c r="FNW484" s="877"/>
      <c r="FOA484" s="874"/>
      <c r="FOB484" s="881"/>
      <c r="FOC484" s="881"/>
      <c r="FOS484" s="877"/>
      <c r="FOW484" s="874"/>
      <c r="FOX484" s="881"/>
      <c r="FOY484" s="881"/>
      <c r="FPO484" s="877"/>
      <c r="FPS484" s="874"/>
      <c r="FPT484" s="881"/>
      <c r="FPU484" s="881"/>
      <c r="FQK484" s="877"/>
      <c r="FQO484" s="874"/>
      <c r="FQP484" s="881"/>
      <c r="FQQ484" s="881"/>
      <c r="FRG484" s="877"/>
      <c r="FRK484" s="874"/>
      <c r="FRL484" s="881"/>
      <c r="FRM484" s="881"/>
      <c r="FSC484" s="877"/>
      <c r="FSG484" s="874"/>
      <c r="FSH484" s="881"/>
      <c r="FSI484" s="881"/>
      <c r="FSY484" s="877"/>
      <c r="FTC484" s="874"/>
      <c r="FTD484" s="881"/>
      <c r="FTE484" s="881"/>
      <c r="FTU484" s="877"/>
      <c r="FTY484" s="874"/>
      <c r="FTZ484" s="881"/>
      <c r="FUA484" s="881"/>
      <c r="FUQ484" s="877"/>
      <c r="FUU484" s="874"/>
      <c r="FUV484" s="881"/>
      <c r="FUW484" s="881"/>
      <c r="FVM484" s="877"/>
      <c r="FVQ484" s="874"/>
      <c r="FVR484" s="881"/>
      <c r="FVS484" s="881"/>
      <c r="FWI484" s="877"/>
      <c r="FWM484" s="874"/>
      <c r="FWN484" s="881"/>
      <c r="FWO484" s="881"/>
      <c r="FXE484" s="877"/>
      <c r="FXI484" s="874"/>
      <c r="FXJ484" s="881"/>
      <c r="FXK484" s="881"/>
      <c r="FYA484" s="877"/>
      <c r="FYE484" s="874"/>
      <c r="FYF484" s="881"/>
      <c r="FYG484" s="881"/>
      <c r="FYW484" s="877"/>
      <c r="FZA484" s="874"/>
      <c r="FZB484" s="881"/>
      <c r="FZC484" s="881"/>
      <c r="FZS484" s="877"/>
      <c r="FZW484" s="874"/>
      <c r="FZX484" s="881"/>
      <c r="FZY484" s="881"/>
      <c r="GAO484" s="877"/>
      <c r="GAS484" s="874"/>
      <c r="GAT484" s="881"/>
      <c r="GAU484" s="881"/>
      <c r="GBK484" s="877"/>
      <c r="GBO484" s="874"/>
      <c r="GBP484" s="881"/>
      <c r="GBQ484" s="881"/>
      <c r="GCG484" s="877"/>
      <c r="GCK484" s="874"/>
      <c r="GCL484" s="881"/>
      <c r="GCM484" s="881"/>
      <c r="GDC484" s="877"/>
      <c r="GDG484" s="874"/>
      <c r="GDH484" s="881"/>
      <c r="GDI484" s="881"/>
      <c r="GDY484" s="877"/>
      <c r="GEC484" s="874"/>
      <c r="GED484" s="881"/>
      <c r="GEE484" s="881"/>
      <c r="GEU484" s="877"/>
      <c r="GEY484" s="874"/>
      <c r="GEZ484" s="881"/>
      <c r="GFA484" s="881"/>
      <c r="GFQ484" s="877"/>
      <c r="GFU484" s="874"/>
      <c r="GFV484" s="881"/>
      <c r="GFW484" s="881"/>
      <c r="GGM484" s="877"/>
      <c r="GGQ484" s="874"/>
      <c r="GGR484" s="881"/>
      <c r="GGS484" s="881"/>
      <c r="GHI484" s="877"/>
      <c r="GHM484" s="874"/>
      <c r="GHN484" s="881"/>
      <c r="GHO484" s="881"/>
      <c r="GIE484" s="877"/>
      <c r="GII484" s="874"/>
      <c r="GIJ484" s="881"/>
      <c r="GIK484" s="881"/>
      <c r="GJA484" s="877"/>
      <c r="GJE484" s="874"/>
      <c r="GJF484" s="881"/>
      <c r="GJG484" s="881"/>
      <c r="GJW484" s="877"/>
      <c r="GKA484" s="874"/>
      <c r="GKB484" s="881"/>
      <c r="GKC484" s="881"/>
      <c r="GKS484" s="877"/>
      <c r="GKW484" s="874"/>
      <c r="GKX484" s="881"/>
      <c r="GKY484" s="881"/>
      <c r="GLO484" s="877"/>
      <c r="GLS484" s="874"/>
      <c r="GLT484" s="881"/>
      <c r="GLU484" s="881"/>
      <c r="GMK484" s="877"/>
      <c r="GMO484" s="874"/>
      <c r="GMP484" s="881"/>
      <c r="GMQ484" s="881"/>
      <c r="GNG484" s="877"/>
      <c r="GNK484" s="874"/>
      <c r="GNL484" s="881"/>
      <c r="GNM484" s="881"/>
      <c r="GOC484" s="877"/>
      <c r="GOG484" s="874"/>
      <c r="GOH484" s="881"/>
      <c r="GOI484" s="881"/>
      <c r="GOY484" s="877"/>
      <c r="GPC484" s="874"/>
      <c r="GPD484" s="881"/>
      <c r="GPE484" s="881"/>
      <c r="GPU484" s="877"/>
      <c r="GPY484" s="874"/>
      <c r="GPZ484" s="881"/>
      <c r="GQA484" s="881"/>
      <c r="GQQ484" s="877"/>
      <c r="GQU484" s="874"/>
      <c r="GQV484" s="881"/>
      <c r="GQW484" s="881"/>
      <c r="GRM484" s="877"/>
      <c r="GRQ484" s="874"/>
      <c r="GRR484" s="881"/>
      <c r="GRS484" s="881"/>
      <c r="GSI484" s="877"/>
      <c r="GSM484" s="874"/>
      <c r="GSN484" s="881"/>
      <c r="GSO484" s="881"/>
      <c r="GTE484" s="877"/>
      <c r="GTI484" s="874"/>
      <c r="GTJ484" s="881"/>
      <c r="GTK484" s="881"/>
      <c r="GUA484" s="877"/>
      <c r="GUE484" s="874"/>
      <c r="GUF484" s="881"/>
      <c r="GUG484" s="881"/>
      <c r="GUW484" s="877"/>
      <c r="GVA484" s="874"/>
      <c r="GVB484" s="881"/>
      <c r="GVC484" s="881"/>
      <c r="GVS484" s="877"/>
      <c r="GVW484" s="874"/>
      <c r="GVX484" s="881"/>
      <c r="GVY484" s="881"/>
      <c r="GWO484" s="877"/>
      <c r="GWS484" s="874"/>
      <c r="GWT484" s="881"/>
      <c r="GWU484" s="881"/>
      <c r="GXK484" s="877"/>
      <c r="GXO484" s="874"/>
      <c r="GXP484" s="881"/>
      <c r="GXQ484" s="881"/>
      <c r="GYG484" s="877"/>
      <c r="GYK484" s="874"/>
      <c r="GYL484" s="881"/>
      <c r="GYM484" s="881"/>
      <c r="GZC484" s="877"/>
      <c r="GZG484" s="874"/>
      <c r="GZH484" s="881"/>
      <c r="GZI484" s="881"/>
      <c r="GZY484" s="877"/>
      <c r="HAC484" s="874"/>
      <c r="HAD484" s="881"/>
      <c r="HAE484" s="881"/>
      <c r="HAU484" s="877"/>
      <c r="HAY484" s="874"/>
      <c r="HAZ484" s="881"/>
      <c r="HBA484" s="881"/>
      <c r="HBQ484" s="877"/>
      <c r="HBU484" s="874"/>
      <c r="HBV484" s="881"/>
      <c r="HBW484" s="881"/>
      <c r="HCM484" s="877"/>
      <c r="HCQ484" s="874"/>
      <c r="HCR484" s="881"/>
      <c r="HCS484" s="881"/>
      <c r="HDI484" s="877"/>
      <c r="HDM484" s="874"/>
      <c r="HDN484" s="881"/>
      <c r="HDO484" s="881"/>
      <c r="HEE484" s="877"/>
      <c r="HEI484" s="874"/>
      <c r="HEJ484" s="881"/>
      <c r="HEK484" s="881"/>
      <c r="HFA484" s="877"/>
      <c r="HFE484" s="874"/>
      <c r="HFF484" s="881"/>
      <c r="HFG484" s="881"/>
      <c r="HFW484" s="877"/>
      <c r="HGA484" s="874"/>
      <c r="HGB484" s="881"/>
      <c r="HGC484" s="881"/>
      <c r="HGS484" s="877"/>
      <c r="HGW484" s="874"/>
      <c r="HGX484" s="881"/>
      <c r="HGY484" s="881"/>
      <c r="HHO484" s="877"/>
      <c r="HHS484" s="874"/>
      <c r="HHT484" s="881"/>
      <c r="HHU484" s="881"/>
      <c r="HIK484" s="877"/>
      <c r="HIO484" s="874"/>
      <c r="HIP484" s="881"/>
      <c r="HIQ484" s="881"/>
      <c r="HJG484" s="877"/>
      <c r="HJK484" s="874"/>
      <c r="HJL484" s="881"/>
      <c r="HJM484" s="881"/>
      <c r="HKC484" s="877"/>
      <c r="HKG484" s="874"/>
      <c r="HKH484" s="881"/>
      <c r="HKI484" s="881"/>
      <c r="HKY484" s="877"/>
      <c r="HLC484" s="874"/>
      <c r="HLD484" s="881"/>
      <c r="HLE484" s="881"/>
      <c r="HLU484" s="877"/>
      <c r="HLY484" s="874"/>
      <c r="HLZ484" s="881"/>
      <c r="HMA484" s="881"/>
      <c r="HMQ484" s="877"/>
      <c r="HMU484" s="874"/>
      <c r="HMV484" s="881"/>
      <c r="HMW484" s="881"/>
      <c r="HNM484" s="877"/>
      <c r="HNQ484" s="874"/>
      <c r="HNR484" s="881"/>
      <c r="HNS484" s="881"/>
      <c r="HOI484" s="877"/>
      <c r="HOM484" s="874"/>
      <c r="HON484" s="881"/>
      <c r="HOO484" s="881"/>
      <c r="HPE484" s="877"/>
      <c r="HPI484" s="874"/>
      <c r="HPJ484" s="881"/>
      <c r="HPK484" s="881"/>
      <c r="HQA484" s="877"/>
      <c r="HQE484" s="874"/>
      <c r="HQF484" s="881"/>
      <c r="HQG484" s="881"/>
      <c r="HQW484" s="877"/>
      <c r="HRA484" s="874"/>
      <c r="HRB484" s="881"/>
      <c r="HRC484" s="881"/>
      <c r="HRS484" s="877"/>
      <c r="HRW484" s="874"/>
      <c r="HRX484" s="881"/>
      <c r="HRY484" s="881"/>
      <c r="HSO484" s="877"/>
      <c r="HSS484" s="874"/>
      <c r="HST484" s="881"/>
      <c r="HSU484" s="881"/>
      <c r="HTK484" s="877"/>
      <c r="HTO484" s="874"/>
      <c r="HTP484" s="881"/>
      <c r="HTQ484" s="881"/>
      <c r="HUG484" s="877"/>
      <c r="HUK484" s="874"/>
      <c r="HUL484" s="881"/>
      <c r="HUM484" s="881"/>
      <c r="HVC484" s="877"/>
      <c r="HVG484" s="874"/>
      <c r="HVH484" s="881"/>
      <c r="HVI484" s="881"/>
      <c r="HVY484" s="877"/>
      <c r="HWC484" s="874"/>
      <c r="HWD484" s="881"/>
      <c r="HWE484" s="881"/>
      <c r="HWU484" s="877"/>
      <c r="HWY484" s="874"/>
      <c r="HWZ484" s="881"/>
      <c r="HXA484" s="881"/>
      <c r="HXQ484" s="877"/>
      <c r="HXU484" s="874"/>
      <c r="HXV484" s="881"/>
      <c r="HXW484" s="881"/>
      <c r="HYM484" s="877"/>
      <c r="HYQ484" s="874"/>
      <c r="HYR484" s="881"/>
      <c r="HYS484" s="881"/>
      <c r="HZI484" s="877"/>
      <c r="HZM484" s="874"/>
      <c r="HZN484" s="881"/>
      <c r="HZO484" s="881"/>
      <c r="IAE484" s="877"/>
      <c r="IAI484" s="874"/>
      <c r="IAJ484" s="881"/>
      <c r="IAK484" s="881"/>
      <c r="IBA484" s="877"/>
      <c r="IBE484" s="874"/>
      <c r="IBF484" s="881"/>
      <c r="IBG484" s="881"/>
      <c r="IBW484" s="877"/>
      <c r="ICA484" s="874"/>
      <c r="ICB484" s="881"/>
      <c r="ICC484" s="881"/>
      <c r="ICS484" s="877"/>
      <c r="ICW484" s="874"/>
      <c r="ICX484" s="881"/>
      <c r="ICY484" s="881"/>
      <c r="IDO484" s="877"/>
      <c r="IDS484" s="874"/>
      <c r="IDT484" s="881"/>
      <c r="IDU484" s="881"/>
      <c r="IEK484" s="877"/>
      <c r="IEO484" s="874"/>
      <c r="IEP484" s="881"/>
      <c r="IEQ484" s="881"/>
      <c r="IFG484" s="877"/>
      <c r="IFK484" s="874"/>
      <c r="IFL484" s="881"/>
      <c r="IFM484" s="881"/>
      <c r="IGC484" s="877"/>
      <c r="IGG484" s="874"/>
      <c r="IGH484" s="881"/>
      <c r="IGI484" s="881"/>
      <c r="IGY484" s="877"/>
      <c r="IHC484" s="874"/>
      <c r="IHD484" s="881"/>
      <c r="IHE484" s="881"/>
      <c r="IHU484" s="877"/>
      <c r="IHY484" s="874"/>
      <c r="IHZ484" s="881"/>
      <c r="IIA484" s="881"/>
      <c r="IIQ484" s="877"/>
      <c r="IIU484" s="874"/>
      <c r="IIV484" s="881"/>
      <c r="IIW484" s="881"/>
      <c r="IJM484" s="877"/>
      <c r="IJQ484" s="874"/>
      <c r="IJR484" s="881"/>
      <c r="IJS484" s="881"/>
      <c r="IKI484" s="877"/>
      <c r="IKM484" s="874"/>
      <c r="IKN484" s="881"/>
      <c r="IKO484" s="881"/>
      <c r="ILE484" s="877"/>
      <c r="ILI484" s="874"/>
      <c r="ILJ484" s="881"/>
      <c r="ILK484" s="881"/>
      <c r="IMA484" s="877"/>
      <c r="IME484" s="874"/>
      <c r="IMF484" s="881"/>
      <c r="IMG484" s="881"/>
      <c r="IMW484" s="877"/>
      <c r="INA484" s="874"/>
      <c r="INB484" s="881"/>
      <c r="INC484" s="881"/>
      <c r="INS484" s="877"/>
      <c r="INW484" s="874"/>
      <c r="INX484" s="881"/>
      <c r="INY484" s="881"/>
      <c r="IOO484" s="877"/>
      <c r="IOS484" s="874"/>
      <c r="IOT484" s="881"/>
      <c r="IOU484" s="881"/>
      <c r="IPK484" s="877"/>
      <c r="IPO484" s="874"/>
      <c r="IPP484" s="881"/>
      <c r="IPQ484" s="881"/>
      <c r="IQG484" s="877"/>
      <c r="IQK484" s="874"/>
      <c r="IQL484" s="881"/>
      <c r="IQM484" s="881"/>
      <c r="IRC484" s="877"/>
      <c r="IRG484" s="874"/>
      <c r="IRH484" s="881"/>
      <c r="IRI484" s="881"/>
      <c r="IRY484" s="877"/>
      <c r="ISC484" s="874"/>
      <c r="ISD484" s="881"/>
      <c r="ISE484" s="881"/>
      <c r="ISU484" s="877"/>
      <c r="ISY484" s="874"/>
      <c r="ISZ484" s="881"/>
      <c r="ITA484" s="881"/>
      <c r="ITQ484" s="877"/>
      <c r="ITU484" s="874"/>
      <c r="ITV484" s="881"/>
      <c r="ITW484" s="881"/>
      <c r="IUM484" s="877"/>
      <c r="IUQ484" s="874"/>
      <c r="IUR484" s="881"/>
      <c r="IUS484" s="881"/>
      <c r="IVI484" s="877"/>
      <c r="IVM484" s="874"/>
      <c r="IVN484" s="881"/>
      <c r="IVO484" s="881"/>
      <c r="IWE484" s="877"/>
      <c r="IWI484" s="874"/>
      <c r="IWJ484" s="881"/>
      <c r="IWK484" s="881"/>
      <c r="IXA484" s="877"/>
      <c r="IXE484" s="874"/>
      <c r="IXF484" s="881"/>
      <c r="IXG484" s="881"/>
      <c r="IXW484" s="877"/>
      <c r="IYA484" s="874"/>
      <c r="IYB484" s="881"/>
      <c r="IYC484" s="881"/>
      <c r="IYS484" s="877"/>
      <c r="IYW484" s="874"/>
      <c r="IYX484" s="881"/>
      <c r="IYY484" s="881"/>
      <c r="IZO484" s="877"/>
      <c r="IZS484" s="874"/>
      <c r="IZT484" s="881"/>
      <c r="IZU484" s="881"/>
      <c r="JAK484" s="877"/>
      <c r="JAO484" s="874"/>
      <c r="JAP484" s="881"/>
      <c r="JAQ484" s="881"/>
      <c r="JBG484" s="877"/>
      <c r="JBK484" s="874"/>
      <c r="JBL484" s="881"/>
      <c r="JBM484" s="881"/>
      <c r="JCC484" s="877"/>
      <c r="JCG484" s="874"/>
      <c r="JCH484" s="881"/>
      <c r="JCI484" s="881"/>
      <c r="JCY484" s="877"/>
      <c r="JDC484" s="874"/>
      <c r="JDD484" s="881"/>
      <c r="JDE484" s="881"/>
      <c r="JDU484" s="877"/>
      <c r="JDY484" s="874"/>
      <c r="JDZ484" s="881"/>
      <c r="JEA484" s="881"/>
      <c r="JEQ484" s="877"/>
      <c r="JEU484" s="874"/>
      <c r="JEV484" s="881"/>
      <c r="JEW484" s="881"/>
      <c r="JFM484" s="877"/>
      <c r="JFQ484" s="874"/>
      <c r="JFR484" s="881"/>
      <c r="JFS484" s="881"/>
      <c r="JGI484" s="877"/>
      <c r="JGM484" s="874"/>
      <c r="JGN484" s="881"/>
      <c r="JGO484" s="881"/>
      <c r="JHE484" s="877"/>
      <c r="JHI484" s="874"/>
      <c r="JHJ484" s="881"/>
      <c r="JHK484" s="881"/>
      <c r="JIA484" s="877"/>
      <c r="JIE484" s="874"/>
      <c r="JIF484" s="881"/>
      <c r="JIG484" s="881"/>
      <c r="JIW484" s="877"/>
      <c r="JJA484" s="874"/>
      <c r="JJB484" s="881"/>
      <c r="JJC484" s="881"/>
      <c r="JJS484" s="877"/>
      <c r="JJW484" s="874"/>
      <c r="JJX484" s="881"/>
      <c r="JJY484" s="881"/>
      <c r="JKO484" s="877"/>
      <c r="JKS484" s="874"/>
      <c r="JKT484" s="881"/>
      <c r="JKU484" s="881"/>
      <c r="JLK484" s="877"/>
      <c r="JLO484" s="874"/>
      <c r="JLP484" s="881"/>
      <c r="JLQ484" s="881"/>
      <c r="JMG484" s="877"/>
      <c r="JMK484" s="874"/>
      <c r="JML484" s="881"/>
      <c r="JMM484" s="881"/>
      <c r="JNC484" s="877"/>
      <c r="JNG484" s="874"/>
      <c r="JNH484" s="881"/>
      <c r="JNI484" s="881"/>
      <c r="JNY484" s="877"/>
      <c r="JOC484" s="874"/>
      <c r="JOD484" s="881"/>
      <c r="JOE484" s="881"/>
      <c r="JOU484" s="877"/>
      <c r="JOY484" s="874"/>
      <c r="JOZ484" s="881"/>
      <c r="JPA484" s="881"/>
      <c r="JPQ484" s="877"/>
      <c r="JPU484" s="874"/>
      <c r="JPV484" s="881"/>
      <c r="JPW484" s="881"/>
      <c r="JQM484" s="877"/>
      <c r="JQQ484" s="874"/>
      <c r="JQR484" s="881"/>
      <c r="JQS484" s="881"/>
      <c r="JRI484" s="877"/>
      <c r="JRM484" s="874"/>
      <c r="JRN484" s="881"/>
      <c r="JRO484" s="881"/>
      <c r="JSE484" s="877"/>
      <c r="JSI484" s="874"/>
      <c r="JSJ484" s="881"/>
      <c r="JSK484" s="881"/>
      <c r="JTA484" s="877"/>
      <c r="JTE484" s="874"/>
      <c r="JTF484" s="881"/>
      <c r="JTG484" s="881"/>
      <c r="JTW484" s="877"/>
      <c r="JUA484" s="874"/>
      <c r="JUB484" s="881"/>
      <c r="JUC484" s="881"/>
      <c r="JUS484" s="877"/>
      <c r="JUW484" s="874"/>
      <c r="JUX484" s="881"/>
      <c r="JUY484" s="881"/>
      <c r="JVO484" s="877"/>
      <c r="JVS484" s="874"/>
      <c r="JVT484" s="881"/>
      <c r="JVU484" s="881"/>
      <c r="JWK484" s="877"/>
      <c r="JWO484" s="874"/>
      <c r="JWP484" s="881"/>
      <c r="JWQ484" s="881"/>
      <c r="JXG484" s="877"/>
      <c r="JXK484" s="874"/>
      <c r="JXL484" s="881"/>
      <c r="JXM484" s="881"/>
      <c r="JYC484" s="877"/>
      <c r="JYG484" s="874"/>
      <c r="JYH484" s="881"/>
      <c r="JYI484" s="881"/>
      <c r="JYY484" s="877"/>
      <c r="JZC484" s="874"/>
      <c r="JZD484" s="881"/>
      <c r="JZE484" s="881"/>
      <c r="JZU484" s="877"/>
      <c r="JZY484" s="874"/>
      <c r="JZZ484" s="881"/>
      <c r="KAA484" s="881"/>
      <c r="KAQ484" s="877"/>
      <c r="KAU484" s="874"/>
      <c r="KAV484" s="881"/>
      <c r="KAW484" s="881"/>
      <c r="KBM484" s="877"/>
      <c r="KBQ484" s="874"/>
      <c r="KBR484" s="881"/>
      <c r="KBS484" s="881"/>
      <c r="KCI484" s="877"/>
      <c r="KCM484" s="874"/>
      <c r="KCN484" s="881"/>
      <c r="KCO484" s="881"/>
      <c r="KDE484" s="877"/>
      <c r="KDI484" s="874"/>
      <c r="KDJ484" s="881"/>
      <c r="KDK484" s="881"/>
      <c r="KEA484" s="877"/>
      <c r="KEE484" s="874"/>
      <c r="KEF484" s="881"/>
      <c r="KEG484" s="881"/>
      <c r="KEW484" s="877"/>
      <c r="KFA484" s="874"/>
      <c r="KFB484" s="881"/>
      <c r="KFC484" s="881"/>
      <c r="KFS484" s="877"/>
      <c r="KFW484" s="874"/>
      <c r="KFX484" s="881"/>
      <c r="KFY484" s="881"/>
      <c r="KGO484" s="877"/>
      <c r="KGS484" s="874"/>
      <c r="KGT484" s="881"/>
      <c r="KGU484" s="881"/>
      <c r="KHK484" s="877"/>
      <c r="KHO484" s="874"/>
      <c r="KHP484" s="881"/>
      <c r="KHQ484" s="881"/>
      <c r="KIG484" s="877"/>
      <c r="KIK484" s="874"/>
      <c r="KIL484" s="881"/>
      <c r="KIM484" s="881"/>
      <c r="KJC484" s="877"/>
      <c r="KJG484" s="874"/>
      <c r="KJH484" s="881"/>
      <c r="KJI484" s="881"/>
      <c r="KJY484" s="877"/>
      <c r="KKC484" s="874"/>
      <c r="KKD484" s="881"/>
      <c r="KKE484" s="881"/>
      <c r="KKU484" s="877"/>
      <c r="KKY484" s="874"/>
      <c r="KKZ484" s="881"/>
      <c r="KLA484" s="881"/>
      <c r="KLQ484" s="877"/>
      <c r="KLU484" s="874"/>
      <c r="KLV484" s="881"/>
      <c r="KLW484" s="881"/>
      <c r="KMM484" s="877"/>
      <c r="KMQ484" s="874"/>
      <c r="KMR484" s="881"/>
      <c r="KMS484" s="881"/>
      <c r="KNI484" s="877"/>
      <c r="KNM484" s="874"/>
      <c r="KNN484" s="881"/>
      <c r="KNO484" s="881"/>
      <c r="KOE484" s="877"/>
      <c r="KOI484" s="874"/>
      <c r="KOJ484" s="881"/>
      <c r="KOK484" s="881"/>
      <c r="KPA484" s="877"/>
      <c r="KPE484" s="874"/>
      <c r="KPF484" s="881"/>
      <c r="KPG484" s="881"/>
      <c r="KPW484" s="877"/>
      <c r="KQA484" s="874"/>
      <c r="KQB484" s="881"/>
      <c r="KQC484" s="881"/>
      <c r="KQS484" s="877"/>
      <c r="KQW484" s="874"/>
      <c r="KQX484" s="881"/>
      <c r="KQY484" s="881"/>
      <c r="KRO484" s="877"/>
      <c r="KRS484" s="874"/>
      <c r="KRT484" s="881"/>
      <c r="KRU484" s="881"/>
      <c r="KSK484" s="877"/>
      <c r="KSO484" s="874"/>
      <c r="KSP484" s="881"/>
      <c r="KSQ484" s="881"/>
      <c r="KTG484" s="877"/>
      <c r="KTK484" s="874"/>
      <c r="KTL484" s="881"/>
      <c r="KTM484" s="881"/>
      <c r="KUC484" s="877"/>
      <c r="KUG484" s="874"/>
      <c r="KUH484" s="881"/>
      <c r="KUI484" s="881"/>
      <c r="KUY484" s="877"/>
      <c r="KVC484" s="874"/>
      <c r="KVD484" s="881"/>
      <c r="KVE484" s="881"/>
      <c r="KVU484" s="877"/>
      <c r="KVY484" s="874"/>
      <c r="KVZ484" s="881"/>
      <c r="KWA484" s="881"/>
      <c r="KWQ484" s="877"/>
      <c r="KWU484" s="874"/>
      <c r="KWV484" s="881"/>
      <c r="KWW484" s="881"/>
      <c r="KXM484" s="877"/>
      <c r="KXQ484" s="874"/>
      <c r="KXR484" s="881"/>
      <c r="KXS484" s="881"/>
      <c r="KYI484" s="877"/>
      <c r="KYM484" s="874"/>
      <c r="KYN484" s="881"/>
      <c r="KYO484" s="881"/>
      <c r="KZE484" s="877"/>
      <c r="KZI484" s="874"/>
      <c r="KZJ484" s="881"/>
      <c r="KZK484" s="881"/>
      <c r="LAA484" s="877"/>
      <c r="LAE484" s="874"/>
      <c r="LAF484" s="881"/>
      <c r="LAG484" s="881"/>
      <c r="LAW484" s="877"/>
      <c r="LBA484" s="874"/>
      <c r="LBB484" s="881"/>
      <c r="LBC484" s="881"/>
      <c r="LBS484" s="877"/>
      <c r="LBW484" s="874"/>
      <c r="LBX484" s="881"/>
      <c r="LBY484" s="881"/>
      <c r="LCO484" s="877"/>
      <c r="LCS484" s="874"/>
      <c r="LCT484" s="881"/>
      <c r="LCU484" s="881"/>
      <c r="LDK484" s="877"/>
      <c r="LDO484" s="874"/>
      <c r="LDP484" s="881"/>
      <c r="LDQ484" s="881"/>
      <c r="LEG484" s="877"/>
      <c r="LEK484" s="874"/>
      <c r="LEL484" s="881"/>
      <c r="LEM484" s="881"/>
      <c r="LFC484" s="877"/>
      <c r="LFG484" s="874"/>
      <c r="LFH484" s="881"/>
      <c r="LFI484" s="881"/>
      <c r="LFY484" s="877"/>
      <c r="LGC484" s="874"/>
      <c r="LGD484" s="881"/>
      <c r="LGE484" s="881"/>
      <c r="LGU484" s="877"/>
      <c r="LGY484" s="874"/>
      <c r="LGZ484" s="881"/>
      <c r="LHA484" s="881"/>
      <c r="LHQ484" s="877"/>
      <c r="LHU484" s="874"/>
      <c r="LHV484" s="881"/>
      <c r="LHW484" s="881"/>
      <c r="LIM484" s="877"/>
      <c r="LIQ484" s="874"/>
      <c r="LIR484" s="881"/>
      <c r="LIS484" s="881"/>
      <c r="LJI484" s="877"/>
      <c r="LJM484" s="874"/>
      <c r="LJN484" s="881"/>
      <c r="LJO484" s="881"/>
      <c r="LKE484" s="877"/>
      <c r="LKI484" s="874"/>
      <c r="LKJ484" s="881"/>
      <c r="LKK484" s="881"/>
      <c r="LLA484" s="877"/>
      <c r="LLE484" s="874"/>
      <c r="LLF484" s="881"/>
      <c r="LLG484" s="881"/>
      <c r="LLW484" s="877"/>
      <c r="LMA484" s="874"/>
      <c r="LMB484" s="881"/>
      <c r="LMC484" s="881"/>
      <c r="LMS484" s="877"/>
      <c r="LMW484" s="874"/>
      <c r="LMX484" s="881"/>
      <c r="LMY484" s="881"/>
      <c r="LNO484" s="877"/>
      <c r="LNS484" s="874"/>
      <c r="LNT484" s="881"/>
      <c r="LNU484" s="881"/>
      <c r="LOK484" s="877"/>
      <c r="LOO484" s="874"/>
      <c r="LOP484" s="881"/>
      <c r="LOQ484" s="881"/>
      <c r="LPG484" s="877"/>
      <c r="LPK484" s="874"/>
      <c r="LPL484" s="881"/>
      <c r="LPM484" s="881"/>
      <c r="LQC484" s="877"/>
      <c r="LQG484" s="874"/>
      <c r="LQH484" s="881"/>
      <c r="LQI484" s="881"/>
      <c r="LQY484" s="877"/>
      <c r="LRC484" s="874"/>
      <c r="LRD484" s="881"/>
      <c r="LRE484" s="881"/>
      <c r="LRU484" s="877"/>
      <c r="LRY484" s="874"/>
      <c r="LRZ484" s="881"/>
      <c r="LSA484" s="881"/>
      <c r="LSQ484" s="877"/>
      <c r="LSU484" s="874"/>
      <c r="LSV484" s="881"/>
      <c r="LSW484" s="881"/>
      <c r="LTM484" s="877"/>
      <c r="LTQ484" s="874"/>
      <c r="LTR484" s="881"/>
      <c r="LTS484" s="881"/>
      <c r="LUI484" s="877"/>
      <c r="LUM484" s="874"/>
      <c r="LUN484" s="881"/>
      <c r="LUO484" s="881"/>
      <c r="LVE484" s="877"/>
      <c r="LVI484" s="874"/>
      <c r="LVJ484" s="881"/>
      <c r="LVK484" s="881"/>
      <c r="LWA484" s="877"/>
      <c r="LWE484" s="874"/>
      <c r="LWF484" s="881"/>
      <c r="LWG484" s="881"/>
      <c r="LWW484" s="877"/>
      <c r="LXA484" s="874"/>
      <c r="LXB484" s="881"/>
      <c r="LXC484" s="881"/>
      <c r="LXS484" s="877"/>
      <c r="LXW484" s="874"/>
      <c r="LXX484" s="881"/>
      <c r="LXY484" s="881"/>
      <c r="LYO484" s="877"/>
      <c r="LYS484" s="874"/>
      <c r="LYT484" s="881"/>
      <c r="LYU484" s="881"/>
      <c r="LZK484" s="877"/>
      <c r="LZO484" s="874"/>
      <c r="LZP484" s="881"/>
      <c r="LZQ484" s="881"/>
      <c r="MAG484" s="877"/>
      <c r="MAK484" s="874"/>
      <c r="MAL484" s="881"/>
      <c r="MAM484" s="881"/>
      <c r="MBC484" s="877"/>
      <c r="MBG484" s="874"/>
      <c r="MBH484" s="881"/>
      <c r="MBI484" s="881"/>
      <c r="MBY484" s="877"/>
      <c r="MCC484" s="874"/>
      <c r="MCD484" s="881"/>
      <c r="MCE484" s="881"/>
      <c r="MCU484" s="877"/>
      <c r="MCY484" s="874"/>
      <c r="MCZ484" s="881"/>
      <c r="MDA484" s="881"/>
      <c r="MDQ484" s="877"/>
      <c r="MDU484" s="874"/>
      <c r="MDV484" s="881"/>
      <c r="MDW484" s="881"/>
      <c r="MEM484" s="877"/>
      <c r="MEQ484" s="874"/>
      <c r="MER484" s="881"/>
      <c r="MES484" s="881"/>
      <c r="MFI484" s="877"/>
      <c r="MFM484" s="874"/>
      <c r="MFN484" s="881"/>
      <c r="MFO484" s="881"/>
      <c r="MGE484" s="877"/>
      <c r="MGI484" s="874"/>
      <c r="MGJ484" s="881"/>
      <c r="MGK484" s="881"/>
      <c r="MHA484" s="877"/>
      <c r="MHE484" s="874"/>
      <c r="MHF484" s="881"/>
      <c r="MHG484" s="881"/>
      <c r="MHW484" s="877"/>
      <c r="MIA484" s="874"/>
      <c r="MIB484" s="881"/>
      <c r="MIC484" s="881"/>
      <c r="MIS484" s="877"/>
      <c r="MIW484" s="874"/>
      <c r="MIX484" s="881"/>
      <c r="MIY484" s="881"/>
      <c r="MJO484" s="877"/>
      <c r="MJS484" s="874"/>
      <c r="MJT484" s="881"/>
      <c r="MJU484" s="881"/>
      <c r="MKK484" s="877"/>
      <c r="MKO484" s="874"/>
      <c r="MKP484" s="881"/>
      <c r="MKQ484" s="881"/>
      <c r="MLG484" s="877"/>
      <c r="MLK484" s="874"/>
      <c r="MLL484" s="881"/>
      <c r="MLM484" s="881"/>
      <c r="MMC484" s="877"/>
      <c r="MMG484" s="874"/>
      <c r="MMH484" s="881"/>
      <c r="MMI484" s="881"/>
      <c r="MMY484" s="877"/>
      <c r="MNC484" s="874"/>
      <c r="MND484" s="881"/>
      <c r="MNE484" s="881"/>
      <c r="MNU484" s="877"/>
      <c r="MNY484" s="874"/>
      <c r="MNZ484" s="881"/>
      <c r="MOA484" s="881"/>
      <c r="MOQ484" s="877"/>
      <c r="MOU484" s="874"/>
      <c r="MOV484" s="881"/>
      <c r="MOW484" s="881"/>
      <c r="MPM484" s="877"/>
      <c r="MPQ484" s="874"/>
      <c r="MPR484" s="881"/>
      <c r="MPS484" s="881"/>
      <c r="MQI484" s="877"/>
      <c r="MQM484" s="874"/>
      <c r="MQN484" s="881"/>
      <c r="MQO484" s="881"/>
      <c r="MRE484" s="877"/>
      <c r="MRI484" s="874"/>
      <c r="MRJ484" s="881"/>
      <c r="MRK484" s="881"/>
      <c r="MSA484" s="877"/>
      <c r="MSE484" s="874"/>
      <c r="MSF484" s="881"/>
      <c r="MSG484" s="881"/>
      <c r="MSW484" s="877"/>
      <c r="MTA484" s="874"/>
      <c r="MTB484" s="881"/>
      <c r="MTC484" s="881"/>
      <c r="MTS484" s="877"/>
      <c r="MTW484" s="874"/>
      <c r="MTX484" s="881"/>
      <c r="MTY484" s="881"/>
      <c r="MUO484" s="877"/>
      <c r="MUS484" s="874"/>
      <c r="MUT484" s="881"/>
      <c r="MUU484" s="881"/>
      <c r="MVK484" s="877"/>
      <c r="MVO484" s="874"/>
      <c r="MVP484" s="881"/>
      <c r="MVQ484" s="881"/>
      <c r="MWG484" s="877"/>
      <c r="MWK484" s="874"/>
      <c r="MWL484" s="881"/>
      <c r="MWM484" s="881"/>
      <c r="MXC484" s="877"/>
      <c r="MXG484" s="874"/>
      <c r="MXH484" s="881"/>
      <c r="MXI484" s="881"/>
      <c r="MXY484" s="877"/>
      <c r="MYC484" s="874"/>
      <c r="MYD484" s="881"/>
      <c r="MYE484" s="881"/>
      <c r="MYU484" s="877"/>
      <c r="MYY484" s="874"/>
      <c r="MYZ484" s="881"/>
      <c r="MZA484" s="881"/>
      <c r="MZQ484" s="877"/>
      <c r="MZU484" s="874"/>
      <c r="MZV484" s="881"/>
      <c r="MZW484" s="881"/>
      <c r="NAM484" s="877"/>
      <c r="NAQ484" s="874"/>
      <c r="NAR484" s="881"/>
      <c r="NAS484" s="881"/>
      <c r="NBI484" s="877"/>
      <c r="NBM484" s="874"/>
      <c r="NBN484" s="881"/>
      <c r="NBO484" s="881"/>
      <c r="NCE484" s="877"/>
      <c r="NCI484" s="874"/>
      <c r="NCJ484" s="881"/>
      <c r="NCK484" s="881"/>
      <c r="NDA484" s="877"/>
      <c r="NDE484" s="874"/>
      <c r="NDF484" s="881"/>
      <c r="NDG484" s="881"/>
      <c r="NDW484" s="877"/>
      <c r="NEA484" s="874"/>
      <c r="NEB484" s="881"/>
      <c r="NEC484" s="881"/>
      <c r="NES484" s="877"/>
      <c r="NEW484" s="874"/>
      <c r="NEX484" s="881"/>
      <c r="NEY484" s="881"/>
      <c r="NFO484" s="877"/>
      <c r="NFS484" s="874"/>
      <c r="NFT484" s="881"/>
      <c r="NFU484" s="881"/>
      <c r="NGK484" s="877"/>
      <c r="NGO484" s="874"/>
      <c r="NGP484" s="881"/>
      <c r="NGQ484" s="881"/>
      <c r="NHG484" s="877"/>
      <c r="NHK484" s="874"/>
      <c r="NHL484" s="881"/>
      <c r="NHM484" s="881"/>
      <c r="NIC484" s="877"/>
      <c r="NIG484" s="874"/>
      <c r="NIH484" s="881"/>
      <c r="NII484" s="881"/>
      <c r="NIY484" s="877"/>
      <c r="NJC484" s="874"/>
      <c r="NJD484" s="881"/>
      <c r="NJE484" s="881"/>
      <c r="NJU484" s="877"/>
      <c r="NJY484" s="874"/>
      <c r="NJZ484" s="881"/>
      <c r="NKA484" s="881"/>
      <c r="NKQ484" s="877"/>
      <c r="NKU484" s="874"/>
      <c r="NKV484" s="881"/>
      <c r="NKW484" s="881"/>
      <c r="NLM484" s="877"/>
      <c r="NLQ484" s="874"/>
      <c r="NLR484" s="881"/>
      <c r="NLS484" s="881"/>
      <c r="NMI484" s="877"/>
      <c r="NMM484" s="874"/>
      <c r="NMN484" s="881"/>
      <c r="NMO484" s="881"/>
      <c r="NNE484" s="877"/>
      <c r="NNI484" s="874"/>
      <c r="NNJ484" s="881"/>
      <c r="NNK484" s="881"/>
      <c r="NOA484" s="877"/>
      <c r="NOE484" s="874"/>
      <c r="NOF484" s="881"/>
      <c r="NOG484" s="881"/>
      <c r="NOW484" s="877"/>
      <c r="NPA484" s="874"/>
      <c r="NPB484" s="881"/>
      <c r="NPC484" s="881"/>
      <c r="NPS484" s="877"/>
      <c r="NPW484" s="874"/>
      <c r="NPX484" s="881"/>
      <c r="NPY484" s="881"/>
      <c r="NQO484" s="877"/>
      <c r="NQS484" s="874"/>
      <c r="NQT484" s="881"/>
      <c r="NQU484" s="881"/>
      <c r="NRK484" s="877"/>
      <c r="NRO484" s="874"/>
      <c r="NRP484" s="881"/>
      <c r="NRQ484" s="881"/>
      <c r="NSG484" s="877"/>
      <c r="NSK484" s="874"/>
      <c r="NSL484" s="881"/>
      <c r="NSM484" s="881"/>
      <c r="NTC484" s="877"/>
      <c r="NTG484" s="874"/>
      <c r="NTH484" s="881"/>
      <c r="NTI484" s="881"/>
      <c r="NTY484" s="877"/>
      <c r="NUC484" s="874"/>
      <c r="NUD484" s="881"/>
      <c r="NUE484" s="881"/>
      <c r="NUU484" s="877"/>
      <c r="NUY484" s="874"/>
      <c r="NUZ484" s="881"/>
      <c r="NVA484" s="881"/>
      <c r="NVQ484" s="877"/>
      <c r="NVU484" s="874"/>
      <c r="NVV484" s="881"/>
      <c r="NVW484" s="881"/>
      <c r="NWM484" s="877"/>
      <c r="NWQ484" s="874"/>
      <c r="NWR484" s="881"/>
      <c r="NWS484" s="881"/>
      <c r="NXI484" s="877"/>
      <c r="NXM484" s="874"/>
      <c r="NXN484" s="881"/>
      <c r="NXO484" s="881"/>
      <c r="NYE484" s="877"/>
      <c r="NYI484" s="874"/>
      <c r="NYJ484" s="881"/>
      <c r="NYK484" s="881"/>
      <c r="NZA484" s="877"/>
      <c r="NZE484" s="874"/>
      <c r="NZF484" s="881"/>
      <c r="NZG484" s="881"/>
      <c r="NZW484" s="877"/>
      <c r="OAA484" s="874"/>
      <c r="OAB484" s="881"/>
      <c r="OAC484" s="881"/>
      <c r="OAS484" s="877"/>
      <c r="OAW484" s="874"/>
      <c r="OAX484" s="881"/>
      <c r="OAY484" s="881"/>
      <c r="OBO484" s="877"/>
      <c r="OBS484" s="874"/>
      <c r="OBT484" s="881"/>
      <c r="OBU484" s="881"/>
      <c r="OCK484" s="877"/>
      <c r="OCO484" s="874"/>
      <c r="OCP484" s="881"/>
      <c r="OCQ484" s="881"/>
      <c r="ODG484" s="877"/>
      <c r="ODK484" s="874"/>
      <c r="ODL484" s="881"/>
      <c r="ODM484" s="881"/>
      <c r="OEC484" s="877"/>
      <c r="OEG484" s="874"/>
      <c r="OEH484" s="881"/>
      <c r="OEI484" s="881"/>
      <c r="OEY484" s="877"/>
      <c r="OFC484" s="874"/>
      <c r="OFD484" s="881"/>
      <c r="OFE484" s="881"/>
      <c r="OFU484" s="877"/>
      <c r="OFY484" s="874"/>
      <c r="OFZ484" s="881"/>
      <c r="OGA484" s="881"/>
      <c r="OGQ484" s="877"/>
      <c r="OGU484" s="874"/>
      <c r="OGV484" s="881"/>
      <c r="OGW484" s="881"/>
      <c r="OHM484" s="877"/>
      <c r="OHQ484" s="874"/>
      <c r="OHR484" s="881"/>
      <c r="OHS484" s="881"/>
      <c r="OII484" s="877"/>
      <c r="OIM484" s="874"/>
      <c r="OIN484" s="881"/>
      <c r="OIO484" s="881"/>
      <c r="OJE484" s="877"/>
      <c r="OJI484" s="874"/>
      <c r="OJJ484" s="881"/>
      <c r="OJK484" s="881"/>
      <c r="OKA484" s="877"/>
      <c r="OKE484" s="874"/>
      <c r="OKF484" s="881"/>
      <c r="OKG484" s="881"/>
      <c r="OKW484" s="877"/>
      <c r="OLA484" s="874"/>
      <c r="OLB484" s="881"/>
      <c r="OLC484" s="881"/>
      <c r="OLS484" s="877"/>
      <c r="OLW484" s="874"/>
      <c r="OLX484" s="881"/>
      <c r="OLY484" s="881"/>
      <c r="OMO484" s="877"/>
      <c r="OMS484" s="874"/>
      <c r="OMT484" s="881"/>
      <c r="OMU484" s="881"/>
      <c r="ONK484" s="877"/>
      <c r="ONO484" s="874"/>
      <c r="ONP484" s="881"/>
      <c r="ONQ484" s="881"/>
      <c r="OOG484" s="877"/>
      <c r="OOK484" s="874"/>
      <c r="OOL484" s="881"/>
      <c r="OOM484" s="881"/>
      <c r="OPC484" s="877"/>
      <c r="OPG484" s="874"/>
      <c r="OPH484" s="881"/>
      <c r="OPI484" s="881"/>
      <c r="OPY484" s="877"/>
      <c r="OQC484" s="874"/>
      <c r="OQD484" s="881"/>
      <c r="OQE484" s="881"/>
      <c r="OQU484" s="877"/>
      <c r="OQY484" s="874"/>
      <c r="OQZ484" s="881"/>
      <c r="ORA484" s="881"/>
      <c r="ORQ484" s="877"/>
      <c r="ORU484" s="874"/>
      <c r="ORV484" s="881"/>
      <c r="ORW484" s="881"/>
      <c r="OSM484" s="877"/>
      <c r="OSQ484" s="874"/>
      <c r="OSR484" s="881"/>
      <c r="OSS484" s="881"/>
      <c r="OTI484" s="877"/>
      <c r="OTM484" s="874"/>
      <c r="OTN484" s="881"/>
      <c r="OTO484" s="881"/>
      <c r="OUE484" s="877"/>
      <c r="OUI484" s="874"/>
      <c r="OUJ484" s="881"/>
      <c r="OUK484" s="881"/>
      <c r="OVA484" s="877"/>
      <c r="OVE484" s="874"/>
      <c r="OVF484" s="881"/>
      <c r="OVG484" s="881"/>
      <c r="OVW484" s="877"/>
      <c r="OWA484" s="874"/>
      <c r="OWB484" s="881"/>
      <c r="OWC484" s="881"/>
      <c r="OWS484" s="877"/>
      <c r="OWW484" s="874"/>
      <c r="OWX484" s="881"/>
      <c r="OWY484" s="881"/>
      <c r="OXO484" s="877"/>
      <c r="OXS484" s="874"/>
      <c r="OXT484" s="881"/>
      <c r="OXU484" s="881"/>
      <c r="OYK484" s="877"/>
      <c r="OYO484" s="874"/>
      <c r="OYP484" s="881"/>
      <c r="OYQ484" s="881"/>
      <c r="OZG484" s="877"/>
      <c r="OZK484" s="874"/>
      <c r="OZL484" s="881"/>
      <c r="OZM484" s="881"/>
      <c r="PAC484" s="877"/>
      <c r="PAG484" s="874"/>
      <c r="PAH484" s="881"/>
      <c r="PAI484" s="881"/>
      <c r="PAY484" s="877"/>
      <c r="PBC484" s="874"/>
      <c r="PBD484" s="881"/>
      <c r="PBE484" s="881"/>
      <c r="PBU484" s="877"/>
      <c r="PBY484" s="874"/>
      <c r="PBZ484" s="881"/>
      <c r="PCA484" s="881"/>
      <c r="PCQ484" s="877"/>
      <c r="PCU484" s="874"/>
      <c r="PCV484" s="881"/>
      <c r="PCW484" s="881"/>
      <c r="PDM484" s="877"/>
      <c r="PDQ484" s="874"/>
      <c r="PDR484" s="881"/>
      <c r="PDS484" s="881"/>
      <c r="PEI484" s="877"/>
      <c r="PEM484" s="874"/>
      <c r="PEN484" s="881"/>
      <c r="PEO484" s="881"/>
      <c r="PFE484" s="877"/>
      <c r="PFI484" s="874"/>
      <c r="PFJ484" s="881"/>
      <c r="PFK484" s="881"/>
      <c r="PGA484" s="877"/>
      <c r="PGE484" s="874"/>
      <c r="PGF484" s="881"/>
      <c r="PGG484" s="881"/>
      <c r="PGW484" s="877"/>
      <c r="PHA484" s="874"/>
      <c r="PHB484" s="881"/>
      <c r="PHC484" s="881"/>
      <c r="PHS484" s="877"/>
      <c r="PHW484" s="874"/>
      <c r="PHX484" s="881"/>
      <c r="PHY484" s="881"/>
      <c r="PIO484" s="877"/>
      <c r="PIS484" s="874"/>
      <c r="PIT484" s="881"/>
      <c r="PIU484" s="881"/>
      <c r="PJK484" s="877"/>
      <c r="PJO484" s="874"/>
      <c r="PJP484" s="881"/>
      <c r="PJQ484" s="881"/>
      <c r="PKG484" s="877"/>
      <c r="PKK484" s="874"/>
      <c r="PKL484" s="881"/>
      <c r="PKM484" s="881"/>
      <c r="PLC484" s="877"/>
      <c r="PLG484" s="874"/>
      <c r="PLH484" s="881"/>
      <c r="PLI484" s="881"/>
      <c r="PLY484" s="877"/>
      <c r="PMC484" s="874"/>
      <c r="PMD484" s="881"/>
      <c r="PME484" s="881"/>
      <c r="PMU484" s="877"/>
      <c r="PMY484" s="874"/>
      <c r="PMZ484" s="881"/>
      <c r="PNA484" s="881"/>
      <c r="PNQ484" s="877"/>
      <c r="PNU484" s="874"/>
      <c r="PNV484" s="881"/>
      <c r="PNW484" s="881"/>
      <c r="POM484" s="877"/>
      <c r="POQ484" s="874"/>
      <c r="POR484" s="881"/>
      <c r="POS484" s="881"/>
      <c r="PPI484" s="877"/>
      <c r="PPM484" s="874"/>
      <c r="PPN484" s="881"/>
      <c r="PPO484" s="881"/>
      <c r="PQE484" s="877"/>
      <c r="PQI484" s="874"/>
      <c r="PQJ484" s="881"/>
      <c r="PQK484" s="881"/>
      <c r="PRA484" s="877"/>
      <c r="PRE484" s="874"/>
      <c r="PRF484" s="881"/>
      <c r="PRG484" s="881"/>
      <c r="PRW484" s="877"/>
      <c r="PSA484" s="874"/>
      <c r="PSB484" s="881"/>
      <c r="PSC484" s="881"/>
      <c r="PSS484" s="877"/>
      <c r="PSW484" s="874"/>
      <c r="PSX484" s="881"/>
      <c r="PSY484" s="881"/>
      <c r="PTO484" s="877"/>
      <c r="PTS484" s="874"/>
      <c r="PTT484" s="881"/>
      <c r="PTU484" s="881"/>
      <c r="PUK484" s="877"/>
      <c r="PUO484" s="874"/>
      <c r="PUP484" s="881"/>
      <c r="PUQ484" s="881"/>
      <c r="PVG484" s="877"/>
      <c r="PVK484" s="874"/>
      <c r="PVL484" s="881"/>
      <c r="PVM484" s="881"/>
      <c r="PWC484" s="877"/>
      <c r="PWG484" s="874"/>
      <c r="PWH484" s="881"/>
      <c r="PWI484" s="881"/>
      <c r="PWY484" s="877"/>
      <c r="PXC484" s="874"/>
      <c r="PXD484" s="881"/>
      <c r="PXE484" s="881"/>
      <c r="PXU484" s="877"/>
      <c r="PXY484" s="874"/>
      <c r="PXZ484" s="881"/>
      <c r="PYA484" s="881"/>
      <c r="PYQ484" s="877"/>
      <c r="PYU484" s="874"/>
      <c r="PYV484" s="881"/>
      <c r="PYW484" s="881"/>
      <c r="PZM484" s="877"/>
      <c r="PZQ484" s="874"/>
      <c r="PZR484" s="881"/>
      <c r="PZS484" s="881"/>
      <c r="QAI484" s="877"/>
      <c r="QAM484" s="874"/>
      <c r="QAN484" s="881"/>
      <c r="QAO484" s="881"/>
      <c r="QBE484" s="877"/>
      <c r="QBI484" s="874"/>
      <c r="QBJ484" s="881"/>
      <c r="QBK484" s="881"/>
      <c r="QCA484" s="877"/>
      <c r="QCE484" s="874"/>
      <c r="QCF484" s="881"/>
      <c r="QCG484" s="881"/>
      <c r="QCW484" s="877"/>
      <c r="QDA484" s="874"/>
      <c r="QDB484" s="881"/>
      <c r="QDC484" s="881"/>
      <c r="QDS484" s="877"/>
      <c r="QDW484" s="874"/>
      <c r="QDX484" s="881"/>
      <c r="QDY484" s="881"/>
      <c r="QEO484" s="877"/>
      <c r="QES484" s="874"/>
      <c r="QET484" s="881"/>
      <c r="QEU484" s="881"/>
      <c r="QFK484" s="877"/>
      <c r="QFO484" s="874"/>
      <c r="QFP484" s="881"/>
      <c r="QFQ484" s="881"/>
      <c r="QGG484" s="877"/>
      <c r="QGK484" s="874"/>
      <c r="QGL484" s="881"/>
      <c r="QGM484" s="881"/>
      <c r="QHC484" s="877"/>
      <c r="QHG484" s="874"/>
      <c r="QHH484" s="881"/>
      <c r="QHI484" s="881"/>
      <c r="QHY484" s="877"/>
      <c r="QIC484" s="874"/>
      <c r="QID484" s="881"/>
      <c r="QIE484" s="881"/>
      <c r="QIU484" s="877"/>
      <c r="QIY484" s="874"/>
      <c r="QIZ484" s="881"/>
      <c r="QJA484" s="881"/>
      <c r="QJQ484" s="877"/>
      <c r="QJU484" s="874"/>
      <c r="QJV484" s="881"/>
      <c r="QJW484" s="881"/>
      <c r="QKM484" s="877"/>
      <c r="QKQ484" s="874"/>
      <c r="QKR484" s="881"/>
      <c r="QKS484" s="881"/>
      <c r="QLI484" s="877"/>
      <c r="QLM484" s="874"/>
      <c r="QLN484" s="881"/>
      <c r="QLO484" s="881"/>
      <c r="QME484" s="877"/>
      <c r="QMI484" s="874"/>
      <c r="QMJ484" s="881"/>
      <c r="QMK484" s="881"/>
      <c r="QNA484" s="877"/>
      <c r="QNE484" s="874"/>
      <c r="QNF484" s="881"/>
      <c r="QNG484" s="881"/>
      <c r="QNW484" s="877"/>
      <c r="QOA484" s="874"/>
      <c r="QOB484" s="881"/>
      <c r="QOC484" s="881"/>
      <c r="QOS484" s="877"/>
      <c r="QOW484" s="874"/>
      <c r="QOX484" s="881"/>
      <c r="QOY484" s="881"/>
      <c r="QPO484" s="877"/>
      <c r="QPS484" s="874"/>
      <c r="QPT484" s="881"/>
      <c r="QPU484" s="881"/>
      <c r="QQK484" s="877"/>
      <c r="QQO484" s="874"/>
      <c r="QQP484" s="881"/>
      <c r="QQQ484" s="881"/>
      <c r="QRG484" s="877"/>
      <c r="QRK484" s="874"/>
      <c r="QRL484" s="881"/>
      <c r="QRM484" s="881"/>
      <c r="QSC484" s="877"/>
      <c r="QSG484" s="874"/>
      <c r="QSH484" s="881"/>
      <c r="QSI484" s="881"/>
      <c r="QSY484" s="877"/>
      <c r="QTC484" s="874"/>
      <c r="QTD484" s="881"/>
      <c r="QTE484" s="881"/>
      <c r="QTU484" s="877"/>
      <c r="QTY484" s="874"/>
      <c r="QTZ484" s="881"/>
      <c r="QUA484" s="881"/>
      <c r="QUQ484" s="877"/>
      <c r="QUU484" s="874"/>
      <c r="QUV484" s="881"/>
      <c r="QUW484" s="881"/>
      <c r="QVM484" s="877"/>
      <c r="QVQ484" s="874"/>
      <c r="QVR484" s="881"/>
      <c r="QVS484" s="881"/>
      <c r="QWI484" s="877"/>
      <c r="QWM484" s="874"/>
      <c r="QWN484" s="881"/>
      <c r="QWO484" s="881"/>
      <c r="QXE484" s="877"/>
      <c r="QXI484" s="874"/>
      <c r="QXJ484" s="881"/>
      <c r="QXK484" s="881"/>
      <c r="QYA484" s="877"/>
      <c r="QYE484" s="874"/>
      <c r="QYF484" s="881"/>
      <c r="QYG484" s="881"/>
      <c r="QYW484" s="877"/>
      <c r="QZA484" s="874"/>
      <c r="QZB484" s="881"/>
      <c r="QZC484" s="881"/>
      <c r="QZS484" s="877"/>
      <c r="QZW484" s="874"/>
      <c r="QZX484" s="881"/>
      <c r="QZY484" s="881"/>
      <c r="RAO484" s="877"/>
      <c r="RAS484" s="874"/>
      <c r="RAT484" s="881"/>
      <c r="RAU484" s="881"/>
      <c r="RBK484" s="877"/>
      <c r="RBO484" s="874"/>
      <c r="RBP484" s="881"/>
      <c r="RBQ484" s="881"/>
      <c r="RCG484" s="877"/>
      <c r="RCK484" s="874"/>
      <c r="RCL484" s="881"/>
      <c r="RCM484" s="881"/>
      <c r="RDC484" s="877"/>
      <c r="RDG484" s="874"/>
      <c r="RDH484" s="881"/>
      <c r="RDI484" s="881"/>
      <c r="RDY484" s="877"/>
      <c r="REC484" s="874"/>
      <c r="RED484" s="881"/>
      <c r="REE484" s="881"/>
      <c r="REU484" s="877"/>
      <c r="REY484" s="874"/>
      <c r="REZ484" s="881"/>
      <c r="RFA484" s="881"/>
      <c r="RFQ484" s="877"/>
      <c r="RFU484" s="874"/>
      <c r="RFV484" s="881"/>
      <c r="RFW484" s="881"/>
      <c r="RGM484" s="877"/>
      <c r="RGQ484" s="874"/>
      <c r="RGR484" s="881"/>
      <c r="RGS484" s="881"/>
      <c r="RHI484" s="877"/>
      <c r="RHM484" s="874"/>
      <c r="RHN484" s="881"/>
      <c r="RHO484" s="881"/>
      <c r="RIE484" s="877"/>
      <c r="RII484" s="874"/>
      <c r="RIJ484" s="881"/>
      <c r="RIK484" s="881"/>
      <c r="RJA484" s="877"/>
      <c r="RJE484" s="874"/>
      <c r="RJF484" s="881"/>
      <c r="RJG484" s="881"/>
      <c r="RJW484" s="877"/>
      <c r="RKA484" s="874"/>
      <c r="RKB484" s="881"/>
      <c r="RKC484" s="881"/>
      <c r="RKS484" s="877"/>
      <c r="RKW484" s="874"/>
      <c r="RKX484" s="881"/>
      <c r="RKY484" s="881"/>
      <c r="RLO484" s="877"/>
      <c r="RLS484" s="874"/>
      <c r="RLT484" s="881"/>
      <c r="RLU484" s="881"/>
      <c r="RMK484" s="877"/>
      <c r="RMO484" s="874"/>
      <c r="RMP484" s="881"/>
      <c r="RMQ484" s="881"/>
      <c r="RNG484" s="877"/>
      <c r="RNK484" s="874"/>
      <c r="RNL484" s="881"/>
      <c r="RNM484" s="881"/>
      <c r="ROC484" s="877"/>
      <c r="ROG484" s="874"/>
      <c r="ROH484" s="881"/>
      <c r="ROI484" s="881"/>
      <c r="ROY484" s="877"/>
      <c r="RPC484" s="874"/>
      <c r="RPD484" s="881"/>
      <c r="RPE484" s="881"/>
      <c r="RPU484" s="877"/>
      <c r="RPY484" s="874"/>
      <c r="RPZ484" s="881"/>
      <c r="RQA484" s="881"/>
      <c r="RQQ484" s="877"/>
      <c r="RQU484" s="874"/>
      <c r="RQV484" s="881"/>
      <c r="RQW484" s="881"/>
      <c r="RRM484" s="877"/>
      <c r="RRQ484" s="874"/>
      <c r="RRR484" s="881"/>
      <c r="RRS484" s="881"/>
      <c r="RSI484" s="877"/>
      <c r="RSM484" s="874"/>
      <c r="RSN484" s="881"/>
      <c r="RSO484" s="881"/>
      <c r="RTE484" s="877"/>
      <c r="RTI484" s="874"/>
      <c r="RTJ484" s="881"/>
      <c r="RTK484" s="881"/>
      <c r="RUA484" s="877"/>
      <c r="RUE484" s="874"/>
      <c r="RUF484" s="881"/>
      <c r="RUG484" s="881"/>
      <c r="RUW484" s="877"/>
      <c r="RVA484" s="874"/>
      <c r="RVB484" s="881"/>
      <c r="RVC484" s="881"/>
      <c r="RVS484" s="877"/>
      <c r="RVW484" s="874"/>
      <c r="RVX484" s="881"/>
      <c r="RVY484" s="881"/>
      <c r="RWO484" s="877"/>
      <c r="RWS484" s="874"/>
      <c r="RWT484" s="881"/>
      <c r="RWU484" s="881"/>
      <c r="RXK484" s="877"/>
      <c r="RXO484" s="874"/>
      <c r="RXP484" s="881"/>
      <c r="RXQ484" s="881"/>
      <c r="RYG484" s="877"/>
      <c r="RYK484" s="874"/>
      <c r="RYL484" s="881"/>
      <c r="RYM484" s="881"/>
      <c r="RZC484" s="877"/>
      <c r="RZG484" s="874"/>
      <c r="RZH484" s="881"/>
      <c r="RZI484" s="881"/>
      <c r="RZY484" s="877"/>
      <c r="SAC484" s="874"/>
      <c r="SAD484" s="881"/>
      <c r="SAE484" s="881"/>
      <c r="SAU484" s="877"/>
      <c r="SAY484" s="874"/>
      <c r="SAZ484" s="881"/>
      <c r="SBA484" s="881"/>
      <c r="SBQ484" s="877"/>
      <c r="SBU484" s="874"/>
      <c r="SBV484" s="881"/>
      <c r="SBW484" s="881"/>
      <c r="SCM484" s="877"/>
      <c r="SCQ484" s="874"/>
      <c r="SCR484" s="881"/>
      <c r="SCS484" s="881"/>
      <c r="SDI484" s="877"/>
      <c r="SDM484" s="874"/>
      <c r="SDN484" s="881"/>
      <c r="SDO484" s="881"/>
      <c r="SEE484" s="877"/>
      <c r="SEI484" s="874"/>
      <c r="SEJ484" s="881"/>
      <c r="SEK484" s="881"/>
      <c r="SFA484" s="877"/>
      <c r="SFE484" s="874"/>
      <c r="SFF484" s="881"/>
      <c r="SFG484" s="881"/>
      <c r="SFW484" s="877"/>
      <c r="SGA484" s="874"/>
      <c r="SGB484" s="881"/>
      <c r="SGC484" s="881"/>
      <c r="SGS484" s="877"/>
      <c r="SGW484" s="874"/>
      <c r="SGX484" s="881"/>
      <c r="SGY484" s="881"/>
      <c r="SHO484" s="877"/>
      <c r="SHS484" s="874"/>
      <c r="SHT484" s="881"/>
      <c r="SHU484" s="881"/>
      <c r="SIK484" s="877"/>
      <c r="SIO484" s="874"/>
      <c r="SIP484" s="881"/>
      <c r="SIQ484" s="881"/>
      <c r="SJG484" s="877"/>
      <c r="SJK484" s="874"/>
      <c r="SJL484" s="881"/>
      <c r="SJM484" s="881"/>
      <c r="SKC484" s="877"/>
      <c r="SKG484" s="874"/>
      <c r="SKH484" s="881"/>
      <c r="SKI484" s="881"/>
      <c r="SKY484" s="877"/>
      <c r="SLC484" s="874"/>
      <c r="SLD484" s="881"/>
      <c r="SLE484" s="881"/>
      <c r="SLU484" s="877"/>
      <c r="SLY484" s="874"/>
      <c r="SLZ484" s="881"/>
      <c r="SMA484" s="881"/>
      <c r="SMQ484" s="877"/>
      <c r="SMU484" s="874"/>
      <c r="SMV484" s="881"/>
      <c r="SMW484" s="881"/>
      <c r="SNM484" s="877"/>
      <c r="SNQ484" s="874"/>
      <c r="SNR484" s="881"/>
      <c r="SNS484" s="881"/>
      <c r="SOI484" s="877"/>
      <c r="SOM484" s="874"/>
      <c r="SON484" s="881"/>
      <c r="SOO484" s="881"/>
      <c r="SPE484" s="877"/>
      <c r="SPI484" s="874"/>
      <c r="SPJ484" s="881"/>
      <c r="SPK484" s="881"/>
      <c r="SQA484" s="877"/>
      <c r="SQE484" s="874"/>
      <c r="SQF484" s="881"/>
      <c r="SQG484" s="881"/>
      <c r="SQW484" s="877"/>
      <c r="SRA484" s="874"/>
      <c r="SRB484" s="881"/>
      <c r="SRC484" s="881"/>
      <c r="SRS484" s="877"/>
      <c r="SRW484" s="874"/>
      <c r="SRX484" s="881"/>
      <c r="SRY484" s="881"/>
      <c r="SSO484" s="877"/>
      <c r="SSS484" s="874"/>
      <c r="SST484" s="881"/>
      <c r="SSU484" s="881"/>
      <c r="STK484" s="877"/>
      <c r="STO484" s="874"/>
      <c r="STP484" s="881"/>
      <c r="STQ484" s="881"/>
      <c r="SUG484" s="877"/>
      <c r="SUK484" s="874"/>
      <c r="SUL484" s="881"/>
      <c r="SUM484" s="881"/>
      <c r="SVC484" s="877"/>
      <c r="SVG484" s="874"/>
      <c r="SVH484" s="881"/>
      <c r="SVI484" s="881"/>
      <c r="SVY484" s="877"/>
      <c r="SWC484" s="874"/>
      <c r="SWD484" s="881"/>
      <c r="SWE484" s="881"/>
      <c r="SWU484" s="877"/>
      <c r="SWY484" s="874"/>
      <c r="SWZ484" s="881"/>
      <c r="SXA484" s="881"/>
      <c r="SXQ484" s="877"/>
      <c r="SXU484" s="874"/>
      <c r="SXV484" s="881"/>
      <c r="SXW484" s="881"/>
      <c r="SYM484" s="877"/>
      <c r="SYQ484" s="874"/>
      <c r="SYR484" s="881"/>
      <c r="SYS484" s="881"/>
      <c r="SZI484" s="877"/>
      <c r="SZM484" s="874"/>
      <c r="SZN484" s="881"/>
      <c r="SZO484" s="881"/>
      <c r="TAE484" s="877"/>
      <c r="TAI484" s="874"/>
      <c r="TAJ484" s="881"/>
      <c r="TAK484" s="881"/>
      <c r="TBA484" s="877"/>
      <c r="TBE484" s="874"/>
      <c r="TBF484" s="881"/>
      <c r="TBG484" s="881"/>
      <c r="TBW484" s="877"/>
      <c r="TCA484" s="874"/>
      <c r="TCB484" s="881"/>
      <c r="TCC484" s="881"/>
      <c r="TCS484" s="877"/>
      <c r="TCW484" s="874"/>
      <c r="TCX484" s="881"/>
      <c r="TCY484" s="881"/>
      <c r="TDO484" s="877"/>
      <c r="TDS484" s="874"/>
      <c r="TDT484" s="881"/>
      <c r="TDU484" s="881"/>
      <c r="TEK484" s="877"/>
      <c r="TEO484" s="874"/>
      <c r="TEP484" s="881"/>
      <c r="TEQ484" s="881"/>
      <c r="TFG484" s="877"/>
      <c r="TFK484" s="874"/>
      <c r="TFL484" s="881"/>
      <c r="TFM484" s="881"/>
      <c r="TGC484" s="877"/>
      <c r="TGG484" s="874"/>
      <c r="TGH484" s="881"/>
      <c r="TGI484" s="881"/>
      <c r="TGY484" s="877"/>
      <c r="THC484" s="874"/>
      <c r="THD484" s="881"/>
      <c r="THE484" s="881"/>
      <c r="THU484" s="877"/>
      <c r="THY484" s="874"/>
      <c r="THZ484" s="881"/>
      <c r="TIA484" s="881"/>
      <c r="TIQ484" s="877"/>
      <c r="TIU484" s="874"/>
      <c r="TIV484" s="881"/>
      <c r="TIW484" s="881"/>
      <c r="TJM484" s="877"/>
      <c r="TJQ484" s="874"/>
      <c r="TJR484" s="881"/>
      <c r="TJS484" s="881"/>
      <c r="TKI484" s="877"/>
      <c r="TKM484" s="874"/>
      <c r="TKN484" s="881"/>
      <c r="TKO484" s="881"/>
      <c r="TLE484" s="877"/>
      <c r="TLI484" s="874"/>
      <c r="TLJ484" s="881"/>
      <c r="TLK484" s="881"/>
      <c r="TMA484" s="877"/>
      <c r="TME484" s="874"/>
      <c r="TMF484" s="881"/>
      <c r="TMG484" s="881"/>
      <c r="TMW484" s="877"/>
      <c r="TNA484" s="874"/>
      <c r="TNB484" s="881"/>
      <c r="TNC484" s="881"/>
      <c r="TNS484" s="877"/>
      <c r="TNW484" s="874"/>
      <c r="TNX484" s="881"/>
      <c r="TNY484" s="881"/>
      <c r="TOO484" s="877"/>
      <c r="TOS484" s="874"/>
      <c r="TOT484" s="881"/>
      <c r="TOU484" s="881"/>
      <c r="TPK484" s="877"/>
      <c r="TPO484" s="874"/>
      <c r="TPP484" s="881"/>
      <c r="TPQ484" s="881"/>
      <c r="TQG484" s="877"/>
      <c r="TQK484" s="874"/>
      <c r="TQL484" s="881"/>
      <c r="TQM484" s="881"/>
      <c r="TRC484" s="877"/>
      <c r="TRG484" s="874"/>
      <c r="TRH484" s="881"/>
      <c r="TRI484" s="881"/>
      <c r="TRY484" s="877"/>
      <c r="TSC484" s="874"/>
      <c r="TSD484" s="881"/>
      <c r="TSE484" s="881"/>
      <c r="TSU484" s="877"/>
      <c r="TSY484" s="874"/>
      <c r="TSZ484" s="881"/>
      <c r="TTA484" s="881"/>
      <c r="TTQ484" s="877"/>
      <c r="TTU484" s="874"/>
      <c r="TTV484" s="881"/>
      <c r="TTW484" s="881"/>
      <c r="TUM484" s="877"/>
      <c r="TUQ484" s="874"/>
      <c r="TUR484" s="881"/>
      <c r="TUS484" s="881"/>
      <c r="TVI484" s="877"/>
      <c r="TVM484" s="874"/>
      <c r="TVN484" s="881"/>
      <c r="TVO484" s="881"/>
      <c r="TWE484" s="877"/>
      <c r="TWI484" s="874"/>
      <c r="TWJ484" s="881"/>
      <c r="TWK484" s="881"/>
      <c r="TXA484" s="877"/>
      <c r="TXE484" s="874"/>
      <c r="TXF484" s="881"/>
      <c r="TXG484" s="881"/>
      <c r="TXW484" s="877"/>
      <c r="TYA484" s="874"/>
      <c r="TYB484" s="881"/>
      <c r="TYC484" s="881"/>
      <c r="TYS484" s="877"/>
      <c r="TYW484" s="874"/>
      <c r="TYX484" s="881"/>
      <c r="TYY484" s="881"/>
      <c r="TZO484" s="877"/>
      <c r="TZS484" s="874"/>
      <c r="TZT484" s="881"/>
      <c r="TZU484" s="881"/>
      <c r="UAK484" s="877"/>
      <c r="UAO484" s="874"/>
      <c r="UAP484" s="881"/>
      <c r="UAQ484" s="881"/>
      <c r="UBG484" s="877"/>
      <c r="UBK484" s="874"/>
      <c r="UBL484" s="881"/>
      <c r="UBM484" s="881"/>
      <c r="UCC484" s="877"/>
      <c r="UCG484" s="874"/>
      <c r="UCH484" s="881"/>
      <c r="UCI484" s="881"/>
      <c r="UCY484" s="877"/>
      <c r="UDC484" s="874"/>
      <c r="UDD484" s="881"/>
      <c r="UDE484" s="881"/>
      <c r="UDU484" s="877"/>
      <c r="UDY484" s="874"/>
      <c r="UDZ484" s="881"/>
      <c r="UEA484" s="881"/>
      <c r="UEQ484" s="877"/>
      <c r="UEU484" s="874"/>
      <c r="UEV484" s="881"/>
      <c r="UEW484" s="881"/>
      <c r="UFM484" s="877"/>
      <c r="UFQ484" s="874"/>
      <c r="UFR484" s="881"/>
      <c r="UFS484" s="881"/>
      <c r="UGI484" s="877"/>
      <c r="UGM484" s="874"/>
      <c r="UGN484" s="881"/>
      <c r="UGO484" s="881"/>
      <c r="UHE484" s="877"/>
      <c r="UHI484" s="874"/>
      <c r="UHJ484" s="881"/>
      <c r="UHK484" s="881"/>
      <c r="UIA484" s="877"/>
      <c r="UIE484" s="874"/>
      <c r="UIF484" s="881"/>
      <c r="UIG484" s="881"/>
      <c r="UIW484" s="877"/>
      <c r="UJA484" s="874"/>
      <c r="UJB484" s="881"/>
      <c r="UJC484" s="881"/>
      <c r="UJS484" s="877"/>
      <c r="UJW484" s="874"/>
      <c r="UJX484" s="881"/>
      <c r="UJY484" s="881"/>
      <c r="UKO484" s="877"/>
      <c r="UKS484" s="874"/>
      <c r="UKT484" s="881"/>
      <c r="UKU484" s="881"/>
      <c r="ULK484" s="877"/>
      <c r="ULO484" s="874"/>
      <c r="ULP484" s="881"/>
      <c r="ULQ484" s="881"/>
      <c r="UMG484" s="877"/>
      <c r="UMK484" s="874"/>
      <c r="UML484" s="881"/>
      <c r="UMM484" s="881"/>
      <c r="UNC484" s="877"/>
      <c r="UNG484" s="874"/>
      <c r="UNH484" s="881"/>
      <c r="UNI484" s="881"/>
      <c r="UNY484" s="877"/>
      <c r="UOC484" s="874"/>
      <c r="UOD484" s="881"/>
      <c r="UOE484" s="881"/>
      <c r="UOU484" s="877"/>
      <c r="UOY484" s="874"/>
      <c r="UOZ484" s="881"/>
      <c r="UPA484" s="881"/>
      <c r="UPQ484" s="877"/>
      <c r="UPU484" s="874"/>
      <c r="UPV484" s="881"/>
      <c r="UPW484" s="881"/>
      <c r="UQM484" s="877"/>
      <c r="UQQ484" s="874"/>
      <c r="UQR484" s="881"/>
      <c r="UQS484" s="881"/>
      <c r="URI484" s="877"/>
      <c r="URM484" s="874"/>
      <c r="URN484" s="881"/>
      <c r="URO484" s="881"/>
      <c r="USE484" s="877"/>
      <c r="USI484" s="874"/>
      <c r="USJ484" s="881"/>
      <c r="USK484" s="881"/>
      <c r="UTA484" s="877"/>
      <c r="UTE484" s="874"/>
      <c r="UTF484" s="881"/>
      <c r="UTG484" s="881"/>
      <c r="UTW484" s="877"/>
      <c r="UUA484" s="874"/>
      <c r="UUB484" s="881"/>
      <c r="UUC484" s="881"/>
      <c r="UUS484" s="877"/>
      <c r="UUW484" s="874"/>
      <c r="UUX484" s="881"/>
      <c r="UUY484" s="881"/>
      <c r="UVO484" s="877"/>
      <c r="UVS484" s="874"/>
      <c r="UVT484" s="881"/>
      <c r="UVU484" s="881"/>
      <c r="UWK484" s="877"/>
      <c r="UWO484" s="874"/>
      <c r="UWP484" s="881"/>
      <c r="UWQ484" s="881"/>
      <c r="UXG484" s="877"/>
      <c r="UXK484" s="874"/>
      <c r="UXL484" s="881"/>
      <c r="UXM484" s="881"/>
      <c r="UYC484" s="877"/>
      <c r="UYG484" s="874"/>
      <c r="UYH484" s="881"/>
      <c r="UYI484" s="881"/>
      <c r="UYY484" s="877"/>
      <c r="UZC484" s="874"/>
      <c r="UZD484" s="881"/>
      <c r="UZE484" s="881"/>
      <c r="UZU484" s="877"/>
      <c r="UZY484" s="874"/>
      <c r="UZZ484" s="881"/>
      <c r="VAA484" s="881"/>
      <c r="VAQ484" s="877"/>
      <c r="VAU484" s="874"/>
      <c r="VAV484" s="881"/>
      <c r="VAW484" s="881"/>
      <c r="VBM484" s="877"/>
      <c r="VBQ484" s="874"/>
      <c r="VBR484" s="881"/>
      <c r="VBS484" s="881"/>
      <c r="VCI484" s="877"/>
      <c r="VCM484" s="874"/>
      <c r="VCN484" s="881"/>
      <c r="VCO484" s="881"/>
      <c r="VDE484" s="877"/>
      <c r="VDI484" s="874"/>
      <c r="VDJ484" s="881"/>
      <c r="VDK484" s="881"/>
      <c r="VEA484" s="877"/>
      <c r="VEE484" s="874"/>
      <c r="VEF484" s="881"/>
      <c r="VEG484" s="881"/>
      <c r="VEW484" s="877"/>
      <c r="VFA484" s="874"/>
      <c r="VFB484" s="881"/>
      <c r="VFC484" s="881"/>
      <c r="VFS484" s="877"/>
      <c r="VFW484" s="874"/>
      <c r="VFX484" s="881"/>
      <c r="VFY484" s="881"/>
      <c r="VGO484" s="877"/>
      <c r="VGS484" s="874"/>
      <c r="VGT484" s="881"/>
      <c r="VGU484" s="881"/>
      <c r="VHK484" s="877"/>
      <c r="VHO484" s="874"/>
      <c r="VHP484" s="881"/>
      <c r="VHQ484" s="881"/>
      <c r="VIG484" s="877"/>
      <c r="VIK484" s="874"/>
      <c r="VIL484" s="881"/>
      <c r="VIM484" s="881"/>
      <c r="VJC484" s="877"/>
      <c r="VJG484" s="874"/>
      <c r="VJH484" s="881"/>
      <c r="VJI484" s="881"/>
      <c r="VJY484" s="877"/>
      <c r="VKC484" s="874"/>
      <c r="VKD484" s="881"/>
      <c r="VKE484" s="881"/>
      <c r="VKU484" s="877"/>
      <c r="VKY484" s="874"/>
      <c r="VKZ484" s="881"/>
      <c r="VLA484" s="881"/>
      <c r="VLQ484" s="877"/>
      <c r="VLU484" s="874"/>
      <c r="VLV484" s="881"/>
      <c r="VLW484" s="881"/>
      <c r="VMM484" s="877"/>
      <c r="VMQ484" s="874"/>
      <c r="VMR484" s="881"/>
      <c r="VMS484" s="881"/>
      <c r="VNI484" s="877"/>
      <c r="VNM484" s="874"/>
      <c r="VNN484" s="881"/>
      <c r="VNO484" s="881"/>
      <c r="VOE484" s="877"/>
      <c r="VOI484" s="874"/>
      <c r="VOJ484" s="881"/>
      <c r="VOK484" s="881"/>
      <c r="VPA484" s="877"/>
      <c r="VPE484" s="874"/>
      <c r="VPF484" s="881"/>
      <c r="VPG484" s="881"/>
      <c r="VPW484" s="877"/>
      <c r="VQA484" s="874"/>
      <c r="VQB484" s="881"/>
      <c r="VQC484" s="881"/>
      <c r="VQS484" s="877"/>
      <c r="VQW484" s="874"/>
      <c r="VQX484" s="881"/>
      <c r="VQY484" s="881"/>
      <c r="VRO484" s="877"/>
      <c r="VRS484" s="874"/>
      <c r="VRT484" s="881"/>
      <c r="VRU484" s="881"/>
      <c r="VSK484" s="877"/>
      <c r="VSO484" s="874"/>
      <c r="VSP484" s="881"/>
      <c r="VSQ484" s="881"/>
      <c r="VTG484" s="877"/>
      <c r="VTK484" s="874"/>
      <c r="VTL484" s="881"/>
      <c r="VTM484" s="881"/>
      <c r="VUC484" s="877"/>
      <c r="VUG484" s="874"/>
      <c r="VUH484" s="881"/>
      <c r="VUI484" s="881"/>
      <c r="VUY484" s="877"/>
      <c r="VVC484" s="874"/>
      <c r="VVD484" s="881"/>
      <c r="VVE484" s="881"/>
      <c r="VVU484" s="877"/>
      <c r="VVY484" s="874"/>
      <c r="VVZ484" s="881"/>
      <c r="VWA484" s="881"/>
      <c r="VWQ484" s="877"/>
      <c r="VWU484" s="874"/>
      <c r="VWV484" s="881"/>
      <c r="VWW484" s="881"/>
      <c r="VXM484" s="877"/>
      <c r="VXQ484" s="874"/>
      <c r="VXR484" s="881"/>
      <c r="VXS484" s="881"/>
      <c r="VYI484" s="877"/>
      <c r="VYM484" s="874"/>
      <c r="VYN484" s="881"/>
      <c r="VYO484" s="881"/>
      <c r="VZE484" s="877"/>
      <c r="VZI484" s="874"/>
      <c r="VZJ484" s="881"/>
      <c r="VZK484" s="881"/>
      <c r="WAA484" s="877"/>
      <c r="WAE484" s="874"/>
      <c r="WAF484" s="881"/>
      <c r="WAG484" s="881"/>
      <c r="WAW484" s="877"/>
      <c r="WBA484" s="874"/>
      <c r="WBB484" s="881"/>
      <c r="WBC484" s="881"/>
      <c r="WBS484" s="877"/>
      <c r="WBW484" s="874"/>
      <c r="WBX484" s="881"/>
      <c r="WBY484" s="881"/>
      <c r="WCO484" s="877"/>
      <c r="WCS484" s="874"/>
      <c r="WCT484" s="881"/>
      <c r="WCU484" s="881"/>
      <c r="WDK484" s="877"/>
      <c r="WDO484" s="874"/>
      <c r="WDP484" s="881"/>
      <c r="WDQ484" s="881"/>
      <c r="WEG484" s="877"/>
      <c r="WEK484" s="874"/>
      <c r="WEL484" s="881"/>
      <c r="WEM484" s="881"/>
      <c r="WFC484" s="877"/>
      <c r="WFG484" s="874"/>
      <c r="WFH484" s="881"/>
      <c r="WFI484" s="881"/>
      <c r="WFY484" s="877"/>
      <c r="WGC484" s="874"/>
      <c r="WGD484" s="881"/>
      <c r="WGE484" s="881"/>
      <c r="WGU484" s="877"/>
      <c r="WGY484" s="874"/>
      <c r="WGZ484" s="881"/>
      <c r="WHA484" s="881"/>
      <c r="WHQ484" s="877"/>
      <c r="WHU484" s="874"/>
      <c r="WHV484" s="881"/>
      <c r="WHW484" s="881"/>
      <c r="WIM484" s="877"/>
      <c r="WIQ484" s="874"/>
      <c r="WIR484" s="881"/>
      <c r="WIS484" s="881"/>
      <c r="WJI484" s="877"/>
      <c r="WJM484" s="874"/>
      <c r="WJN484" s="881"/>
      <c r="WJO484" s="881"/>
      <c r="WKE484" s="877"/>
      <c r="WKI484" s="874"/>
      <c r="WKJ484" s="881"/>
      <c r="WKK484" s="881"/>
      <c r="WLA484" s="877"/>
      <c r="WLE484" s="874"/>
      <c r="WLF484" s="881"/>
      <c r="WLG484" s="881"/>
      <c r="WLW484" s="877"/>
      <c r="WMA484" s="874"/>
      <c r="WMB484" s="881"/>
      <c r="WMC484" s="881"/>
      <c r="WMS484" s="877"/>
      <c r="WMW484" s="874"/>
      <c r="WMX484" s="881"/>
      <c r="WMY484" s="881"/>
      <c r="WNO484" s="877"/>
      <c r="WNS484" s="874"/>
      <c r="WNT484" s="881"/>
      <c r="WNU484" s="881"/>
      <c r="WOK484" s="877"/>
      <c r="WOO484" s="874"/>
      <c r="WOP484" s="881"/>
      <c r="WOQ484" s="881"/>
      <c r="WPG484" s="877"/>
      <c r="WPK484" s="874"/>
      <c r="WPL484" s="881"/>
      <c r="WPM484" s="881"/>
      <c r="WQC484" s="877"/>
      <c r="WQG484" s="874"/>
      <c r="WQH484" s="881"/>
      <c r="WQI484" s="881"/>
      <c r="WQY484" s="877"/>
      <c r="WRC484" s="874"/>
      <c r="WRD484" s="881"/>
      <c r="WRE484" s="881"/>
      <c r="WRU484" s="877"/>
      <c r="WRY484" s="874"/>
      <c r="WRZ484" s="881"/>
      <c r="WSA484" s="881"/>
      <c r="WSQ484" s="877"/>
      <c r="WSU484" s="874"/>
      <c r="WSV484" s="881"/>
      <c r="WSW484" s="881"/>
      <c r="WTM484" s="877"/>
      <c r="WTQ484" s="874"/>
      <c r="WTR484" s="881"/>
      <c r="WTS484" s="881"/>
      <c r="WUI484" s="877"/>
      <c r="WUM484" s="874"/>
      <c r="WUN484" s="881"/>
      <c r="WUO484" s="881"/>
      <c r="WVE484" s="877"/>
      <c r="WVI484" s="874"/>
      <c r="WVJ484" s="881"/>
      <c r="WVK484" s="881"/>
      <c r="WWA484" s="877"/>
      <c r="WWE484" s="874"/>
      <c r="WWF484" s="881"/>
      <c r="WWG484" s="881"/>
      <c r="WWW484" s="877"/>
      <c r="WXA484" s="874"/>
      <c r="WXB484" s="881"/>
      <c r="WXC484" s="881"/>
      <c r="WXS484" s="877"/>
      <c r="WXW484" s="874"/>
      <c r="WXX484" s="881"/>
      <c r="WXY484" s="881"/>
      <c r="WYO484" s="877"/>
      <c r="WYS484" s="874"/>
      <c r="WYT484" s="881"/>
      <c r="WYU484" s="881"/>
      <c r="WZK484" s="877"/>
      <c r="WZO484" s="874"/>
      <c r="WZP484" s="881"/>
      <c r="WZQ484" s="881"/>
      <c r="XAG484" s="877"/>
      <c r="XAK484" s="874"/>
      <c r="XAL484" s="881"/>
      <c r="XAM484" s="881"/>
      <c r="XBC484" s="877"/>
      <c r="XBG484" s="874"/>
      <c r="XBH484" s="881"/>
      <c r="XBI484" s="881"/>
    </row>
    <row r="485" spans="1:1017 1033:2045 2049:3063 3079:5109 5125:6143 6159:7155 7171:8189 8205:9201 9217:10235 10251:11263 11267:12281 12297:13309 13313:14327 14343:16285" ht="20.100000000000001" customHeight="1">
      <c r="A485" s="890"/>
      <c r="B485" s="599"/>
      <c r="C485" s="599"/>
      <c r="D485" s="833"/>
      <c r="E485" s="833"/>
      <c r="F485" s="833"/>
      <c r="G485" s="833"/>
      <c r="H485" s="892"/>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c r="DV485" s="48"/>
      <c r="DW485" s="48"/>
      <c r="DX485" s="48"/>
      <c r="DY485" s="48"/>
      <c r="DZ485" s="48"/>
      <c r="EA485" s="48"/>
      <c r="EB485" s="48"/>
      <c r="EC485" s="48"/>
      <c r="ED485" s="48"/>
      <c r="EE485" s="48"/>
      <c r="EF485" s="48"/>
      <c r="EG485" s="48"/>
      <c r="EH485" s="48"/>
      <c r="EI485" s="48"/>
      <c r="EJ485" s="48"/>
      <c r="EK485" s="48"/>
      <c r="EL485" s="48"/>
      <c r="EM485" s="48"/>
      <c r="EN485" s="48"/>
      <c r="EO485" s="48"/>
      <c r="EP485" s="48"/>
      <c r="EQ485" s="48"/>
      <c r="ER485" s="48"/>
      <c r="ES485" s="48"/>
      <c r="ET485" s="48"/>
      <c r="EU485" s="48"/>
      <c r="EV485" s="48"/>
      <c r="EW485" s="48"/>
      <c r="EX485" s="48"/>
      <c r="EY485" s="48"/>
      <c r="EZ485" s="48"/>
      <c r="FA485" s="48"/>
      <c r="FB485" s="48"/>
      <c r="FC485" s="48"/>
      <c r="FD485" s="48"/>
      <c r="FE485" s="48"/>
      <c r="FF485" s="48"/>
      <c r="FG485" s="48"/>
      <c r="FH485" s="48"/>
      <c r="FI485" s="48"/>
      <c r="FJ485" s="48"/>
      <c r="FK485" s="48"/>
      <c r="FL485" s="48"/>
      <c r="FM485" s="48"/>
      <c r="FN485" s="48"/>
      <c r="FO485" s="48"/>
      <c r="FP485" s="48"/>
      <c r="FQ485" s="48"/>
      <c r="FR485" s="48"/>
      <c r="FS485" s="48"/>
      <c r="FT485" s="48"/>
      <c r="FU485" s="48"/>
      <c r="FV485" s="48"/>
      <c r="FW485" s="48"/>
      <c r="FX485" s="48"/>
      <c r="FY485" s="48"/>
      <c r="FZ485" s="48"/>
      <c r="GA485" s="48"/>
      <c r="GB485" s="48"/>
      <c r="GC485" s="48"/>
      <c r="GD485" s="48"/>
      <c r="GE485" s="48"/>
      <c r="GF485" s="48"/>
      <c r="GG485" s="48"/>
      <c r="GH485" s="48"/>
      <c r="GI485" s="48"/>
      <c r="GJ485" s="48"/>
      <c r="GK485" s="48"/>
      <c r="GL485" s="48"/>
      <c r="GM485" s="48"/>
      <c r="GN485" s="48"/>
      <c r="GO485" s="48"/>
      <c r="GP485" s="48"/>
      <c r="GQ485" s="48"/>
      <c r="GR485" s="48"/>
      <c r="GS485" s="48"/>
      <c r="GT485" s="48"/>
      <c r="GU485" s="48"/>
      <c r="GV485" s="48"/>
      <c r="GW485" s="48"/>
      <c r="GX485" s="48"/>
      <c r="GY485" s="48"/>
      <c r="GZ485" s="48"/>
      <c r="HA485" s="48"/>
      <c r="HB485" s="48"/>
      <c r="HC485" s="48"/>
      <c r="HD485" s="48"/>
      <c r="HE485" s="48"/>
      <c r="HF485" s="48"/>
      <c r="HG485" s="48"/>
      <c r="HH485" s="48"/>
      <c r="HI485" s="48"/>
      <c r="HJ485" s="48"/>
      <c r="HK485" s="48"/>
      <c r="HL485" s="48"/>
      <c r="HM485" s="48"/>
      <c r="HN485" s="48"/>
      <c r="HO485" s="48"/>
      <c r="HP485" s="48"/>
      <c r="HQ485" s="48"/>
      <c r="HR485" s="48"/>
      <c r="HS485" s="48"/>
      <c r="HT485" s="48"/>
      <c r="HU485" s="48"/>
      <c r="HV485" s="48"/>
      <c r="HW485" s="48"/>
      <c r="HX485" s="48"/>
    </row>
    <row r="486" spans="1:1017 1033:2045 2049:3063 3079:5109 5125:6143 6159:7155 7171:8189 8205:9201 9217:10235 10251:11263 11267:12281 12297:13309 13313:14327 14343:16285" ht="20.100000000000001" customHeight="1">
      <c r="A486" s="681" t="s">
        <v>1116</v>
      </c>
      <c r="B486" s="599"/>
      <c r="C486" s="599"/>
      <c r="D486" s="833">
        <v>-474</v>
      </c>
      <c r="E486" s="833">
        <v>203</v>
      </c>
      <c r="F486" s="833">
        <v>-2266</v>
      </c>
      <c r="G486" s="833" t="s">
        <v>61</v>
      </c>
      <c r="H486" s="892" t="s">
        <v>61</v>
      </c>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48"/>
      <c r="DZ486" s="48"/>
      <c r="EA486" s="48"/>
      <c r="EB486" s="48"/>
      <c r="EC486" s="48"/>
      <c r="ED486" s="48"/>
      <c r="EE486" s="48"/>
      <c r="EF486" s="48"/>
      <c r="EG486" s="48"/>
      <c r="EH486" s="48"/>
      <c r="EI486" s="48"/>
      <c r="EJ486" s="48"/>
      <c r="EK486" s="48"/>
      <c r="EL486" s="48"/>
      <c r="EM486" s="48"/>
      <c r="EN486" s="48"/>
      <c r="EO486" s="48"/>
      <c r="EP486" s="48"/>
      <c r="EQ486" s="48"/>
      <c r="ER486" s="48"/>
      <c r="ES486" s="48"/>
      <c r="ET486" s="48"/>
      <c r="EU486" s="48"/>
      <c r="EV486" s="48"/>
      <c r="EW486" s="48"/>
      <c r="EX486" s="48"/>
      <c r="EY486" s="48"/>
      <c r="EZ486" s="48"/>
      <c r="FA486" s="48"/>
      <c r="FB486" s="48"/>
      <c r="FC486" s="48"/>
      <c r="FD486" s="48"/>
      <c r="FE486" s="48"/>
      <c r="FF486" s="48"/>
      <c r="FG486" s="48"/>
      <c r="FH486" s="48"/>
      <c r="FI486" s="48"/>
      <c r="FJ486" s="48"/>
      <c r="FK486" s="48"/>
      <c r="FL486" s="48"/>
      <c r="FM486" s="48"/>
      <c r="FN486" s="48"/>
      <c r="FO486" s="48"/>
      <c r="FP486" s="48"/>
      <c r="FQ486" s="48"/>
      <c r="FR486" s="48"/>
      <c r="FS486" s="48"/>
      <c r="FT486" s="48"/>
      <c r="FU486" s="48"/>
      <c r="FV486" s="48"/>
      <c r="FW486" s="48"/>
      <c r="FX486" s="48"/>
      <c r="FY486" s="48"/>
      <c r="FZ486" s="48"/>
      <c r="GA486" s="48"/>
      <c r="GB486" s="48"/>
      <c r="GC486" s="48"/>
      <c r="GD486" s="48"/>
      <c r="GE486" s="48"/>
      <c r="GF486" s="48"/>
      <c r="GG486" s="48"/>
      <c r="GH486" s="48"/>
      <c r="GI486" s="48"/>
      <c r="GJ486" s="48"/>
      <c r="GK486" s="48"/>
      <c r="GL486" s="48"/>
      <c r="GM486" s="48"/>
      <c r="GN486" s="48"/>
      <c r="GO486" s="48"/>
      <c r="GP486" s="48"/>
      <c r="GQ486" s="48"/>
      <c r="GR486" s="48"/>
      <c r="GS486" s="48"/>
      <c r="GT486" s="48"/>
      <c r="GU486" s="48"/>
      <c r="GV486" s="48"/>
      <c r="GW486" s="48"/>
      <c r="GX486" s="48"/>
      <c r="GY486" s="48"/>
      <c r="GZ486" s="48"/>
      <c r="HA486" s="48"/>
      <c r="HB486" s="48"/>
      <c r="HC486" s="48"/>
      <c r="HD486" s="48"/>
      <c r="HE486" s="48"/>
      <c r="HF486" s="48"/>
      <c r="HG486" s="48"/>
      <c r="HH486" s="48"/>
      <c r="HI486" s="48"/>
      <c r="HJ486" s="48"/>
      <c r="HK486" s="48"/>
      <c r="HL486" s="48"/>
      <c r="HM486" s="48"/>
      <c r="HN486" s="48"/>
      <c r="HO486" s="48"/>
      <c r="HP486" s="48"/>
      <c r="HQ486" s="48"/>
      <c r="HR486" s="48"/>
      <c r="HS486" s="48"/>
      <c r="HT486" s="48"/>
      <c r="HU486" s="48"/>
      <c r="HV486" s="48"/>
      <c r="HW486" s="48"/>
      <c r="HX486" s="48"/>
    </row>
    <row r="487" spans="1:1017 1033:2045 2049:3063 3079:5109 5125:6143 6159:7155 7171:8189 8205:9201 9217:10235 10251:11263 11267:12281 12297:13309 13313:14327 14343:16285" s="878" customFormat="1" ht="20.100000000000001" customHeight="1">
      <c r="A487" s="878" t="s">
        <v>1117</v>
      </c>
      <c r="D487" s="995">
        <v>-99</v>
      </c>
      <c r="E487" s="995">
        <v>885</v>
      </c>
      <c r="F487" s="995">
        <v>-1990</v>
      </c>
      <c r="G487" s="995">
        <v>216</v>
      </c>
      <c r="H487" s="978">
        <v>517</v>
      </c>
      <c r="I487" s="594"/>
      <c r="J487" s="594"/>
      <c r="K487" s="594"/>
      <c r="L487" s="594"/>
      <c r="M487" s="594"/>
      <c r="N487" s="594"/>
      <c r="O487" s="594"/>
      <c r="P487" s="594"/>
      <c r="Q487" s="594"/>
      <c r="R487" s="594"/>
      <c r="S487" s="594"/>
      <c r="T487" s="594"/>
      <c r="U487" s="477"/>
      <c r="V487" s="594"/>
      <c r="W487" s="594"/>
      <c r="X487" s="594"/>
      <c r="Y487" s="4"/>
      <c r="Z487" s="49"/>
      <c r="AA487" s="49"/>
      <c r="AB487" s="594"/>
      <c r="AC487" s="594"/>
      <c r="AD487" s="594"/>
      <c r="AE487" s="594"/>
      <c r="AF487" s="594"/>
      <c r="AG487" s="594"/>
      <c r="AH487" s="594"/>
      <c r="AI487" s="594"/>
      <c r="AJ487" s="594"/>
      <c r="AK487" s="594"/>
      <c r="AL487" s="594"/>
      <c r="AM487" s="594"/>
      <c r="AN487" s="594"/>
      <c r="AO487" s="594"/>
      <c r="AP487" s="594"/>
      <c r="AQ487" s="477"/>
      <c r="AR487" s="594"/>
      <c r="AS487" s="594"/>
      <c r="AT487" s="594"/>
      <c r="AU487" s="4"/>
      <c r="AV487" s="49"/>
      <c r="AW487" s="49"/>
      <c r="AX487" s="594"/>
      <c r="AY487" s="594"/>
      <c r="AZ487" s="594"/>
      <c r="BA487" s="594"/>
      <c r="BB487" s="594"/>
      <c r="BC487" s="594"/>
      <c r="BD487" s="594"/>
      <c r="BE487" s="594"/>
      <c r="BF487" s="594"/>
      <c r="BG487" s="594"/>
      <c r="BH487" s="594"/>
      <c r="BI487" s="594"/>
      <c r="BJ487" s="594"/>
      <c r="BK487" s="594"/>
      <c r="BL487" s="594"/>
      <c r="BM487" s="477"/>
      <c r="BN487" s="594"/>
      <c r="BO487" s="594"/>
      <c r="BP487" s="594"/>
      <c r="BQ487" s="4"/>
      <c r="BR487" s="49"/>
      <c r="BS487" s="49"/>
      <c r="BT487" s="594"/>
      <c r="BU487" s="594"/>
      <c r="BV487" s="594"/>
      <c r="BW487" s="594"/>
      <c r="BX487" s="594"/>
      <c r="BY487" s="594"/>
      <c r="BZ487" s="594"/>
      <c r="CA487" s="594"/>
      <c r="CB487" s="594"/>
      <c r="CC487" s="594"/>
      <c r="CD487" s="594"/>
      <c r="CE487" s="594"/>
      <c r="CF487" s="594"/>
      <c r="CG487" s="594"/>
      <c r="CH487" s="594"/>
      <c r="CI487" s="477"/>
      <c r="CJ487" s="594"/>
      <c r="CK487" s="594"/>
      <c r="CL487" s="594"/>
      <c r="CM487" s="4"/>
      <c r="CN487" s="49"/>
      <c r="CO487" s="49"/>
      <c r="CP487" s="594"/>
      <c r="CQ487" s="594"/>
      <c r="CR487" s="594"/>
      <c r="CS487" s="594"/>
      <c r="CT487" s="594"/>
      <c r="CU487" s="594"/>
      <c r="CV487" s="594"/>
      <c r="CW487" s="594"/>
      <c r="CX487" s="594"/>
      <c r="CY487" s="594"/>
      <c r="CZ487" s="594"/>
      <c r="DA487" s="594"/>
      <c r="DB487" s="594"/>
      <c r="DC487" s="594"/>
      <c r="DD487" s="594"/>
      <c r="DE487" s="477"/>
      <c r="DF487" s="594"/>
      <c r="DG487" s="594"/>
      <c r="DH487" s="594"/>
      <c r="DI487" s="4"/>
      <c r="DJ487" s="49"/>
      <c r="DK487" s="49"/>
      <c r="DL487" s="594"/>
      <c r="DM487" s="594"/>
      <c r="DN487" s="594"/>
      <c r="DO487" s="594"/>
      <c r="DP487" s="594"/>
      <c r="DQ487" s="594"/>
      <c r="DR487" s="594"/>
      <c r="DS487" s="594"/>
      <c r="DT487" s="594"/>
      <c r="DU487" s="594"/>
      <c r="DV487" s="594"/>
      <c r="DW487" s="594"/>
      <c r="DX487" s="594"/>
      <c r="DY487" s="594"/>
      <c r="DZ487" s="594"/>
      <c r="EA487" s="477"/>
      <c r="EB487" s="594"/>
      <c r="EC487" s="594"/>
      <c r="ED487" s="594"/>
      <c r="EE487" s="4"/>
      <c r="EF487" s="49"/>
      <c r="EG487" s="49"/>
      <c r="EH487" s="594"/>
      <c r="EI487" s="594"/>
      <c r="EJ487" s="594"/>
      <c r="EK487" s="594"/>
      <c r="EL487" s="594"/>
      <c r="EM487" s="594"/>
      <c r="EN487" s="594"/>
      <c r="EO487" s="594"/>
      <c r="EP487" s="594"/>
      <c r="EQ487" s="594"/>
      <c r="ER487" s="594"/>
      <c r="ES487" s="594"/>
      <c r="ET487" s="594"/>
      <c r="EU487" s="594"/>
      <c r="EV487" s="594"/>
      <c r="EW487" s="477"/>
      <c r="EX487" s="594"/>
      <c r="EY487" s="594"/>
      <c r="EZ487" s="594"/>
      <c r="FA487" s="4"/>
      <c r="FB487" s="49"/>
      <c r="FC487" s="49"/>
      <c r="FD487" s="594"/>
      <c r="FE487" s="594"/>
      <c r="FF487" s="594"/>
      <c r="FG487" s="594"/>
      <c r="FH487" s="594"/>
      <c r="FI487" s="594"/>
      <c r="FJ487" s="594"/>
      <c r="FK487" s="594"/>
      <c r="FL487" s="594"/>
      <c r="FM487" s="594"/>
      <c r="FN487" s="594"/>
      <c r="FO487" s="594"/>
      <c r="FP487" s="594"/>
      <c r="FQ487" s="594"/>
      <c r="FR487" s="594"/>
      <c r="FS487" s="477"/>
      <c r="FT487" s="594"/>
      <c r="FU487" s="594"/>
      <c r="FV487" s="594"/>
      <c r="FW487" s="4"/>
      <c r="FX487" s="49"/>
      <c r="FY487" s="49"/>
      <c r="FZ487" s="594"/>
      <c r="GA487" s="594"/>
      <c r="GB487" s="594"/>
      <c r="GC487" s="594"/>
      <c r="GD487" s="594"/>
      <c r="GE487" s="594"/>
      <c r="GF487" s="594"/>
      <c r="GG487" s="594"/>
      <c r="GH487" s="594"/>
      <c r="GI487" s="594"/>
      <c r="GJ487" s="594"/>
      <c r="GK487" s="594"/>
      <c r="GL487" s="594"/>
      <c r="GM487" s="594"/>
      <c r="GN487" s="594"/>
      <c r="GO487" s="477"/>
      <c r="GP487" s="594"/>
      <c r="GQ487" s="594"/>
      <c r="GR487" s="594"/>
      <c r="GS487" s="4"/>
      <c r="GT487" s="49"/>
      <c r="GU487" s="49"/>
      <c r="GV487" s="594"/>
      <c r="GW487" s="594"/>
      <c r="GX487" s="594"/>
      <c r="GY487" s="594"/>
      <c r="GZ487" s="594"/>
      <c r="HA487" s="594"/>
      <c r="HB487" s="594"/>
      <c r="HC487" s="594"/>
      <c r="HD487" s="594"/>
      <c r="HE487" s="594"/>
      <c r="HF487" s="594"/>
      <c r="HG487" s="594"/>
      <c r="HH487" s="594"/>
      <c r="HI487" s="594"/>
      <c r="HJ487" s="594"/>
      <c r="HK487" s="477"/>
      <c r="HL487" s="594"/>
      <c r="HM487" s="594"/>
      <c r="HN487" s="594"/>
      <c r="HO487" s="4"/>
      <c r="HP487" s="49"/>
      <c r="HQ487" s="49"/>
      <c r="HR487" s="594"/>
      <c r="HS487" s="594"/>
      <c r="HT487" s="594"/>
      <c r="HU487" s="594"/>
      <c r="HV487" s="594"/>
      <c r="HW487" s="594"/>
      <c r="HX487" s="594"/>
      <c r="IG487" s="877"/>
      <c r="IK487" s="874"/>
      <c r="IL487" s="881"/>
      <c r="IM487" s="881"/>
      <c r="JC487" s="877"/>
      <c r="JG487" s="874"/>
      <c r="JH487" s="881"/>
      <c r="JI487" s="881"/>
      <c r="JY487" s="877"/>
      <c r="KC487" s="874"/>
      <c r="KD487" s="881"/>
      <c r="KE487" s="881"/>
      <c r="KU487" s="877"/>
      <c r="KY487" s="874"/>
      <c r="KZ487" s="881"/>
      <c r="LA487" s="881"/>
      <c r="LQ487" s="877"/>
      <c r="LU487" s="874"/>
      <c r="LV487" s="881"/>
      <c r="LW487" s="881"/>
      <c r="MM487" s="877"/>
      <c r="MQ487" s="874"/>
      <c r="MR487" s="881"/>
      <c r="MS487" s="881"/>
      <c r="NI487" s="877"/>
      <c r="NM487" s="874"/>
      <c r="NN487" s="881"/>
      <c r="NO487" s="881"/>
      <c r="OE487" s="877"/>
      <c r="OI487" s="874"/>
      <c r="OJ487" s="881"/>
      <c r="OK487" s="881"/>
      <c r="PA487" s="877"/>
      <c r="PE487" s="874"/>
      <c r="PF487" s="881"/>
      <c r="PG487" s="881"/>
      <c r="PW487" s="877"/>
      <c r="QA487" s="874"/>
      <c r="QB487" s="881"/>
      <c r="QC487" s="881"/>
      <c r="QS487" s="877"/>
      <c r="QW487" s="874"/>
      <c r="QX487" s="881"/>
      <c r="QY487" s="881"/>
      <c r="RO487" s="877"/>
      <c r="RS487" s="874"/>
      <c r="RT487" s="881"/>
      <c r="RU487" s="881"/>
      <c r="SK487" s="877"/>
      <c r="SO487" s="874"/>
      <c r="SP487" s="881"/>
      <c r="SQ487" s="881"/>
      <c r="TG487" s="877"/>
      <c r="TK487" s="874"/>
      <c r="TL487" s="881"/>
      <c r="TM487" s="881"/>
      <c r="UC487" s="877"/>
      <c r="UG487" s="874"/>
      <c r="UH487" s="881"/>
      <c r="UI487" s="881"/>
      <c r="UY487" s="877"/>
      <c r="VC487" s="874"/>
      <c r="VD487" s="881"/>
      <c r="VE487" s="881"/>
      <c r="VU487" s="877"/>
      <c r="VY487" s="874"/>
      <c r="VZ487" s="881"/>
      <c r="WA487" s="881"/>
      <c r="WQ487" s="877"/>
      <c r="WU487" s="874"/>
      <c r="WV487" s="881"/>
      <c r="WW487" s="881"/>
      <c r="XM487" s="877"/>
      <c r="XQ487" s="874"/>
      <c r="XR487" s="881"/>
      <c r="XS487" s="881"/>
      <c r="YI487" s="877"/>
      <c r="YM487" s="874"/>
      <c r="YN487" s="881"/>
      <c r="YO487" s="881"/>
      <c r="ZE487" s="877"/>
      <c r="ZI487" s="874"/>
      <c r="ZJ487" s="881"/>
      <c r="ZK487" s="881"/>
      <c r="AAA487" s="877"/>
      <c r="AAE487" s="874"/>
      <c r="AAF487" s="881"/>
      <c r="AAG487" s="881"/>
      <c r="AAW487" s="877"/>
      <c r="ABA487" s="874"/>
      <c r="ABB487" s="881"/>
      <c r="ABC487" s="881"/>
      <c r="ABS487" s="877"/>
      <c r="ABW487" s="874"/>
      <c r="ABX487" s="881"/>
      <c r="ABY487" s="881"/>
      <c r="ACO487" s="877"/>
      <c r="ACS487" s="874"/>
      <c r="ACT487" s="881"/>
      <c r="ACU487" s="881"/>
      <c r="ADK487" s="877"/>
      <c r="ADO487" s="874"/>
      <c r="ADP487" s="881"/>
      <c r="ADQ487" s="881"/>
      <c r="AEG487" s="877"/>
      <c r="AEK487" s="874"/>
      <c r="AEL487" s="881"/>
      <c r="AEM487" s="881"/>
      <c r="AFC487" s="877"/>
      <c r="AFG487" s="874"/>
      <c r="AFH487" s="881"/>
      <c r="AFI487" s="881"/>
      <c r="AFY487" s="877"/>
      <c r="AGC487" s="874"/>
      <c r="AGD487" s="881"/>
      <c r="AGE487" s="881"/>
      <c r="AGU487" s="877"/>
      <c r="AGY487" s="874"/>
      <c r="AGZ487" s="881"/>
      <c r="AHA487" s="881"/>
      <c r="AHQ487" s="877"/>
      <c r="AHU487" s="874"/>
      <c r="AHV487" s="881"/>
      <c r="AHW487" s="881"/>
      <c r="AIM487" s="877"/>
      <c r="AIQ487" s="874"/>
      <c r="AIR487" s="881"/>
      <c r="AIS487" s="881"/>
      <c r="AJI487" s="877"/>
      <c r="AJM487" s="874"/>
      <c r="AJN487" s="881"/>
      <c r="AJO487" s="881"/>
      <c r="AKE487" s="877"/>
      <c r="AKI487" s="874"/>
      <c r="AKJ487" s="881"/>
      <c r="AKK487" s="881"/>
      <c r="ALA487" s="877"/>
      <c r="ALE487" s="874"/>
      <c r="ALF487" s="881"/>
      <c r="ALG487" s="881"/>
      <c r="ALW487" s="877"/>
      <c r="AMA487" s="874"/>
      <c r="AMB487" s="881"/>
      <c r="AMC487" s="881"/>
      <c r="AMS487" s="877"/>
      <c r="AMW487" s="874"/>
      <c r="AMX487" s="881"/>
      <c r="AMY487" s="881"/>
      <c r="ANO487" s="877"/>
      <c r="ANS487" s="874"/>
      <c r="ANT487" s="881"/>
      <c r="ANU487" s="881"/>
      <c r="AOK487" s="877"/>
      <c r="AOO487" s="874"/>
      <c r="AOP487" s="881"/>
      <c r="AOQ487" s="881"/>
      <c r="APG487" s="877"/>
      <c r="APK487" s="874"/>
      <c r="APL487" s="881"/>
      <c r="APM487" s="881"/>
      <c r="AQC487" s="877"/>
      <c r="AQG487" s="874"/>
      <c r="AQH487" s="881"/>
      <c r="AQI487" s="881"/>
      <c r="AQY487" s="877"/>
      <c r="ARC487" s="874"/>
      <c r="ARD487" s="881"/>
      <c r="ARE487" s="881"/>
      <c r="ARU487" s="877"/>
      <c r="ARY487" s="874"/>
      <c r="ARZ487" s="881"/>
      <c r="ASA487" s="881"/>
      <c r="ASQ487" s="877"/>
      <c r="ASU487" s="874"/>
      <c r="ASV487" s="881"/>
      <c r="ASW487" s="881"/>
      <c r="ATM487" s="877"/>
      <c r="ATQ487" s="874"/>
      <c r="ATR487" s="881"/>
      <c r="ATS487" s="881"/>
      <c r="AUI487" s="877"/>
      <c r="AUM487" s="874"/>
      <c r="AUN487" s="881"/>
      <c r="AUO487" s="881"/>
      <c r="AVE487" s="877"/>
      <c r="AVI487" s="874"/>
      <c r="AVJ487" s="881"/>
      <c r="AVK487" s="881"/>
      <c r="AWA487" s="877"/>
      <c r="AWE487" s="874"/>
      <c r="AWF487" s="881"/>
      <c r="AWG487" s="881"/>
      <c r="AWW487" s="877"/>
      <c r="AXA487" s="874"/>
      <c r="AXB487" s="881"/>
      <c r="AXC487" s="881"/>
      <c r="AXS487" s="877"/>
      <c r="AXW487" s="874"/>
      <c r="AXX487" s="881"/>
      <c r="AXY487" s="881"/>
      <c r="AYO487" s="877"/>
      <c r="AYS487" s="874"/>
      <c r="AYT487" s="881"/>
      <c r="AYU487" s="881"/>
      <c r="AZK487" s="877"/>
      <c r="AZO487" s="874"/>
      <c r="AZP487" s="881"/>
      <c r="AZQ487" s="881"/>
      <c r="BAG487" s="877"/>
      <c r="BAK487" s="874"/>
      <c r="BAL487" s="881"/>
      <c r="BAM487" s="881"/>
      <c r="BBC487" s="877"/>
      <c r="BBG487" s="874"/>
      <c r="BBH487" s="881"/>
      <c r="BBI487" s="881"/>
      <c r="BBY487" s="877"/>
      <c r="BCC487" s="874"/>
      <c r="BCD487" s="881"/>
      <c r="BCE487" s="881"/>
      <c r="BCU487" s="877"/>
      <c r="BCY487" s="874"/>
      <c r="BCZ487" s="881"/>
      <c r="BDA487" s="881"/>
      <c r="BDQ487" s="877"/>
      <c r="BDU487" s="874"/>
      <c r="BDV487" s="881"/>
      <c r="BDW487" s="881"/>
      <c r="BEM487" s="877"/>
      <c r="BEQ487" s="874"/>
      <c r="BER487" s="881"/>
      <c r="BES487" s="881"/>
      <c r="BFI487" s="877"/>
      <c r="BFM487" s="874"/>
      <c r="BFN487" s="881"/>
      <c r="BFO487" s="881"/>
      <c r="BGE487" s="877"/>
      <c r="BGI487" s="874"/>
      <c r="BGJ487" s="881"/>
      <c r="BGK487" s="881"/>
      <c r="BHA487" s="877"/>
      <c r="BHE487" s="874"/>
      <c r="BHF487" s="881"/>
      <c r="BHG487" s="881"/>
      <c r="BHW487" s="877"/>
      <c r="BIA487" s="874"/>
      <c r="BIB487" s="881"/>
      <c r="BIC487" s="881"/>
      <c r="BIS487" s="877"/>
      <c r="BIW487" s="874"/>
      <c r="BIX487" s="881"/>
      <c r="BIY487" s="881"/>
      <c r="BJO487" s="877"/>
      <c r="BJS487" s="874"/>
      <c r="BJT487" s="881"/>
      <c r="BJU487" s="881"/>
      <c r="BKK487" s="877"/>
      <c r="BKO487" s="874"/>
      <c r="BKP487" s="881"/>
      <c r="BKQ487" s="881"/>
      <c r="BLG487" s="877"/>
      <c r="BLK487" s="874"/>
      <c r="BLL487" s="881"/>
      <c r="BLM487" s="881"/>
      <c r="BMC487" s="877"/>
      <c r="BMG487" s="874"/>
      <c r="BMH487" s="881"/>
      <c r="BMI487" s="881"/>
      <c r="BMY487" s="877"/>
      <c r="BNC487" s="874"/>
      <c r="BND487" s="881"/>
      <c r="BNE487" s="881"/>
      <c r="BNU487" s="877"/>
      <c r="BNY487" s="874"/>
      <c r="BNZ487" s="881"/>
      <c r="BOA487" s="881"/>
      <c r="BOQ487" s="877"/>
      <c r="BOU487" s="874"/>
      <c r="BOV487" s="881"/>
      <c r="BOW487" s="881"/>
      <c r="BPM487" s="877"/>
      <c r="BPQ487" s="874"/>
      <c r="BPR487" s="881"/>
      <c r="BPS487" s="881"/>
      <c r="BQI487" s="877"/>
      <c r="BQM487" s="874"/>
      <c r="BQN487" s="881"/>
      <c r="BQO487" s="881"/>
      <c r="BRE487" s="877"/>
      <c r="BRI487" s="874"/>
      <c r="BRJ487" s="881"/>
      <c r="BRK487" s="881"/>
      <c r="BSA487" s="877"/>
      <c r="BSE487" s="874"/>
      <c r="BSF487" s="881"/>
      <c r="BSG487" s="881"/>
      <c r="BSW487" s="877"/>
      <c r="BTA487" s="874"/>
      <c r="BTB487" s="881"/>
      <c r="BTC487" s="881"/>
      <c r="BTS487" s="877"/>
      <c r="BTW487" s="874"/>
      <c r="BTX487" s="881"/>
      <c r="BTY487" s="881"/>
      <c r="BUO487" s="877"/>
      <c r="BUS487" s="874"/>
      <c r="BUT487" s="881"/>
      <c r="BUU487" s="881"/>
      <c r="BVK487" s="877"/>
      <c r="BVO487" s="874"/>
      <c r="BVP487" s="881"/>
      <c r="BVQ487" s="881"/>
      <c r="BWG487" s="877"/>
      <c r="BWK487" s="874"/>
      <c r="BWL487" s="881"/>
      <c r="BWM487" s="881"/>
      <c r="BXC487" s="877"/>
      <c r="BXG487" s="874"/>
      <c r="BXH487" s="881"/>
      <c r="BXI487" s="881"/>
      <c r="BXY487" s="877"/>
      <c r="BYC487" s="874"/>
      <c r="BYD487" s="881"/>
      <c r="BYE487" s="881"/>
      <c r="BYU487" s="877"/>
      <c r="BYY487" s="874"/>
      <c r="BYZ487" s="881"/>
      <c r="BZA487" s="881"/>
      <c r="BZQ487" s="877"/>
      <c r="BZU487" s="874"/>
      <c r="BZV487" s="881"/>
      <c r="BZW487" s="881"/>
      <c r="CAM487" s="877"/>
      <c r="CAQ487" s="874"/>
      <c r="CAR487" s="881"/>
      <c r="CAS487" s="881"/>
      <c r="CBI487" s="877"/>
      <c r="CBM487" s="874"/>
      <c r="CBN487" s="881"/>
      <c r="CBO487" s="881"/>
      <c r="CCE487" s="877"/>
      <c r="CCI487" s="874"/>
      <c r="CCJ487" s="881"/>
      <c r="CCK487" s="881"/>
      <c r="CDA487" s="877"/>
      <c r="CDE487" s="874"/>
      <c r="CDF487" s="881"/>
      <c r="CDG487" s="881"/>
      <c r="CDW487" s="877"/>
      <c r="CEA487" s="874"/>
      <c r="CEB487" s="881"/>
      <c r="CEC487" s="881"/>
      <c r="CES487" s="877"/>
      <c r="CEW487" s="874"/>
      <c r="CEX487" s="881"/>
      <c r="CEY487" s="881"/>
      <c r="CFO487" s="877"/>
      <c r="CFS487" s="874"/>
      <c r="CFT487" s="881"/>
      <c r="CFU487" s="881"/>
      <c r="CGK487" s="877"/>
      <c r="CGO487" s="874"/>
      <c r="CGP487" s="881"/>
      <c r="CGQ487" s="881"/>
      <c r="CHG487" s="877"/>
      <c r="CHK487" s="874"/>
      <c r="CHL487" s="881"/>
      <c r="CHM487" s="881"/>
      <c r="CIC487" s="877"/>
      <c r="CIG487" s="874"/>
      <c r="CIH487" s="881"/>
      <c r="CII487" s="881"/>
      <c r="CIY487" s="877"/>
      <c r="CJC487" s="874"/>
      <c r="CJD487" s="881"/>
      <c r="CJE487" s="881"/>
      <c r="CJU487" s="877"/>
      <c r="CJY487" s="874"/>
      <c r="CJZ487" s="881"/>
      <c r="CKA487" s="881"/>
      <c r="CKQ487" s="877"/>
      <c r="CKU487" s="874"/>
      <c r="CKV487" s="881"/>
      <c r="CKW487" s="881"/>
      <c r="CLM487" s="877"/>
      <c r="CLQ487" s="874"/>
      <c r="CLR487" s="881"/>
      <c r="CLS487" s="881"/>
      <c r="CMI487" s="877"/>
      <c r="CMM487" s="874"/>
      <c r="CMN487" s="881"/>
      <c r="CMO487" s="881"/>
      <c r="CNE487" s="877"/>
      <c r="CNI487" s="874"/>
      <c r="CNJ487" s="881"/>
      <c r="CNK487" s="881"/>
      <c r="COA487" s="877"/>
      <c r="COE487" s="874"/>
      <c r="COF487" s="881"/>
      <c r="COG487" s="881"/>
      <c r="COW487" s="877"/>
      <c r="CPA487" s="874"/>
      <c r="CPB487" s="881"/>
      <c r="CPC487" s="881"/>
      <c r="CPS487" s="877"/>
      <c r="CPW487" s="874"/>
      <c r="CPX487" s="881"/>
      <c r="CPY487" s="881"/>
      <c r="CQO487" s="877"/>
      <c r="CQS487" s="874"/>
      <c r="CQT487" s="881"/>
      <c r="CQU487" s="881"/>
      <c r="CRK487" s="877"/>
      <c r="CRO487" s="874"/>
      <c r="CRP487" s="881"/>
      <c r="CRQ487" s="881"/>
      <c r="CSG487" s="877"/>
      <c r="CSK487" s="874"/>
      <c r="CSL487" s="881"/>
      <c r="CSM487" s="881"/>
      <c r="CTC487" s="877"/>
      <c r="CTG487" s="874"/>
      <c r="CTH487" s="881"/>
      <c r="CTI487" s="881"/>
      <c r="CTY487" s="877"/>
      <c r="CUC487" s="874"/>
      <c r="CUD487" s="881"/>
      <c r="CUE487" s="881"/>
      <c r="CUU487" s="877"/>
      <c r="CUY487" s="874"/>
      <c r="CUZ487" s="881"/>
      <c r="CVA487" s="881"/>
      <c r="CVQ487" s="877"/>
      <c r="CVU487" s="874"/>
      <c r="CVV487" s="881"/>
      <c r="CVW487" s="881"/>
      <c r="CWM487" s="877"/>
      <c r="CWQ487" s="874"/>
      <c r="CWR487" s="881"/>
      <c r="CWS487" s="881"/>
      <c r="CXI487" s="877"/>
      <c r="CXM487" s="874"/>
      <c r="CXN487" s="881"/>
      <c r="CXO487" s="881"/>
      <c r="CYE487" s="877"/>
      <c r="CYI487" s="874"/>
      <c r="CYJ487" s="881"/>
      <c r="CYK487" s="881"/>
      <c r="CZA487" s="877"/>
      <c r="CZE487" s="874"/>
      <c r="CZF487" s="881"/>
      <c r="CZG487" s="881"/>
      <c r="CZW487" s="877"/>
      <c r="DAA487" s="874"/>
      <c r="DAB487" s="881"/>
      <c r="DAC487" s="881"/>
      <c r="DAS487" s="877"/>
      <c r="DAW487" s="874"/>
      <c r="DAX487" s="881"/>
      <c r="DAY487" s="881"/>
      <c r="DBO487" s="877"/>
      <c r="DBS487" s="874"/>
      <c r="DBT487" s="881"/>
      <c r="DBU487" s="881"/>
      <c r="DCK487" s="877"/>
      <c r="DCO487" s="874"/>
      <c r="DCP487" s="881"/>
      <c r="DCQ487" s="881"/>
      <c r="DDG487" s="877"/>
      <c r="DDK487" s="874"/>
      <c r="DDL487" s="881"/>
      <c r="DDM487" s="881"/>
      <c r="DEC487" s="877"/>
      <c r="DEG487" s="874"/>
      <c r="DEH487" s="881"/>
      <c r="DEI487" s="881"/>
      <c r="DEY487" s="877"/>
      <c r="DFC487" s="874"/>
      <c r="DFD487" s="881"/>
      <c r="DFE487" s="881"/>
      <c r="DFU487" s="877"/>
      <c r="DFY487" s="874"/>
      <c r="DFZ487" s="881"/>
      <c r="DGA487" s="881"/>
      <c r="DGQ487" s="877"/>
      <c r="DGU487" s="874"/>
      <c r="DGV487" s="881"/>
      <c r="DGW487" s="881"/>
      <c r="DHM487" s="877"/>
      <c r="DHQ487" s="874"/>
      <c r="DHR487" s="881"/>
      <c r="DHS487" s="881"/>
      <c r="DII487" s="877"/>
      <c r="DIM487" s="874"/>
      <c r="DIN487" s="881"/>
      <c r="DIO487" s="881"/>
      <c r="DJE487" s="877"/>
      <c r="DJI487" s="874"/>
      <c r="DJJ487" s="881"/>
      <c r="DJK487" s="881"/>
      <c r="DKA487" s="877"/>
      <c r="DKE487" s="874"/>
      <c r="DKF487" s="881"/>
      <c r="DKG487" s="881"/>
      <c r="DKW487" s="877"/>
      <c r="DLA487" s="874"/>
      <c r="DLB487" s="881"/>
      <c r="DLC487" s="881"/>
      <c r="DLS487" s="877"/>
      <c r="DLW487" s="874"/>
      <c r="DLX487" s="881"/>
      <c r="DLY487" s="881"/>
      <c r="DMO487" s="877"/>
      <c r="DMS487" s="874"/>
      <c r="DMT487" s="881"/>
      <c r="DMU487" s="881"/>
      <c r="DNK487" s="877"/>
      <c r="DNO487" s="874"/>
      <c r="DNP487" s="881"/>
      <c r="DNQ487" s="881"/>
      <c r="DOG487" s="877"/>
      <c r="DOK487" s="874"/>
      <c r="DOL487" s="881"/>
      <c r="DOM487" s="881"/>
      <c r="DPC487" s="877"/>
      <c r="DPG487" s="874"/>
      <c r="DPH487" s="881"/>
      <c r="DPI487" s="881"/>
      <c r="DPY487" s="877"/>
      <c r="DQC487" s="874"/>
      <c r="DQD487" s="881"/>
      <c r="DQE487" s="881"/>
      <c r="DQU487" s="877"/>
      <c r="DQY487" s="874"/>
      <c r="DQZ487" s="881"/>
      <c r="DRA487" s="881"/>
      <c r="DRQ487" s="877"/>
      <c r="DRU487" s="874"/>
      <c r="DRV487" s="881"/>
      <c r="DRW487" s="881"/>
      <c r="DSM487" s="877"/>
      <c r="DSQ487" s="874"/>
      <c r="DSR487" s="881"/>
      <c r="DSS487" s="881"/>
      <c r="DTI487" s="877"/>
      <c r="DTM487" s="874"/>
      <c r="DTN487" s="881"/>
      <c r="DTO487" s="881"/>
      <c r="DUE487" s="877"/>
      <c r="DUI487" s="874"/>
      <c r="DUJ487" s="881"/>
      <c r="DUK487" s="881"/>
      <c r="DVA487" s="877"/>
      <c r="DVE487" s="874"/>
      <c r="DVF487" s="881"/>
      <c r="DVG487" s="881"/>
      <c r="DVW487" s="877"/>
      <c r="DWA487" s="874"/>
      <c r="DWB487" s="881"/>
      <c r="DWC487" s="881"/>
      <c r="DWS487" s="877"/>
      <c r="DWW487" s="874"/>
      <c r="DWX487" s="881"/>
      <c r="DWY487" s="881"/>
      <c r="DXO487" s="877"/>
      <c r="DXS487" s="874"/>
      <c r="DXT487" s="881"/>
      <c r="DXU487" s="881"/>
      <c r="DYK487" s="877"/>
      <c r="DYO487" s="874"/>
      <c r="DYP487" s="881"/>
      <c r="DYQ487" s="881"/>
      <c r="DZG487" s="877"/>
      <c r="DZK487" s="874"/>
      <c r="DZL487" s="881"/>
      <c r="DZM487" s="881"/>
      <c r="EAC487" s="877"/>
      <c r="EAG487" s="874"/>
      <c r="EAH487" s="881"/>
      <c r="EAI487" s="881"/>
      <c r="EAY487" s="877"/>
      <c r="EBC487" s="874"/>
      <c r="EBD487" s="881"/>
      <c r="EBE487" s="881"/>
      <c r="EBU487" s="877"/>
      <c r="EBY487" s="874"/>
      <c r="EBZ487" s="881"/>
      <c r="ECA487" s="881"/>
      <c r="ECQ487" s="877"/>
      <c r="ECU487" s="874"/>
      <c r="ECV487" s="881"/>
      <c r="ECW487" s="881"/>
      <c r="EDM487" s="877"/>
      <c r="EDQ487" s="874"/>
      <c r="EDR487" s="881"/>
      <c r="EDS487" s="881"/>
      <c r="EEI487" s="877"/>
      <c r="EEM487" s="874"/>
      <c r="EEN487" s="881"/>
      <c r="EEO487" s="881"/>
      <c r="EFE487" s="877"/>
      <c r="EFI487" s="874"/>
      <c r="EFJ487" s="881"/>
      <c r="EFK487" s="881"/>
      <c r="EGA487" s="877"/>
      <c r="EGE487" s="874"/>
      <c r="EGF487" s="881"/>
      <c r="EGG487" s="881"/>
      <c r="EGW487" s="877"/>
      <c r="EHA487" s="874"/>
      <c r="EHB487" s="881"/>
      <c r="EHC487" s="881"/>
      <c r="EHS487" s="877"/>
      <c r="EHW487" s="874"/>
      <c r="EHX487" s="881"/>
      <c r="EHY487" s="881"/>
      <c r="EIO487" s="877"/>
      <c r="EIS487" s="874"/>
      <c r="EIT487" s="881"/>
      <c r="EIU487" s="881"/>
      <c r="EJK487" s="877"/>
      <c r="EJO487" s="874"/>
      <c r="EJP487" s="881"/>
      <c r="EJQ487" s="881"/>
      <c r="EKG487" s="877"/>
      <c r="EKK487" s="874"/>
      <c r="EKL487" s="881"/>
      <c r="EKM487" s="881"/>
      <c r="ELC487" s="877"/>
      <c r="ELG487" s="874"/>
      <c r="ELH487" s="881"/>
      <c r="ELI487" s="881"/>
      <c r="ELY487" s="877"/>
      <c r="EMC487" s="874"/>
      <c r="EMD487" s="881"/>
      <c r="EME487" s="881"/>
      <c r="EMU487" s="877"/>
      <c r="EMY487" s="874"/>
      <c r="EMZ487" s="881"/>
      <c r="ENA487" s="881"/>
      <c r="ENQ487" s="877"/>
      <c r="ENU487" s="874"/>
      <c r="ENV487" s="881"/>
      <c r="ENW487" s="881"/>
      <c r="EOM487" s="877"/>
      <c r="EOQ487" s="874"/>
      <c r="EOR487" s="881"/>
      <c r="EOS487" s="881"/>
      <c r="EPI487" s="877"/>
      <c r="EPM487" s="874"/>
      <c r="EPN487" s="881"/>
      <c r="EPO487" s="881"/>
      <c r="EQE487" s="877"/>
      <c r="EQI487" s="874"/>
      <c r="EQJ487" s="881"/>
      <c r="EQK487" s="881"/>
      <c r="ERA487" s="877"/>
      <c r="ERE487" s="874"/>
      <c r="ERF487" s="881"/>
      <c r="ERG487" s="881"/>
      <c r="ERW487" s="877"/>
      <c r="ESA487" s="874"/>
      <c r="ESB487" s="881"/>
      <c r="ESC487" s="881"/>
      <c r="ESS487" s="877"/>
      <c r="ESW487" s="874"/>
      <c r="ESX487" s="881"/>
      <c r="ESY487" s="881"/>
      <c r="ETO487" s="877"/>
      <c r="ETS487" s="874"/>
      <c r="ETT487" s="881"/>
      <c r="ETU487" s="881"/>
      <c r="EUK487" s="877"/>
      <c r="EUO487" s="874"/>
      <c r="EUP487" s="881"/>
      <c r="EUQ487" s="881"/>
      <c r="EVG487" s="877"/>
      <c r="EVK487" s="874"/>
      <c r="EVL487" s="881"/>
      <c r="EVM487" s="881"/>
      <c r="EWC487" s="877"/>
      <c r="EWG487" s="874"/>
      <c r="EWH487" s="881"/>
      <c r="EWI487" s="881"/>
      <c r="EWY487" s="877"/>
      <c r="EXC487" s="874"/>
      <c r="EXD487" s="881"/>
      <c r="EXE487" s="881"/>
      <c r="EXU487" s="877"/>
      <c r="EXY487" s="874"/>
      <c r="EXZ487" s="881"/>
      <c r="EYA487" s="881"/>
      <c r="EYQ487" s="877"/>
      <c r="EYU487" s="874"/>
      <c r="EYV487" s="881"/>
      <c r="EYW487" s="881"/>
      <c r="EZM487" s="877"/>
      <c r="EZQ487" s="874"/>
      <c r="EZR487" s="881"/>
      <c r="EZS487" s="881"/>
      <c r="FAI487" s="877"/>
      <c r="FAM487" s="874"/>
      <c r="FAN487" s="881"/>
      <c r="FAO487" s="881"/>
      <c r="FBE487" s="877"/>
      <c r="FBI487" s="874"/>
      <c r="FBJ487" s="881"/>
      <c r="FBK487" s="881"/>
      <c r="FCA487" s="877"/>
      <c r="FCE487" s="874"/>
      <c r="FCF487" s="881"/>
      <c r="FCG487" s="881"/>
      <c r="FCW487" s="877"/>
      <c r="FDA487" s="874"/>
      <c r="FDB487" s="881"/>
      <c r="FDC487" s="881"/>
      <c r="FDS487" s="877"/>
      <c r="FDW487" s="874"/>
      <c r="FDX487" s="881"/>
      <c r="FDY487" s="881"/>
      <c r="FEO487" s="877"/>
      <c r="FES487" s="874"/>
      <c r="FET487" s="881"/>
      <c r="FEU487" s="881"/>
      <c r="FFK487" s="877"/>
      <c r="FFO487" s="874"/>
      <c r="FFP487" s="881"/>
      <c r="FFQ487" s="881"/>
      <c r="FGG487" s="877"/>
      <c r="FGK487" s="874"/>
      <c r="FGL487" s="881"/>
      <c r="FGM487" s="881"/>
      <c r="FHC487" s="877"/>
      <c r="FHG487" s="874"/>
      <c r="FHH487" s="881"/>
      <c r="FHI487" s="881"/>
      <c r="FHY487" s="877"/>
      <c r="FIC487" s="874"/>
      <c r="FID487" s="881"/>
      <c r="FIE487" s="881"/>
      <c r="FIU487" s="877"/>
      <c r="FIY487" s="874"/>
      <c r="FIZ487" s="881"/>
      <c r="FJA487" s="881"/>
      <c r="FJQ487" s="877"/>
      <c r="FJU487" s="874"/>
      <c r="FJV487" s="881"/>
      <c r="FJW487" s="881"/>
      <c r="FKM487" s="877"/>
      <c r="FKQ487" s="874"/>
      <c r="FKR487" s="881"/>
      <c r="FKS487" s="881"/>
      <c r="FLI487" s="877"/>
      <c r="FLM487" s="874"/>
      <c r="FLN487" s="881"/>
      <c r="FLO487" s="881"/>
      <c r="FME487" s="877"/>
      <c r="FMI487" s="874"/>
      <c r="FMJ487" s="881"/>
      <c r="FMK487" s="881"/>
      <c r="FNA487" s="877"/>
      <c r="FNE487" s="874"/>
      <c r="FNF487" s="881"/>
      <c r="FNG487" s="881"/>
      <c r="FNW487" s="877"/>
      <c r="FOA487" s="874"/>
      <c r="FOB487" s="881"/>
      <c r="FOC487" s="881"/>
      <c r="FOS487" s="877"/>
      <c r="FOW487" s="874"/>
      <c r="FOX487" s="881"/>
      <c r="FOY487" s="881"/>
      <c r="FPO487" s="877"/>
      <c r="FPS487" s="874"/>
      <c r="FPT487" s="881"/>
      <c r="FPU487" s="881"/>
      <c r="FQK487" s="877"/>
      <c r="FQO487" s="874"/>
      <c r="FQP487" s="881"/>
      <c r="FQQ487" s="881"/>
      <c r="FRG487" s="877"/>
      <c r="FRK487" s="874"/>
      <c r="FRL487" s="881"/>
      <c r="FRM487" s="881"/>
      <c r="FSC487" s="877"/>
      <c r="FSG487" s="874"/>
      <c r="FSH487" s="881"/>
      <c r="FSI487" s="881"/>
      <c r="FSY487" s="877"/>
      <c r="FTC487" s="874"/>
      <c r="FTD487" s="881"/>
      <c r="FTE487" s="881"/>
      <c r="FTU487" s="877"/>
      <c r="FTY487" s="874"/>
      <c r="FTZ487" s="881"/>
      <c r="FUA487" s="881"/>
      <c r="FUQ487" s="877"/>
      <c r="FUU487" s="874"/>
      <c r="FUV487" s="881"/>
      <c r="FUW487" s="881"/>
      <c r="FVM487" s="877"/>
      <c r="FVQ487" s="874"/>
      <c r="FVR487" s="881"/>
      <c r="FVS487" s="881"/>
      <c r="FWI487" s="877"/>
      <c r="FWM487" s="874"/>
      <c r="FWN487" s="881"/>
      <c r="FWO487" s="881"/>
      <c r="FXE487" s="877"/>
      <c r="FXI487" s="874"/>
      <c r="FXJ487" s="881"/>
      <c r="FXK487" s="881"/>
      <c r="FYA487" s="877"/>
      <c r="FYE487" s="874"/>
      <c r="FYF487" s="881"/>
      <c r="FYG487" s="881"/>
      <c r="FYW487" s="877"/>
      <c r="FZA487" s="874"/>
      <c r="FZB487" s="881"/>
      <c r="FZC487" s="881"/>
      <c r="FZS487" s="877"/>
      <c r="FZW487" s="874"/>
      <c r="FZX487" s="881"/>
      <c r="FZY487" s="881"/>
      <c r="GAO487" s="877"/>
      <c r="GAS487" s="874"/>
      <c r="GAT487" s="881"/>
      <c r="GAU487" s="881"/>
      <c r="GBK487" s="877"/>
      <c r="GBO487" s="874"/>
      <c r="GBP487" s="881"/>
      <c r="GBQ487" s="881"/>
      <c r="GCG487" s="877"/>
      <c r="GCK487" s="874"/>
      <c r="GCL487" s="881"/>
      <c r="GCM487" s="881"/>
      <c r="GDC487" s="877"/>
      <c r="GDG487" s="874"/>
      <c r="GDH487" s="881"/>
      <c r="GDI487" s="881"/>
      <c r="GDY487" s="877"/>
      <c r="GEC487" s="874"/>
      <c r="GED487" s="881"/>
      <c r="GEE487" s="881"/>
      <c r="GEU487" s="877"/>
      <c r="GEY487" s="874"/>
      <c r="GEZ487" s="881"/>
      <c r="GFA487" s="881"/>
      <c r="GFQ487" s="877"/>
      <c r="GFU487" s="874"/>
      <c r="GFV487" s="881"/>
      <c r="GFW487" s="881"/>
      <c r="GGM487" s="877"/>
      <c r="GGQ487" s="874"/>
      <c r="GGR487" s="881"/>
      <c r="GGS487" s="881"/>
      <c r="GHI487" s="877"/>
      <c r="GHM487" s="874"/>
      <c r="GHN487" s="881"/>
      <c r="GHO487" s="881"/>
      <c r="GIE487" s="877"/>
      <c r="GII487" s="874"/>
      <c r="GIJ487" s="881"/>
      <c r="GIK487" s="881"/>
      <c r="GJA487" s="877"/>
      <c r="GJE487" s="874"/>
      <c r="GJF487" s="881"/>
      <c r="GJG487" s="881"/>
      <c r="GJW487" s="877"/>
      <c r="GKA487" s="874"/>
      <c r="GKB487" s="881"/>
      <c r="GKC487" s="881"/>
      <c r="GKS487" s="877"/>
      <c r="GKW487" s="874"/>
      <c r="GKX487" s="881"/>
      <c r="GKY487" s="881"/>
      <c r="GLO487" s="877"/>
      <c r="GLS487" s="874"/>
      <c r="GLT487" s="881"/>
      <c r="GLU487" s="881"/>
      <c r="GMK487" s="877"/>
      <c r="GMO487" s="874"/>
      <c r="GMP487" s="881"/>
      <c r="GMQ487" s="881"/>
      <c r="GNG487" s="877"/>
      <c r="GNK487" s="874"/>
      <c r="GNL487" s="881"/>
      <c r="GNM487" s="881"/>
      <c r="GOC487" s="877"/>
      <c r="GOG487" s="874"/>
      <c r="GOH487" s="881"/>
      <c r="GOI487" s="881"/>
      <c r="GOY487" s="877"/>
      <c r="GPC487" s="874"/>
      <c r="GPD487" s="881"/>
      <c r="GPE487" s="881"/>
      <c r="GPU487" s="877"/>
      <c r="GPY487" s="874"/>
      <c r="GPZ487" s="881"/>
      <c r="GQA487" s="881"/>
      <c r="GQQ487" s="877"/>
      <c r="GQU487" s="874"/>
      <c r="GQV487" s="881"/>
      <c r="GQW487" s="881"/>
      <c r="GRM487" s="877"/>
      <c r="GRQ487" s="874"/>
      <c r="GRR487" s="881"/>
      <c r="GRS487" s="881"/>
      <c r="GSI487" s="877"/>
      <c r="GSM487" s="874"/>
      <c r="GSN487" s="881"/>
      <c r="GSO487" s="881"/>
      <c r="GTE487" s="877"/>
      <c r="GTI487" s="874"/>
      <c r="GTJ487" s="881"/>
      <c r="GTK487" s="881"/>
      <c r="GUA487" s="877"/>
      <c r="GUE487" s="874"/>
      <c r="GUF487" s="881"/>
      <c r="GUG487" s="881"/>
      <c r="GUW487" s="877"/>
      <c r="GVA487" s="874"/>
      <c r="GVB487" s="881"/>
      <c r="GVC487" s="881"/>
      <c r="GVS487" s="877"/>
      <c r="GVW487" s="874"/>
      <c r="GVX487" s="881"/>
      <c r="GVY487" s="881"/>
      <c r="GWO487" s="877"/>
      <c r="GWS487" s="874"/>
      <c r="GWT487" s="881"/>
      <c r="GWU487" s="881"/>
      <c r="GXK487" s="877"/>
      <c r="GXO487" s="874"/>
      <c r="GXP487" s="881"/>
      <c r="GXQ487" s="881"/>
      <c r="GYG487" s="877"/>
      <c r="GYK487" s="874"/>
      <c r="GYL487" s="881"/>
      <c r="GYM487" s="881"/>
      <c r="GZC487" s="877"/>
      <c r="GZG487" s="874"/>
      <c r="GZH487" s="881"/>
      <c r="GZI487" s="881"/>
      <c r="GZY487" s="877"/>
      <c r="HAC487" s="874"/>
      <c r="HAD487" s="881"/>
      <c r="HAE487" s="881"/>
      <c r="HAU487" s="877"/>
      <c r="HAY487" s="874"/>
      <c r="HAZ487" s="881"/>
      <c r="HBA487" s="881"/>
      <c r="HBQ487" s="877"/>
      <c r="HBU487" s="874"/>
      <c r="HBV487" s="881"/>
      <c r="HBW487" s="881"/>
      <c r="HCM487" s="877"/>
      <c r="HCQ487" s="874"/>
      <c r="HCR487" s="881"/>
      <c r="HCS487" s="881"/>
      <c r="HDI487" s="877"/>
      <c r="HDM487" s="874"/>
      <c r="HDN487" s="881"/>
      <c r="HDO487" s="881"/>
      <c r="HEE487" s="877"/>
      <c r="HEI487" s="874"/>
      <c r="HEJ487" s="881"/>
      <c r="HEK487" s="881"/>
      <c r="HFA487" s="877"/>
      <c r="HFE487" s="874"/>
      <c r="HFF487" s="881"/>
      <c r="HFG487" s="881"/>
      <c r="HFW487" s="877"/>
      <c r="HGA487" s="874"/>
      <c r="HGB487" s="881"/>
      <c r="HGC487" s="881"/>
      <c r="HGS487" s="877"/>
      <c r="HGW487" s="874"/>
      <c r="HGX487" s="881"/>
      <c r="HGY487" s="881"/>
      <c r="HHO487" s="877"/>
      <c r="HHS487" s="874"/>
      <c r="HHT487" s="881"/>
      <c r="HHU487" s="881"/>
      <c r="HIK487" s="877"/>
      <c r="HIO487" s="874"/>
      <c r="HIP487" s="881"/>
      <c r="HIQ487" s="881"/>
      <c r="HJG487" s="877"/>
      <c r="HJK487" s="874"/>
      <c r="HJL487" s="881"/>
      <c r="HJM487" s="881"/>
      <c r="HKC487" s="877"/>
      <c r="HKG487" s="874"/>
      <c r="HKH487" s="881"/>
      <c r="HKI487" s="881"/>
      <c r="HKY487" s="877"/>
      <c r="HLC487" s="874"/>
      <c r="HLD487" s="881"/>
      <c r="HLE487" s="881"/>
      <c r="HLU487" s="877"/>
      <c r="HLY487" s="874"/>
      <c r="HLZ487" s="881"/>
      <c r="HMA487" s="881"/>
      <c r="HMQ487" s="877"/>
      <c r="HMU487" s="874"/>
      <c r="HMV487" s="881"/>
      <c r="HMW487" s="881"/>
      <c r="HNM487" s="877"/>
      <c r="HNQ487" s="874"/>
      <c r="HNR487" s="881"/>
      <c r="HNS487" s="881"/>
      <c r="HOI487" s="877"/>
      <c r="HOM487" s="874"/>
      <c r="HON487" s="881"/>
      <c r="HOO487" s="881"/>
      <c r="HPE487" s="877"/>
      <c r="HPI487" s="874"/>
      <c r="HPJ487" s="881"/>
      <c r="HPK487" s="881"/>
      <c r="HQA487" s="877"/>
      <c r="HQE487" s="874"/>
      <c r="HQF487" s="881"/>
      <c r="HQG487" s="881"/>
      <c r="HQW487" s="877"/>
      <c r="HRA487" s="874"/>
      <c r="HRB487" s="881"/>
      <c r="HRC487" s="881"/>
      <c r="HRS487" s="877"/>
      <c r="HRW487" s="874"/>
      <c r="HRX487" s="881"/>
      <c r="HRY487" s="881"/>
      <c r="HSO487" s="877"/>
      <c r="HSS487" s="874"/>
      <c r="HST487" s="881"/>
      <c r="HSU487" s="881"/>
      <c r="HTK487" s="877"/>
      <c r="HTO487" s="874"/>
      <c r="HTP487" s="881"/>
      <c r="HTQ487" s="881"/>
      <c r="HUG487" s="877"/>
      <c r="HUK487" s="874"/>
      <c r="HUL487" s="881"/>
      <c r="HUM487" s="881"/>
      <c r="HVC487" s="877"/>
      <c r="HVG487" s="874"/>
      <c r="HVH487" s="881"/>
      <c r="HVI487" s="881"/>
      <c r="HVY487" s="877"/>
      <c r="HWC487" s="874"/>
      <c r="HWD487" s="881"/>
      <c r="HWE487" s="881"/>
      <c r="HWU487" s="877"/>
      <c r="HWY487" s="874"/>
      <c r="HWZ487" s="881"/>
      <c r="HXA487" s="881"/>
      <c r="HXQ487" s="877"/>
      <c r="HXU487" s="874"/>
      <c r="HXV487" s="881"/>
      <c r="HXW487" s="881"/>
      <c r="HYM487" s="877"/>
      <c r="HYQ487" s="874"/>
      <c r="HYR487" s="881"/>
      <c r="HYS487" s="881"/>
      <c r="HZI487" s="877"/>
      <c r="HZM487" s="874"/>
      <c r="HZN487" s="881"/>
      <c r="HZO487" s="881"/>
      <c r="IAE487" s="877"/>
      <c r="IAI487" s="874"/>
      <c r="IAJ487" s="881"/>
      <c r="IAK487" s="881"/>
      <c r="IBA487" s="877"/>
      <c r="IBE487" s="874"/>
      <c r="IBF487" s="881"/>
      <c r="IBG487" s="881"/>
      <c r="IBW487" s="877"/>
      <c r="ICA487" s="874"/>
      <c r="ICB487" s="881"/>
      <c r="ICC487" s="881"/>
      <c r="ICS487" s="877"/>
      <c r="ICW487" s="874"/>
      <c r="ICX487" s="881"/>
      <c r="ICY487" s="881"/>
      <c r="IDO487" s="877"/>
      <c r="IDS487" s="874"/>
      <c r="IDT487" s="881"/>
      <c r="IDU487" s="881"/>
      <c r="IEK487" s="877"/>
      <c r="IEO487" s="874"/>
      <c r="IEP487" s="881"/>
      <c r="IEQ487" s="881"/>
      <c r="IFG487" s="877"/>
      <c r="IFK487" s="874"/>
      <c r="IFL487" s="881"/>
      <c r="IFM487" s="881"/>
      <c r="IGC487" s="877"/>
      <c r="IGG487" s="874"/>
      <c r="IGH487" s="881"/>
      <c r="IGI487" s="881"/>
      <c r="IGY487" s="877"/>
      <c r="IHC487" s="874"/>
      <c r="IHD487" s="881"/>
      <c r="IHE487" s="881"/>
      <c r="IHU487" s="877"/>
      <c r="IHY487" s="874"/>
      <c r="IHZ487" s="881"/>
      <c r="IIA487" s="881"/>
      <c r="IIQ487" s="877"/>
      <c r="IIU487" s="874"/>
      <c r="IIV487" s="881"/>
      <c r="IIW487" s="881"/>
      <c r="IJM487" s="877"/>
      <c r="IJQ487" s="874"/>
      <c r="IJR487" s="881"/>
      <c r="IJS487" s="881"/>
      <c r="IKI487" s="877"/>
      <c r="IKM487" s="874"/>
      <c r="IKN487" s="881"/>
      <c r="IKO487" s="881"/>
      <c r="ILE487" s="877"/>
      <c r="ILI487" s="874"/>
      <c r="ILJ487" s="881"/>
      <c r="ILK487" s="881"/>
      <c r="IMA487" s="877"/>
      <c r="IME487" s="874"/>
      <c r="IMF487" s="881"/>
      <c r="IMG487" s="881"/>
      <c r="IMW487" s="877"/>
      <c r="INA487" s="874"/>
      <c r="INB487" s="881"/>
      <c r="INC487" s="881"/>
      <c r="INS487" s="877"/>
      <c r="INW487" s="874"/>
      <c r="INX487" s="881"/>
      <c r="INY487" s="881"/>
      <c r="IOO487" s="877"/>
      <c r="IOS487" s="874"/>
      <c r="IOT487" s="881"/>
      <c r="IOU487" s="881"/>
      <c r="IPK487" s="877"/>
      <c r="IPO487" s="874"/>
      <c r="IPP487" s="881"/>
      <c r="IPQ487" s="881"/>
      <c r="IQG487" s="877"/>
      <c r="IQK487" s="874"/>
      <c r="IQL487" s="881"/>
      <c r="IQM487" s="881"/>
      <c r="IRC487" s="877"/>
      <c r="IRG487" s="874"/>
      <c r="IRH487" s="881"/>
      <c r="IRI487" s="881"/>
      <c r="IRY487" s="877"/>
      <c r="ISC487" s="874"/>
      <c r="ISD487" s="881"/>
      <c r="ISE487" s="881"/>
      <c r="ISU487" s="877"/>
      <c r="ISY487" s="874"/>
      <c r="ISZ487" s="881"/>
      <c r="ITA487" s="881"/>
      <c r="ITQ487" s="877"/>
      <c r="ITU487" s="874"/>
      <c r="ITV487" s="881"/>
      <c r="ITW487" s="881"/>
      <c r="IUM487" s="877"/>
      <c r="IUQ487" s="874"/>
      <c r="IUR487" s="881"/>
      <c r="IUS487" s="881"/>
      <c r="IVI487" s="877"/>
      <c r="IVM487" s="874"/>
      <c r="IVN487" s="881"/>
      <c r="IVO487" s="881"/>
      <c r="IWE487" s="877"/>
      <c r="IWI487" s="874"/>
      <c r="IWJ487" s="881"/>
      <c r="IWK487" s="881"/>
      <c r="IXA487" s="877"/>
      <c r="IXE487" s="874"/>
      <c r="IXF487" s="881"/>
      <c r="IXG487" s="881"/>
      <c r="IXW487" s="877"/>
      <c r="IYA487" s="874"/>
      <c r="IYB487" s="881"/>
      <c r="IYC487" s="881"/>
      <c r="IYS487" s="877"/>
      <c r="IYW487" s="874"/>
      <c r="IYX487" s="881"/>
      <c r="IYY487" s="881"/>
      <c r="IZO487" s="877"/>
      <c r="IZS487" s="874"/>
      <c r="IZT487" s="881"/>
      <c r="IZU487" s="881"/>
      <c r="JAK487" s="877"/>
      <c r="JAO487" s="874"/>
      <c r="JAP487" s="881"/>
      <c r="JAQ487" s="881"/>
      <c r="JBG487" s="877"/>
      <c r="JBK487" s="874"/>
      <c r="JBL487" s="881"/>
      <c r="JBM487" s="881"/>
      <c r="JCC487" s="877"/>
      <c r="JCG487" s="874"/>
      <c r="JCH487" s="881"/>
      <c r="JCI487" s="881"/>
      <c r="JCY487" s="877"/>
      <c r="JDC487" s="874"/>
      <c r="JDD487" s="881"/>
      <c r="JDE487" s="881"/>
      <c r="JDU487" s="877"/>
      <c r="JDY487" s="874"/>
      <c r="JDZ487" s="881"/>
      <c r="JEA487" s="881"/>
      <c r="JEQ487" s="877"/>
      <c r="JEU487" s="874"/>
      <c r="JEV487" s="881"/>
      <c r="JEW487" s="881"/>
      <c r="JFM487" s="877"/>
      <c r="JFQ487" s="874"/>
      <c r="JFR487" s="881"/>
      <c r="JFS487" s="881"/>
      <c r="JGI487" s="877"/>
      <c r="JGM487" s="874"/>
      <c r="JGN487" s="881"/>
      <c r="JGO487" s="881"/>
      <c r="JHE487" s="877"/>
      <c r="JHI487" s="874"/>
      <c r="JHJ487" s="881"/>
      <c r="JHK487" s="881"/>
      <c r="JIA487" s="877"/>
      <c r="JIE487" s="874"/>
      <c r="JIF487" s="881"/>
      <c r="JIG487" s="881"/>
      <c r="JIW487" s="877"/>
      <c r="JJA487" s="874"/>
      <c r="JJB487" s="881"/>
      <c r="JJC487" s="881"/>
      <c r="JJS487" s="877"/>
      <c r="JJW487" s="874"/>
      <c r="JJX487" s="881"/>
      <c r="JJY487" s="881"/>
      <c r="JKO487" s="877"/>
      <c r="JKS487" s="874"/>
      <c r="JKT487" s="881"/>
      <c r="JKU487" s="881"/>
      <c r="JLK487" s="877"/>
      <c r="JLO487" s="874"/>
      <c r="JLP487" s="881"/>
      <c r="JLQ487" s="881"/>
      <c r="JMG487" s="877"/>
      <c r="JMK487" s="874"/>
      <c r="JML487" s="881"/>
      <c r="JMM487" s="881"/>
      <c r="JNC487" s="877"/>
      <c r="JNG487" s="874"/>
      <c r="JNH487" s="881"/>
      <c r="JNI487" s="881"/>
      <c r="JNY487" s="877"/>
      <c r="JOC487" s="874"/>
      <c r="JOD487" s="881"/>
      <c r="JOE487" s="881"/>
      <c r="JOU487" s="877"/>
      <c r="JOY487" s="874"/>
      <c r="JOZ487" s="881"/>
      <c r="JPA487" s="881"/>
      <c r="JPQ487" s="877"/>
      <c r="JPU487" s="874"/>
      <c r="JPV487" s="881"/>
      <c r="JPW487" s="881"/>
      <c r="JQM487" s="877"/>
      <c r="JQQ487" s="874"/>
      <c r="JQR487" s="881"/>
      <c r="JQS487" s="881"/>
      <c r="JRI487" s="877"/>
      <c r="JRM487" s="874"/>
      <c r="JRN487" s="881"/>
      <c r="JRO487" s="881"/>
      <c r="JSE487" s="877"/>
      <c r="JSI487" s="874"/>
      <c r="JSJ487" s="881"/>
      <c r="JSK487" s="881"/>
      <c r="JTA487" s="877"/>
      <c r="JTE487" s="874"/>
      <c r="JTF487" s="881"/>
      <c r="JTG487" s="881"/>
      <c r="JTW487" s="877"/>
      <c r="JUA487" s="874"/>
      <c r="JUB487" s="881"/>
      <c r="JUC487" s="881"/>
      <c r="JUS487" s="877"/>
      <c r="JUW487" s="874"/>
      <c r="JUX487" s="881"/>
      <c r="JUY487" s="881"/>
      <c r="JVO487" s="877"/>
      <c r="JVS487" s="874"/>
      <c r="JVT487" s="881"/>
      <c r="JVU487" s="881"/>
      <c r="JWK487" s="877"/>
      <c r="JWO487" s="874"/>
      <c r="JWP487" s="881"/>
      <c r="JWQ487" s="881"/>
      <c r="JXG487" s="877"/>
      <c r="JXK487" s="874"/>
      <c r="JXL487" s="881"/>
      <c r="JXM487" s="881"/>
      <c r="JYC487" s="877"/>
      <c r="JYG487" s="874"/>
      <c r="JYH487" s="881"/>
      <c r="JYI487" s="881"/>
      <c r="JYY487" s="877"/>
      <c r="JZC487" s="874"/>
      <c r="JZD487" s="881"/>
      <c r="JZE487" s="881"/>
      <c r="JZU487" s="877"/>
      <c r="JZY487" s="874"/>
      <c r="JZZ487" s="881"/>
      <c r="KAA487" s="881"/>
      <c r="KAQ487" s="877"/>
      <c r="KAU487" s="874"/>
      <c r="KAV487" s="881"/>
      <c r="KAW487" s="881"/>
      <c r="KBM487" s="877"/>
      <c r="KBQ487" s="874"/>
      <c r="KBR487" s="881"/>
      <c r="KBS487" s="881"/>
      <c r="KCI487" s="877"/>
      <c r="KCM487" s="874"/>
      <c r="KCN487" s="881"/>
      <c r="KCO487" s="881"/>
      <c r="KDE487" s="877"/>
      <c r="KDI487" s="874"/>
      <c r="KDJ487" s="881"/>
      <c r="KDK487" s="881"/>
      <c r="KEA487" s="877"/>
      <c r="KEE487" s="874"/>
      <c r="KEF487" s="881"/>
      <c r="KEG487" s="881"/>
      <c r="KEW487" s="877"/>
      <c r="KFA487" s="874"/>
      <c r="KFB487" s="881"/>
      <c r="KFC487" s="881"/>
      <c r="KFS487" s="877"/>
      <c r="KFW487" s="874"/>
      <c r="KFX487" s="881"/>
      <c r="KFY487" s="881"/>
      <c r="KGO487" s="877"/>
      <c r="KGS487" s="874"/>
      <c r="KGT487" s="881"/>
      <c r="KGU487" s="881"/>
      <c r="KHK487" s="877"/>
      <c r="KHO487" s="874"/>
      <c r="KHP487" s="881"/>
      <c r="KHQ487" s="881"/>
      <c r="KIG487" s="877"/>
      <c r="KIK487" s="874"/>
      <c r="KIL487" s="881"/>
      <c r="KIM487" s="881"/>
      <c r="KJC487" s="877"/>
      <c r="KJG487" s="874"/>
      <c r="KJH487" s="881"/>
      <c r="KJI487" s="881"/>
      <c r="KJY487" s="877"/>
      <c r="KKC487" s="874"/>
      <c r="KKD487" s="881"/>
      <c r="KKE487" s="881"/>
      <c r="KKU487" s="877"/>
      <c r="KKY487" s="874"/>
      <c r="KKZ487" s="881"/>
      <c r="KLA487" s="881"/>
      <c r="KLQ487" s="877"/>
      <c r="KLU487" s="874"/>
      <c r="KLV487" s="881"/>
      <c r="KLW487" s="881"/>
      <c r="KMM487" s="877"/>
      <c r="KMQ487" s="874"/>
      <c r="KMR487" s="881"/>
      <c r="KMS487" s="881"/>
      <c r="KNI487" s="877"/>
      <c r="KNM487" s="874"/>
      <c r="KNN487" s="881"/>
      <c r="KNO487" s="881"/>
      <c r="KOE487" s="877"/>
      <c r="KOI487" s="874"/>
      <c r="KOJ487" s="881"/>
      <c r="KOK487" s="881"/>
      <c r="KPA487" s="877"/>
      <c r="KPE487" s="874"/>
      <c r="KPF487" s="881"/>
      <c r="KPG487" s="881"/>
      <c r="KPW487" s="877"/>
      <c r="KQA487" s="874"/>
      <c r="KQB487" s="881"/>
      <c r="KQC487" s="881"/>
      <c r="KQS487" s="877"/>
      <c r="KQW487" s="874"/>
      <c r="KQX487" s="881"/>
      <c r="KQY487" s="881"/>
      <c r="KRO487" s="877"/>
      <c r="KRS487" s="874"/>
      <c r="KRT487" s="881"/>
      <c r="KRU487" s="881"/>
      <c r="KSK487" s="877"/>
      <c r="KSO487" s="874"/>
      <c r="KSP487" s="881"/>
      <c r="KSQ487" s="881"/>
      <c r="KTG487" s="877"/>
      <c r="KTK487" s="874"/>
      <c r="KTL487" s="881"/>
      <c r="KTM487" s="881"/>
      <c r="KUC487" s="877"/>
      <c r="KUG487" s="874"/>
      <c r="KUH487" s="881"/>
      <c r="KUI487" s="881"/>
      <c r="KUY487" s="877"/>
      <c r="KVC487" s="874"/>
      <c r="KVD487" s="881"/>
      <c r="KVE487" s="881"/>
      <c r="KVU487" s="877"/>
      <c r="KVY487" s="874"/>
      <c r="KVZ487" s="881"/>
      <c r="KWA487" s="881"/>
      <c r="KWQ487" s="877"/>
      <c r="KWU487" s="874"/>
      <c r="KWV487" s="881"/>
      <c r="KWW487" s="881"/>
      <c r="KXM487" s="877"/>
      <c r="KXQ487" s="874"/>
      <c r="KXR487" s="881"/>
      <c r="KXS487" s="881"/>
      <c r="KYI487" s="877"/>
      <c r="KYM487" s="874"/>
      <c r="KYN487" s="881"/>
      <c r="KYO487" s="881"/>
      <c r="KZE487" s="877"/>
      <c r="KZI487" s="874"/>
      <c r="KZJ487" s="881"/>
      <c r="KZK487" s="881"/>
      <c r="LAA487" s="877"/>
      <c r="LAE487" s="874"/>
      <c r="LAF487" s="881"/>
      <c r="LAG487" s="881"/>
      <c r="LAW487" s="877"/>
      <c r="LBA487" s="874"/>
      <c r="LBB487" s="881"/>
      <c r="LBC487" s="881"/>
      <c r="LBS487" s="877"/>
      <c r="LBW487" s="874"/>
      <c r="LBX487" s="881"/>
      <c r="LBY487" s="881"/>
      <c r="LCO487" s="877"/>
      <c r="LCS487" s="874"/>
      <c r="LCT487" s="881"/>
      <c r="LCU487" s="881"/>
      <c r="LDK487" s="877"/>
      <c r="LDO487" s="874"/>
      <c r="LDP487" s="881"/>
      <c r="LDQ487" s="881"/>
      <c r="LEG487" s="877"/>
      <c r="LEK487" s="874"/>
      <c r="LEL487" s="881"/>
      <c r="LEM487" s="881"/>
      <c r="LFC487" s="877"/>
      <c r="LFG487" s="874"/>
      <c r="LFH487" s="881"/>
      <c r="LFI487" s="881"/>
      <c r="LFY487" s="877"/>
      <c r="LGC487" s="874"/>
      <c r="LGD487" s="881"/>
      <c r="LGE487" s="881"/>
      <c r="LGU487" s="877"/>
      <c r="LGY487" s="874"/>
      <c r="LGZ487" s="881"/>
      <c r="LHA487" s="881"/>
      <c r="LHQ487" s="877"/>
      <c r="LHU487" s="874"/>
      <c r="LHV487" s="881"/>
      <c r="LHW487" s="881"/>
      <c r="LIM487" s="877"/>
      <c r="LIQ487" s="874"/>
      <c r="LIR487" s="881"/>
      <c r="LIS487" s="881"/>
      <c r="LJI487" s="877"/>
      <c r="LJM487" s="874"/>
      <c r="LJN487" s="881"/>
      <c r="LJO487" s="881"/>
      <c r="LKE487" s="877"/>
      <c r="LKI487" s="874"/>
      <c r="LKJ487" s="881"/>
      <c r="LKK487" s="881"/>
      <c r="LLA487" s="877"/>
      <c r="LLE487" s="874"/>
      <c r="LLF487" s="881"/>
      <c r="LLG487" s="881"/>
      <c r="LLW487" s="877"/>
      <c r="LMA487" s="874"/>
      <c r="LMB487" s="881"/>
      <c r="LMC487" s="881"/>
      <c r="LMS487" s="877"/>
      <c r="LMW487" s="874"/>
      <c r="LMX487" s="881"/>
      <c r="LMY487" s="881"/>
      <c r="LNO487" s="877"/>
      <c r="LNS487" s="874"/>
      <c r="LNT487" s="881"/>
      <c r="LNU487" s="881"/>
      <c r="LOK487" s="877"/>
      <c r="LOO487" s="874"/>
      <c r="LOP487" s="881"/>
      <c r="LOQ487" s="881"/>
      <c r="LPG487" s="877"/>
      <c r="LPK487" s="874"/>
      <c r="LPL487" s="881"/>
      <c r="LPM487" s="881"/>
      <c r="LQC487" s="877"/>
      <c r="LQG487" s="874"/>
      <c r="LQH487" s="881"/>
      <c r="LQI487" s="881"/>
      <c r="LQY487" s="877"/>
      <c r="LRC487" s="874"/>
      <c r="LRD487" s="881"/>
      <c r="LRE487" s="881"/>
      <c r="LRU487" s="877"/>
      <c r="LRY487" s="874"/>
      <c r="LRZ487" s="881"/>
      <c r="LSA487" s="881"/>
      <c r="LSQ487" s="877"/>
      <c r="LSU487" s="874"/>
      <c r="LSV487" s="881"/>
      <c r="LSW487" s="881"/>
      <c r="LTM487" s="877"/>
      <c r="LTQ487" s="874"/>
      <c r="LTR487" s="881"/>
      <c r="LTS487" s="881"/>
      <c r="LUI487" s="877"/>
      <c r="LUM487" s="874"/>
      <c r="LUN487" s="881"/>
      <c r="LUO487" s="881"/>
      <c r="LVE487" s="877"/>
      <c r="LVI487" s="874"/>
      <c r="LVJ487" s="881"/>
      <c r="LVK487" s="881"/>
      <c r="LWA487" s="877"/>
      <c r="LWE487" s="874"/>
      <c r="LWF487" s="881"/>
      <c r="LWG487" s="881"/>
      <c r="LWW487" s="877"/>
      <c r="LXA487" s="874"/>
      <c r="LXB487" s="881"/>
      <c r="LXC487" s="881"/>
      <c r="LXS487" s="877"/>
      <c r="LXW487" s="874"/>
      <c r="LXX487" s="881"/>
      <c r="LXY487" s="881"/>
      <c r="LYO487" s="877"/>
      <c r="LYS487" s="874"/>
      <c r="LYT487" s="881"/>
      <c r="LYU487" s="881"/>
      <c r="LZK487" s="877"/>
      <c r="LZO487" s="874"/>
      <c r="LZP487" s="881"/>
      <c r="LZQ487" s="881"/>
      <c r="MAG487" s="877"/>
      <c r="MAK487" s="874"/>
      <c r="MAL487" s="881"/>
      <c r="MAM487" s="881"/>
      <c r="MBC487" s="877"/>
      <c r="MBG487" s="874"/>
      <c r="MBH487" s="881"/>
      <c r="MBI487" s="881"/>
      <c r="MBY487" s="877"/>
      <c r="MCC487" s="874"/>
      <c r="MCD487" s="881"/>
      <c r="MCE487" s="881"/>
      <c r="MCU487" s="877"/>
      <c r="MCY487" s="874"/>
      <c r="MCZ487" s="881"/>
      <c r="MDA487" s="881"/>
      <c r="MDQ487" s="877"/>
      <c r="MDU487" s="874"/>
      <c r="MDV487" s="881"/>
      <c r="MDW487" s="881"/>
      <c r="MEM487" s="877"/>
      <c r="MEQ487" s="874"/>
      <c r="MER487" s="881"/>
      <c r="MES487" s="881"/>
      <c r="MFI487" s="877"/>
      <c r="MFM487" s="874"/>
      <c r="MFN487" s="881"/>
      <c r="MFO487" s="881"/>
      <c r="MGE487" s="877"/>
      <c r="MGI487" s="874"/>
      <c r="MGJ487" s="881"/>
      <c r="MGK487" s="881"/>
      <c r="MHA487" s="877"/>
      <c r="MHE487" s="874"/>
      <c r="MHF487" s="881"/>
      <c r="MHG487" s="881"/>
      <c r="MHW487" s="877"/>
      <c r="MIA487" s="874"/>
      <c r="MIB487" s="881"/>
      <c r="MIC487" s="881"/>
      <c r="MIS487" s="877"/>
      <c r="MIW487" s="874"/>
      <c r="MIX487" s="881"/>
      <c r="MIY487" s="881"/>
      <c r="MJO487" s="877"/>
      <c r="MJS487" s="874"/>
      <c r="MJT487" s="881"/>
      <c r="MJU487" s="881"/>
      <c r="MKK487" s="877"/>
      <c r="MKO487" s="874"/>
      <c r="MKP487" s="881"/>
      <c r="MKQ487" s="881"/>
      <c r="MLG487" s="877"/>
      <c r="MLK487" s="874"/>
      <c r="MLL487" s="881"/>
      <c r="MLM487" s="881"/>
      <c r="MMC487" s="877"/>
      <c r="MMG487" s="874"/>
      <c r="MMH487" s="881"/>
      <c r="MMI487" s="881"/>
      <c r="MMY487" s="877"/>
      <c r="MNC487" s="874"/>
      <c r="MND487" s="881"/>
      <c r="MNE487" s="881"/>
      <c r="MNU487" s="877"/>
      <c r="MNY487" s="874"/>
      <c r="MNZ487" s="881"/>
      <c r="MOA487" s="881"/>
      <c r="MOQ487" s="877"/>
      <c r="MOU487" s="874"/>
      <c r="MOV487" s="881"/>
      <c r="MOW487" s="881"/>
      <c r="MPM487" s="877"/>
      <c r="MPQ487" s="874"/>
      <c r="MPR487" s="881"/>
      <c r="MPS487" s="881"/>
      <c r="MQI487" s="877"/>
      <c r="MQM487" s="874"/>
      <c r="MQN487" s="881"/>
      <c r="MQO487" s="881"/>
      <c r="MRE487" s="877"/>
      <c r="MRI487" s="874"/>
      <c r="MRJ487" s="881"/>
      <c r="MRK487" s="881"/>
      <c r="MSA487" s="877"/>
      <c r="MSE487" s="874"/>
      <c r="MSF487" s="881"/>
      <c r="MSG487" s="881"/>
      <c r="MSW487" s="877"/>
      <c r="MTA487" s="874"/>
      <c r="MTB487" s="881"/>
      <c r="MTC487" s="881"/>
      <c r="MTS487" s="877"/>
      <c r="MTW487" s="874"/>
      <c r="MTX487" s="881"/>
      <c r="MTY487" s="881"/>
      <c r="MUO487" s="877"/>
      <c r="MUS487" s="874"/>
      <c r="MUT487" s="881"/>
      <c r="MUU487" s="881"/>
      <c r="MVK487" s="877"/>
      <c r="MVO487" s="874"/>
      <c r="MVP487" s="881"/>
      <c r="MVQ487" s="881"/>
      <c r="MWG487" s="877"/>
      <c r="MWK487" s="874"/>
      <c r="MWL487" s="881"/>
      <c r="MWM487" s="881"/>
      <c r="MXC487" s="877"/>
      <c r="MXG487" s="874"/>
      <c r="MXH487" s="881"/>
      <c r="MXI487" s="881"/>
      <c r="MXY487" s="877"/>
      <c r="MYC487" s="874"/>
      <c r="MYD487" s="881"/>
      <c r="MYE487" s="881"/>
      <c r="MYU487" s="877"/>
      <c r="MYY487" s="874"/>
      <c r="MYZ487" s="881"/>
      <c r="MZA487" s="881"/>
      <c r="MZQ487" s="877"/>
      <c r="MZU487" s="874"/>
      <c r="MZV487" s="881"/>
      <c r="MZW487" s="881"/>
      <c r="NAM487" s="877"/>
      <c r="NAQ487" s="874"/>
      <c r="NAR487" s="881"/>
      <c r="NAS487" s="881"/>
      <c r="NBI487" s="877"/>
      <c r="NBM487" s="874"/>
      <c r="NBN487" s="881"/>
      <c r="NBO487" s="881"/>
      <c r="NCE487" s="877"/>
      <c r="NCI487" s="874"/>
      <c r="NCJ487" s="881"/>
      <c r="NCK487" s="881"/>
      <c r="NDA487" s="877"/>
      <c r="NDE487" s="874"/>
      <c r="NDF487" s="881"/>
      <c r="NDG487" s="881"/>
      <c r="NDW487" s="877"/>
      <c r="NEA487" s="874"/>
      <c r="NEB487" s="881"/>
      <c r="NEC487" s="881"/>
      <c r="NES487" s="877"/>
      <c r="NEW487" s="874"/>
      <c r="NEX487" s="881"/>
      <c r="NEY487" s="881"/>
      <c r="NFO487" s="877"/>
      <c r="NFS487" s="874"/>
      <c r="NFT487" s="881"/>
      <c r="NFU487" s="881"/>
      <c r="NGK487" s="877"/>
      <c r="NGO487" s="874"/>
      <c r="NGP487" s="881"/>
      <c r="NGQ487" s="881"/>
      <c r="NHG487" s="877"/>
      <c r="NHK487" s="874"/>
      <c r="NHL487" s="881"/>
      <c r="NHM487" s="881"/>
      <c r="NIC487" s="877"/>
      <c r="NIG487" s="874"/>
      <c r="NIH487" s="881"/>
      <c r="NII487" s="881"/>
      <c r="NIY487" s="877"/>
      <c r="NJC487" s="874"/>
      <c r="NJD487" s="881"/>
      <c r="NJE487" s="881"/>
      <c r="NJU487" s="877"/>
      <c r="NJY487" s="874"/>
      <c r="NJZ487" s="881"/>
      <c r="NKA487" s="881"/>
      <c r="NKQ487" s="877"/>
      <c r="NKU487" s="874"/>
      <c r="NKV487" s="881"/>
      <c r="NKW487" s="881"/>
      <c r="NLM487" s="877"/>
      <c r="NLQ487" s="874"/>
      <c r="NLR487" s="881"/>
      <c r="NLS487" s="881"/>
      <c r="NMI487" s="877"/>
      <c r="NMM487" s="874"/>
      <c r="NMN487" s="881"/>
      <c r="NMO487" s="881"/>
      <c r="NNE487" s="877"/>
      <c r="NNI487" s="874"/>
      <c r="NNJ487" s="881"/>
      <c r="NNK487" s="881"/>
      <c r="NOA487" s="877"/>
      <c r="NOE487" s="874"/>
      <c r="NOF487" s="881"/>
      <c r="NOG487" s="881"/>
      <c r="NOW487" s="877"/>
      <c r="NPA487" s="874"/>
      <c r="NPB487" s="881"/>
      <c r="NPC487" s="881"/>
      <c r="NPS487" s="877"/>
      <c r="NPW487" s="874"/>
      <c r="NPX487" s="881"/>
      <c r="NPY487" s="881"/>
      <c r="NQO487" s="877"/>
      <c r="NQS487" s="874"/>
      <c r="NQT487" s="881"/>
      <c r="NQU487" s="881"/>
      <c r="NRK487" s="877"/>
      <c r="NRO487" s="874"/>
      <c r="NRP487" s="881"/>
      <c r="NRQ487" s="881"/>
      <c r="NSG487" s="877"/>
      <c r="NSK487" s="874"/>
      <c r="NSL487" s="881"/>
      <c r="NSM487" s="881"/>
      <c r="NTC487" s="877"/>
      <c r="NTG487" s="874"/>
      <c r="NTH487" s="881"/>
      <c r="NTI487" s="881"/>
      <c r="NTY487" s="877"/>
      <c r="NUC487" s="874"/>
      <c r="NUD487" s="881"/>
      <c r="NUE487" s="881"/>
      <c r="NUU487" s="877"/>
      <c r="NUY487" s="874"/>
      <c r="NUZ487" s="881"/>
      <c r="NVA487" s="881"/>
      <c r="NVQ487" s="877"/>
      <c r="NVU487" s="874"/>
      <c r="NVV487" s="881"/>
      <c r="NVW487" s="881"/>
      <c r="NWM487" s="877"/>
      <c r="NWQ487" s="874"/>
      <c r="NWR487" s="881"/>
      <c r="NWS487" s="881"/>
      <c r="NXI487" s="877"/>
      <c r="NXM487" s="874"/>
      <c r="NXN487" s="881"/>
      <c r="NXO487" s="881"/>
      <c r="NYE487" s="877"/>
      <c r="NYI487" s="874"/>
      <c r="NYJ487" s="881"/>
      <c r="NYK487" s="881"/>
      <c r="NZA487" s="877"/>
      <c r="NZE487" s="874"/>
      <c r="NZF487" s="881"/>
      <c r="NZG487" s="881"/>
      <c r="NZW487" s="877"/>
      <c r="OAA487" s="874"/>
      <c r="OAB487" s="881"/>
      <c r="OAC487" s="881"/>
      <c r="OAS487" s="877"/>
      <c r="OAW487" s="874"/>
      <c r="OAX487" s="881"/>
      <c r="OAY487" s="881"/>
      <c r="OBO487" s="877"/>
      <c r="OBS487" s="874"/>
      <c r="OBT487" s="881"/>
      <c r="OBU487" s="881"/>
      <c r="OCK487" s="877"/>
      <c r="OCO487" s="874"/>
      <c r="OCP487" s="881"/>
      <c r="OCQ487" s="881"/>
      <c r="ODG487" s="877"/>
      <c r="ODK487" s="874"/>
      <c r="ODL487" s="881"/>
      <c r="ODM487" s="881"/>
      <c r="OEC487" s="877"/>
      <c r="OEG487" s="874"/>
      <c r="OEH487" s="881"/>
      <c r="OEI487" s="881"/>
      <c r="OEY487" s="877"/>
      <c r="OFC487" s="874"/>
      <c r="OFD487" s="881"/>
      <c r="OFE487" s="881"/>
      <c r="OFU487" s="877"/>
      <c r="OFY487" s="874"/>
      <c r="OFZ487" s="881"/>
      <c r="OGA487" s="881"/>
      <c r="OGQ487" s="877"/>
      <c r="OGU487" s="874"/>
      <c r="OGV487" s="881"/>
      <c r="OGW487" s="881"/>
      <c r="OHM487" s="877"/>
      <c r="OHQ487" s="874"/>
      <c r="OHR487" s="881"/>
      <c r="OHS487" s="881"/>
      <c r="OII487" s="877"/>
      <c r="OIM487" s="874"/>
      <c r="OIN487" s="881"/>
      <c r="OIO487" s="881"/>
      <c r="OJE487" s="877"/>
      <c r="OJI487" s="874"/>
      <c r="OJJ487" s="881"/>
      <c r="OJK487" s="881"/>
      <c r="OKA487" s="877"/>
      <c r="OKE487" s="874"/>
      <c r="OKF487" s="881"/>
      <c r="OKG487" s="881"/>
      <c r="OKW487" s="877"/>
      <c r="OLA487" s="874"/>
      <c r="OLB487" s="881"/>
      <c r="OLC487" s="881"/>
      <c r="OLS487" s="877"/>
      <c r="OLW487" s="874"/>
      <c r="OLX487" s="881"/>
      <c r="OLY487" s="881"/>
      <c r="OMO487" s="877"/>
      <c r="OMS487" s="874"/>
      <c r="OMT487" s="881"/>
      <c r="OMU487" s="881"/>
      <c r="ONK487" s="877"/>
      <c r="ONO487" s="874"/>
      <c r="ONP487" s="881"/>
      <c r="ONQ487" s="881"/>
      <c r="OOG487" s="877"/>
      <c r="OOK487" s="874"/>
      <c r="OOL487" s="881"/>
      <c r="OOM487" s="881"/>
      <c r="OPC487" s="877"/>
      <c r="OPG487" s="874"/>
      <c r="OPH487" s="881"/>
      <c r="OPI487" s="881"/>
      <c r="OPY487" s="877"/>
      <c r="OQC487" s="874"/>
      <c r="OQD487" s="881"/>
      <c r="OQE487" s="881"/>
      <c r="OQU487" s="877"/>
      <c r="OQY487" s="874"/>
      <c r="OQZ487" s="881"/>
      <c r="ORA487" s="881"/>
      <c r="ORQ487" s="877"/>
      <c r="ORU487" s="874"/>
      <c r="ORV487" s="881"/>
      <c r="ORW487" s="881"/>
      <c r="OSM487" s="877"/>
      <c r="OSQ487" s="874"/>
      <c r="OSR487" s="881"/>
      <c r="OSS487" s="881"/>
      <c r="OTI487" s="877"/>
      <c r="OTM487" s="874"/>
      <c r="OTN487" s="881"/>
      <c r="OTO487" s="881"/>
      <c r="OUE487" s="877"/>
      <c r="OUI487" s="874"/>
      <c r="OUJ487" s="881"/>
      <c r="OUK487" s="881"/>
      <c r="OVA487" s="877"/>
      <c r="OVE487" s="874"/>
      <c r="OVF487" s="881"/>
      <c r="OVG487" s="881"/>
      <c r="OVW487" s="877"/>
      <c r="OWA487" s="874"/>
      <c r="OWB487" s="881"/>
      <c r="OWC487" s="881"/>
      <c r="OWS487" s="877"/>
      <c r="OWW487" s="874"/>
      <c r="OWX487" s="881"/>
      <c r="OWY487" s="881"/>
      <c r="OXO487" s="877"/>
      <c r="OXS487" s="874"/>
      <c r="OXT487" s="881"/>
      <c r="OXU487" s="881"/>
      <c r="OYK487" s="877"/>
      <c r="OYO487" s="874"/>
      <c r="OYP487" s="881"/>
      <c r="OYQ487" s="881"/>
      <c r="OZG487" s="877"/>
      <c r="OZK487" s="874"/>
      <c r="OZL487" s="881"/>
      <c r="OZM487" s="881"/>
      <c r="PAC487" s="877"/>
      <c r="PAG487" s="874"/>
      <c r="PAH487" s="881"/>
      <c r="PAI487" s="881"/>
      <c r="PAY487" s="877"/>
      <c r="PBC487" s="874"/>
      <c r="PBD487" s="881"/>
      <c r="PBE487" s="881"/>
      <c r="PBU487" s="877"/>
      <c r="PBY487" s="874"/>
      <c r="PBZ487" s="881"/>
      <c r="PCA487" s="881"/>
      <c r="PCQ487" s="877"/>
      <c r="PCU487" s="874"/>
      <c r="PCV487" s="881"/>
      <c r="PCW487" s="881"/>
      <c r="PDM487" s="877"/>
      <c r="PDQ487" s="874"/>
      <c r="PDR487" s="881"/>
      <c r="PDS487" s="881"/>
      <c r="PEI487" s="877"/>
      <c r="PEM487" s="874"/>
      <c r="PEN487" s="881"/>
      <c r="PEO487" s="881"/>
      <c r="PFE487" s="877"/>
      <c r="PFI487" s="874"/>
      <c r="PFJ487" s="881"/>
      <c r="PFK487" s="881"/>
      <c r="PGA487" s="877"/>
      <c r="PGE487" s="874"/>
      <c r="PGF487" s="881"/>
      <c r="PGG487" s="881"/>
      <c r="PGW487" s="877"/>
      <c r="PHA487" s="874"/>
      <c r="PHB487" s="881"/>
      <c r="PHC487" s="881"/>
      <c r="PHS487" s="877"/>
      <c r="PHW487" s="874"/>
      <c r="PHX487" s="881"/>
      <c r="PHY487" s="881"/>
      <c r="PIO487" s="877"/>
      <c r="PIS487" s="874"/>
      <c r="PIT487" s="881"/>
      <c r="PIU487" s="881"/>
      <c r="PJK487" s="877"/>
      <c r="PJO487" s="874"/>
      <c r="PJP487" s="881"/>
      <c r="PJQ487" s="881"/>
      <c r="PKG487" s="877"/>
      <c r="PKK487" s="874"/>
      <c r="PKL487" s="881"/>
      <c r="PKM487" s="881"/>
      <c r="PLC487" s="877"/>
      <c r="PLG487" s="874"/>
      <c r="PLH487" s="881"/>
      <c r="PLI487" s="881"/>
      <c r="PLY487" s="877"/>
      <c r="PMC487" s="874"/>
      <c r="PMD487" s="881"/>
      <c r="PME487" s="881"/>
      <c r="PMU487" s="877"/>
      <c r="PMY487" s="874"/>
      <c r="PMZ487" s="881"/>
      <c r="PNA487" s="881"/>
      <c r="PNQ487" s="877"/>
      <c r="PNU487" s="874"/>
      <c r="PNV487" s="881"/>
      <c r="PNW487" s="881"/>
      <c r="POM487" s="877"/>
      <c r="POQ487" s="874"/>
      <c r="POR487" s="881"/>
      <c r="POS487" s="881"/>
      <c r="PPI487" s="877"/>
      <c r="PPM487" s="874"/>
      <c r="PPN487" s="881"/>
      <c r="PPO487" s="881"/>
      <c r="PQE487" s="877"/>
      <c r="PQI487" s="874"/>
      <c r="PQJ487" s="881"/>
      <c r="PQK487" s="881"/>
      <c r="PRA487" s="877"/>
      <c r="PRE487" s="874"/>
      <c r="PRF487" s="881"/>
      <c r="PRG487" s="881"/>
      <c r="PRW487" s="877"/>
      <c r="PSA487" s="874"/>
      <c r="PSB487" s="881"/>
      <c r="PSC487" s="881"/>
      <c r="PSS487" s="877"/>
      <c r="PSW487" s="874"/>
      <c r="PSX487" s="881"/>
      <c r="PSY487" s="881"/>
      <c r="PTO487" s="877"/>
      <c r="PTS487" s="874"/>
      <c r="PTT487" s="881"/>
      <c r="PTU487" s="881"/>
      <c r="PUK487" s="877"/>
      <c r="PUO487" s="874"/>
      <c r="PUP487" s="881"/>
      <c r="PUQ487" s="881"/>
      <c r="PVG487" s="877"/>
      <c r="PVK487" s="874"/>
      <c r="PVL487" s="881"/>
      <c r="PVM487" s="881"/>
      <c r="PWC487" s="877"/>
      <c r="PWG487" s="874"/>
      <c r="PWH487" s="881"/>
      <c r="PWI487" s="881"/>
      <c r="PWY487" s="877"/>
      <c r="PXC487" s="874"/>
      <c r="PXD487" s="881"/>
      <c r="PXE487" s="881"/>
      <c r="PXU487" s="877"/>
      <c r="PXY487" s="874"/>
      <c r="PXZ487" s="881"/>
      <c r="PYA487" s="881"/>
      <c r="PYQ487" s="877"/>
      <c r="PYU487" s="874"/>
      <c r="PYV487" s="881"/>
      <c r="PYW487" s="881"/>
      <c r="PZM487" s="877"/>
      <c r="PZQ487" s="874"/>
      <c r="PZR487" s="881"/>
      <c r="PZS487" s="881"/>
      <c r="QAI487" s="877"/>
      <c r="QAM487" s="874"/>
      <c r="QAN487" s="881"/>
      <c r="QAO487" s="881"/>
      <c r="QBE487" s="877"/>
      <c r="QBI487" s="874"/>
      <c r="QBJ487" s="881"/>
      <c r="QBK487" s="881"/>
      <c r="QCA487" s="877"/>
      <c r="QCE487" s="874"/>
      <c r="QCF487" s="881"/>
      <c r="QCG487" s="881"/>
      <c r="QCW487" s="877"/>
      <c r="QDA487" s="874"/>
      <c r="QDB487" s="881"/>
      <c r="QDC487" s="881"/>
      <c r="QDS487" s="877"/>
      <c r="QDW487" s="874"/>
      <c r="QDX487" s="881"/>
      <c r="QDY487" s="881"/>
      <c r="QEO487" s="877"/>
      <c r="QES487" s="874"/>
      <c r="QET487" s="881"/>
      <c r="QEU487" s="881"/>
      <c r="QFK487" s="877"/>
      <c r="QFO487" s="874"/>
      <c r="QFP487" s="881"/>
      <c r="QFQ487" s="881"/>
      <c r="QGG487" s="877"/>
      <c r="QGK487" s="874"/>
      <c r="QGL487" s="881"/>
      <c r="QGM487" s="881"/>
      <c r="QHC487" s="877"/>
      <c r="QHG487" s="874"/>
      <c r="QHH487" s="881"/>
      <c r="QHI487" s="881"/>
      <c r="QHY487" s="877"/>
      <c r="QIC487" s="874"/>
      <c r="QID487" s="881"/>
      <c r="QIE487" s="881"/>
      <c r="QIU487" s="877"/>
      <c r="QIY487" s="874"/>
      <c r="QIZ487" s="881"/>
      <c r="QJA487" s="881"/>
      <c r="QJQ487" s="877"/>
      <c r="QJU487" s="874"/>
      <c r="QJV487" s="881"/>
      <c r="QJW487" s="881"/>
      <c r="QKM487" s="877"/>
      <c r="QKQ487" s="874"/>
      <c r="QKR487" s="881"/>
      <c r="QKS487" s="881"/>
      <c r="QLI487" s="877"/>
      <c r="QLM487" s="874"/>
      <c r="QLN487" s="881"/>
      <c r="QLO487" s="881"/>
      <c r="QME487" s="877"/>
      <c r="QMI487" s="874"/>
      <c r="QMJ487" s="881"/>
      <c r="QMK487" s="881"/>
      <c r="QNA487" s="877"/>
      <c r="QNE487" s="874"/>
      <c r="QNF487" s="881"/>
      <c r="QNG487" s="881"/>
      <c r="QNW487" s="877"/>
      <c r="QOA487" s="874"/>
      <c r="QOB487" s="881"/>
      <c r="QOC487" s="881"/>
      <c r="QOS487" s="877"/>
      <c r="QOW487" s="874"/>
      <c r="QOX487" s="881"/>
      <c r="QOY487" s="881"/>
      <c r="QPO487" s="877"/>
      <c r="QPS487" s="874"/>
      <c r="QPT487" s="881"/>
      <c r="QPU487" s="881"/>
      <c r="QQK487" s="877"/>
      <c r="QQO487" s="874"/>
      <c r="QQP487" s="881"/>
      <c r="QQQ487" s="881"/>
      <c r="QRG487" s="877"/>
      <c r="QRK487" s="874"/>
      <c r="QRL487" s="881"/>
      <c r="QRM487" s="881"/>
      <c r="QSC487" s="877"/>
      <c r="QSG487" s="874"/>
      <c r="QSH487" s="881"/>
      <c r="QSI487" s="881"/>
      <c r="QSY487" s="877"/>
      <c r="QTC487" s="874"/>
      <c r="QTD487" s="881"/>
      <c r="QTE487" s="881"/>
      <c r="QTU487" s="877"/>
      <c r="QTY487" s="874"/>
      <c r="QTZ487" s="881"/>
      <c r="QUA487" s="881"/>
      <c r="QUQ487" s="877"/>
      <c r="QUU487" s="874"/>
      <c r="QUV487" s="881"/>
      <c r="QUW487" s="881"/>
      <c r="QVM487" s="877"/>
      <c r="QVQ487" s="874"/>
      <c r="QVR487" s="881"/>
      <c r="QVS487" s="881"/>
      <c r="QWI487" s="877"/>
      <c r="QWM487" s="874"/>
      <c r="QWN487" s="881"/>
      <c r="QWO487" s="881"/>
      <c r="QXE487" s="877"/>
      <c r="QXI487" s="874"/>
      <c r="QXJ487" s="881"/>
      <c r="QXK487" s="881"/>
      <c r="QYA487" s="877"/>
      <c r="QYE487" s="874"/>
      <c r="QYF487" s="881"/>
      <c r="QYG487" s="881"/>
      <c r="QYW487" s="877"/>
      <c r="QZA487" s="874"/>
      <c r="QZB487" s="881"/>
      <c r="QZC487" s="881"/>
      <c r="QZS487" s="877"/>
      <c r="QZW487" s="874"/>
      <c r="QZX487" s="881"/>
      <c r="QZY487" s="881"/>
      <c r="RAO487" s="877"/>
      <c r="RAS487" s="874"/>
      <c r="RAT487" s="881"/>
      <c r="RAU487" s="881"/>
      <c r="RBK487" s="877"/>
      <c r="RBO487" s="874"/>
      <c r="RBP487" s="881"/>
      <c r="RBQ487" s="881"/>
      <c r="RCG487" s="877"/>
      <c r="RCK487" s="874"/>
      <c r="RCL487" s="881"/>
      <c r="RCM487" s="881"/>
      <c r="RDC487" s="877"/>
      <c r="RDG487" s="874"/>
      <c r="RDH487" s="881"/>
      <c r="RDI487" s="881"/>
      <c r="RDY487" s="877"/>
      <c r="REC487" s="874"/>
      <c r="RED487" s="881"/>
      <c r="REE487" s="881"/>
      <c r="REU487" s="877"/>
      <c r="REY487" s="874"/>
      <c r="REZ487" s="881"/>
      <c r="RFA487" s="881"/>
      <c r="RFQ487" s="877"/>
      <c r="RFU487" s="874"/>
      <c r="RFV487" s="881"/>
      <c r="RFW487" s="881"/>
      <c r="RGM487" s="877"/>
      <c r="RGQ487" s="874"/>
      <c r="RGR487" s="881"/>
      <c r="RGS487" s="881"/>
      <c r="RHI487" s="877"/>
      <c r="RHM487" s="874"/>
      <c r="RHN487" s="881"/>
      <c r="RHO487" s="881"/>
      <c r="RIE487" s="877"/>
      <c r="RII487" s="874"/>
      <c r="RIJ487" s="881"/>
      <c r="RIK487" s="881"/>
      <c r="RJA487" s="877"/>
      <c r="RJE487" s="874"/>
      <c r="RJF487" s="881"/>
      <c r="RJG487" s="881"/>
      <c r="RJW487" s="877"/>
      <c r="RKA487" s="874"/>
      <c r="RKB487" s="881"/>
      <c r="RKC487" s="881"/>
      <c r="RKS487" s="877"/>
      <c r="RKW487" s="874"/>
      <c r="RKX487" s="881"/>
      <c r="RKY487" s="881"/>
      <c r="RLO487" s="877"/>
      <c r="RLS487" s="874"/>
      <c r="RLT487" s="881"/>
      <c r="RLU487" s="881"/>
      <c r="RMK487" s="877"/>
      <c r="RMO487" s="874"/>
      <c r="RMP487" s="881"/>
      <c r="RMQ487" s="881"/>
      <c r="RNG487" s="877"/>
      <c r="RNK487" s="874"/>
      <c r="RNL487" s="881"/>
      <c r="RNM487" s="881"/>
      <c r="ROC487" s="877"/>
      <c r="ROG487" s="874"/>
      <c r="ROH487" s="881"/>
      <c r="ROI487" s="881"/>
      <c r="ROY487" s="877"/>
      <c r="RPC487" s="874"/>
      <c r="RPD487" s="881"/>
      <c r="RPE487" s="881"/>
      <c r="RPU487" s="877"/>
      <c r="RPY487" s="874"/>
      <c r="RPZ487" s="881"/>
      <c r="RQA487" s="881"/>
      <c r="RQQ487" s="877"/>
      <c r="RQU487" s="874"/>
      <c r="RQV487" s="881"/>
      <c r="RQW487" s="881"/>
      <c r="RRM487" s="877"/>
      <c r="RRQ487" s="874"/>
      <c r="RRR487" s="881"/>
      <c r="RRS487" s="881"/>
      <c r="RSI487" s="877"/>
      <c r="RSM487" s="874"/>
      <c r="RSN487" s="881"/>
      <c r="RSO487" s="881"/>
      <c r="RTE487" s="877"/>
      <c r="RTI487" s="874"/>
      <c r="RTJ487" s="881"/>
      <c r="RTK487" s="881"/>
      <c r="RUA487" s="877"/>
      <c r="RUE487" s="874"/>
      <c r="RUF487" s="881"/>
      <c r="RUG487" s="881"/>
      <c r="RUW487" s="877"/>
      <c r="RVA487" s="874"/>
      <c r="RVB487" s="881"/>
      <c r="RVC487" s="881"/>
      <c r="RVS487" s="877"/>
      <c r="RVW487" s="874"/>
      <c r="RVX487" s="881"/>
      <c r="RVY487" s="881"/>
      <c r="RWO487" s="877"/>
      <c r="RWS487" s="874"/>
      <c r="RWT487" s="881"/>
      <c r="RWU487" s="881"/>
      <c r="RXK487" s="877"/>
      <c r="RXO487" s="874"/>
      <c r="RXP487" s="881"/>
      <c r="RXQ487" s="881"/>
      <c r="RYG487" s="877"/>
      <c r="RYK487" s="874"/>
      <c r="RYL487" s="881"/>
      <c r="RYM487" s="881"/>
      <c r="RZC487" s="877"/>
      <c r="RZG487" s="874"/>
      <c r="RZH487" s="881"/>
      <c r="RZI487" s="881"/>
      <c r="RZY487" s="877"/>
      <c r="SAC487" s="874"/>
      <c r="SAD487" s="881"/>
      <c r="SAE487" s="881"/>
      <c r="SAU487" s="877"/>
      <c r="SAY487" s="874"/>
      <c r="SAZ487" s="881"/>
      <c r="SBA487" s="881"/>
      <c r="SBQ487" s="877"/>
      <c r="SBU487" s="874"/>
      <c r="SBV487" s="881"/>
      <c r="SBW487" s="881"/>
      <c r="SCM487" s="877"/>
      <c r="SCQ487" s="874"/>
      <c r="SCR487" s="881"/>
      <c r="SCS487" s="881"/>
      <c r="SDI487" s="877"/>
      <c r="SDM487" s="874"/>
      <c r="SDN487" s="881"/>
      <c r="SDO487" s="881"/>
      <c r="SEE487" s="877"/>
      <c r="SEI487" s="874"/>
      <c r="SEJ487" s="881"/>
      <c r="SEK487" s="881"/>
      <c r="SFA487" s="877"/>
      <c r="SFE487" s="874"/>
      <c r="SFF487" s="881"/>
      <c r="SFG487" s="881"/>
      <c r="SFW487" s="877"/>
      <c r="SGA487" s="874"/>
      <c r="SGB487" s="881"/>
      <c r="SGC487" s="881"/>
      <c r="SGS487" s="877"/>
      <c r="SGW487" s="874"/>
      <c r="SGX487" s="881"/>
      <c r="SGY487" s="881"/>
      <c r="SHO487" s="877"/>
      <c r="SHS487" s="874"/>
      <c r="SHT487" s="881"/>
      <c r="SHU487" s="881"/>
      <c r="SIK487" s="877"/>
      <c r="SIO487" s="874"/>
      <c r="SIP487" s="881"/>
      <c r="SIQ487" s="881"/>
      <c r="SJG487" s="877"/>
      <c r="SJK487" s="874"/>
      <c r="SJL487" s="881"/>
      <c r="SJM487" s="881"/>
      <c r="SKC487" s="877"/>
      <c r="SKG487" s="874"/>
      <c r="SKH487" s="881"/>
      <c r="SKI487" s="881"/>
      <c r="SKY487" s="877"/>
      <c r="SLC487" s="874"/>
      <c r="SLD487" s="881"/>
      <c r="SLE487" s="881"/>
      <c r="SLU487" s="877"/>
      <c r="SLY487" s="874"/>
      <c r="SLZ487" s="881"/>
      <c r="SMA487" s="881"/>
      <c r="SMQ487" s="877"/>
      <c r="SMU487" s="874"/>
      <c r="SMV487" s="881"/>
      <c r="SMW487" s="881"/>
      <c r="SNM487" s="877"/>
      <c r="SNQ487" s="874"/>
      <c r="SNR487" s="881"/>
      <c r="SNS487" s="881"/>
      <c r="SOI487" s="877"/>
      <c r="SOM487" s="874"/>
      <c r="SON487" s="881"/>
      <c r="SOO487" s="881"/>
      <c r="SPE487" s="877"/>
      <c r="SPI487" s="874"/>
      <c r="SPJ487" s="881"/>
      <c r="SPK487" s="881"/>
      <c r="SQA487" s="877"/>
      <c r="SQE487" s="874"/>
      <c r="SQF487" s="881"/>
      <c r="SQG487" s="881"/>
      <c r="SQW487" s="877"/>
      <c r="SRA487" s="874"/>
      <c r="SRB487" s="881"/>
      <c r="SRC487" s="881"/>
      <c r="SRS487" s="877"/>
      <c r="SRW487" s="874"/>
      <c r="SRX487" s="881"/>
      <c r="SRY487" s="881"/>
      <c r="SSO487" s="877"/>
      <c r="SSS487" s="874"/>
      <c r="SST487" s="881"/>
      <c r="SSU487" s="881"/>
      <c r="STK487" s="877"/>
      <c r="STO487" s="874"/>
      <c r="STP487" s="881"/>
      <c r="STQ487" s="881"/>
      <c r="SUG487" s="877"/>
      <c r="SUK487" s="874"/>
      <c r="SUL487" s="881"/>
      <c r="SUM487" s="881"/>
      <c r="SVC487" s="877"/>
      <c r="SVG487" s="874"/>
      <c r="SVH487" s="881"/>
      <c r="SVI487" s="881"/>
      <c r="SVY487" s="877"/>
      <c r="SWC487" s="874"/>
      <c r="SWD487" s="881"/>
      <c r="SWE487" s="881"/>
      <c r="SWU487" s="877"/>
      <c r="SWY487" s="874"/>
      <c r="SWZ487" s="881"/>
      <c r="SXA487" s="881"/>
      <c r="SXQ487" s="877"/>
      <c r="SXU487" s="874"/>
      <c r="SXV487" s="881"/>
      <c r="SXW487" s="881"/>
      <c r="SYM487" s="877"/>
      <c r="SYQ487" s="874"/>
      <c r="SYR487" s="881"/>
      <c r="SYS487" s="881"/>
      <c r="SZI487" s="877"/>
      <c r="SZM487" s="874"/>
      <c r="SZN487" s="881"/>
      <c r="SZO487" s="881"/>
      <c r="TAE487" s="877"/>
      <c r="TAI487" s="874"/>
      <c r="TAJ487" s="881"/>
      <c r="TAK487" s="881"/>
      <c r="TBA487" s="877"/>
      <c r="TBE487" s="874"/>
      <c r="TBF487" s="881"/>
      <c r="TBG487" s="881"/>
      <c r="TBW487" s="877"/>
      <c r="TCA487" s="874"/>
      <c r="TCB487" s="881"/>
      <c r="TCC487" s="881"/>
      <c r="TCS487" s="877"/>
      <c r="TCW487" s="874"/>
      <c r="TCX487" s="881"/>
      <c r="TCY487" s="881"/>
      <c r="TDO487" s="877"/>
      <c r="TDS487" s="874"/>
      <c r="TDT487" s="881"/>
      <c r="TDU487" s="881"/>
      <c r="TEK487" s="877"/>
      <c r="TEO487" s="874"/>
      <c r="TEP487" s="881"/>
      <c r="TEQ487" s="881"/>
      <c r="TFG487" s="877"/>
      <c r="TFK487" s="874"/>
      <c r="TFL487" s="881"/>
      <c r="TFM487" s="881"/>
      <c r="TGC487" s="877"/>
      <c r="TGG487" s="874"/>
      <c r="TGH487" s="881"/>
      <c r="TGI487" s="881"/>
      <c r="TGY487" s="877"/>
      <c r="THC487" s="874"/>
      <c r="THD487" s="881"/>
      <c r="THE487" s="881"/>
      <c r="THU487" s="877"/>
      <c r="THY487" s="874"/>
      <c r="THZ487" s="881"/>
      <c r="TIA487" s="881"/>
      <c r="TIQ487" s="877"/>
      <c r="TIU487" s="874"/>
      <c r="TIV487" s="881"/>
      <c r="TIW487" s="881"/>
      <c r="TJM487" s="877"/>
      <c r="TJQ487" s="874"/>
      <c r="TJR487" s="881"/>
      <c r="TJS487" s="881"/>
      <c r="TKI487" s="877"/>
      <c r="TKM487" s="874"/>
      <c r="TKN487" s="881"/>
      <c r="TKO487" s="881"/>
      <c r="TLE487" s="877"/>
      <c r="TLI487" s="874"/>
      <c r="TLJ487" s="881"/>
      <c r="TLK487" s="881"/>
      <c r="TMA487" s="877"/>
      <c r="TME487" s="874"/>
      <c r="TMF487" s="881"/>
      <c r="TMG487" s="881"/>
      <c r="TMW487" s="877"/>
      <c r="TNA487" s="874"/>
      <c r="TNB487" s="881"/>
      <c r="TNC487" s="881"/>
      <c r="TNS487" s="877"/>
      <c r="TNW487" s="874"/>
      <c r="TNX487" s="881"/>
      <c r="TNY487" s="881"/>
      <c r="TOO487" s="877"/>
      <c r="TOS487" s="874"/>
      <c r="TOT487" s="881"/>
      <c r="TOU487" s="881"/>
      <c r="TPK487" s="877"/>
      <c r="TPO487" s="874"/>
      <c r="TPP487" s="881"/>
      <c r="TPQ487" s="881"/>
      <c r="TQG487" s="877"/>
      <c r="TQK487" s="874"/>
      <c r="TQL487" s="881"/>
      <c r="TQM487" s="881"/>
      <c r="TRC487" s="877"/>
      <c r="TRG487" s="874"/>
      <c r="TRH487" s="881"/>
      <c r="TRI487" s="881"/>
      <c r="TRY487" s="877"/>
      <c r="TSC487" s="874"/>
      <c r="TSD487" s="881"/>
      <c r="TSE487" s="881"/>
      <c r="TSU487" s="877"/>
      <c r="TSY487" s="874"/>
      <c r="TSZ487" s="881"/>
      <c r="TTA487" s="881"/>
      <c r="TTQ487" s="877"/>
      <c r="TTU487" s="874"/>
      <c r="TTV487" s="881"/>
      <c r="TTW487" s="881"/>
      <c r="TUM487" s="877"/>
      <c r="TUQ487" s="874"/>
      <c r="TUR487" s="881"/>
      <c r="TUS487" s="881"/>
      <c r="TVI487" s="877"/>
      <c r="TVM487" s="874"/>
      <c r="TVN487" s="881"/>
      <c r="TVO487" s="881"/>
      <c r="TWE487" s="877"/>
      <c r="TWI487" s="874"/>
      <c r="TWJ487" s="881"/>
      <c r="TWK487" s="881"/>
      <c r="TXA487" s="877"/>
      <c r="TXE487" s="874"/>
      <c r="TXF487" s="881"/>
      <c r="TXG487" s="881"/>
      <c r="TXW487" s="877"/>
      <c r="TYA487" s="874"/>
      <c r="TYB487" s="881"/>
      <c r="TYC487" s="881"/>
      <c r="TYS487" s="877"/>
      <c r="TYW487" s="874"/>
      <c r="TYX487" s="881"/>
      <c r="TYY487" s="881"/>
      <c r="TZO487" s="877"/>
      <c r="TZS487" s="874"/>
      <c r="TZT487" s="881"/>
      <c r="TZU487" s="881"/>
      <c r="UAK487" s="877"/>
      <c r="UAO487" s="874"/>
      <c r="UAP487" s="881"/>
      <c r="UAQ487" s="881"/>
      <c r="UBG487" s="877"/>
      <c r="UBK487" s="874"/>
      <c r="UBL487" s="881"/>
      <c r="UBM487" s="881"/>
      <c r="UCC487" s="877"/>
      <c r="UCG487" s="874"/>
      <c r="UCH487" s="881"/>
      <c r="UCI487" s="881"/>
      <c r="UCY487" s="877"/>
      <c r="UDC487" s="874"/>
      <c r="UDD487" s="881"/>
      <c r="UDE487" s="881"/>
      <c r="UDU487" s="877"/>
      <c r="UDY487" s="874"/>
      <c r="UDZ487" s="881"/>
      <c r="UEA487" s="881"/>
      <c r="UEQ487" s="877"/>
      <c r="UEU487" s="874"/>
      <c r="UEV487" s="881"/>
      <c r="UEW487" s="881"/>
      <c r="UFM487" s="877"/>
      <c r="UFQ487" s="874"/>
      <c r="UFR487" s="881"/>
      <c r="UFS487" s="881"/>
      <c r="UGI487" s="877"/>
      <c r="UGM487" s="874"/>
      <c r="UGN487" s="881"/>
      <c r="UGO487" s="881"/>
      <c r="UHE487" s="877"/>
      <c r="UHI487" s="874"/>
      <c r="UHJ487" s="881"/>
      <c r="UHK487" s="881"/>
      <c r="UIA487" s="877"/>
      <c r="UIE487" s="874"/>
      <c r="UIF487" s="881"/>
      <c r="UIG487" s="881"/>
      <c r="UIW487" s="877"/>
      <c r="UJA487" s="874"/>
      <c r="UJB487" s="881"/>
      <c r="UJC487" s="881"/>
      <c r="UJS487" s="877"/>
      <c r="UJW487" s="874"/>
      <c r="UJX487" s="881"/>
      <c r="UJY487" s="881"/>
      <c r="UKO487" s="877"/>
      <c r="UKS487" s="874"/>
      <c r="UKT487" s="881"/>
      <c r="UKU487" s="881"/>
      <c r="ULK487" s="877"/>
      <c r="ULO487" s="874"/>
      <c r="ULP487" s="881"/>
      <c r="ULQ487" s="881"/>
      <c r="UMG487" s="877"/>
      <c r="UMK487" s="874"/>
      <c r="UML487" s="881"/>
      <c r="UMM487" s="881"/>
      <c r="UNC487" s="877"/>
      <c r="UNG487" s="874"/>
      <c r="UNH487" s="881"/>
      <c r="UNI487" s="881"/>
      <c r="UNY487" s="877"/>
      <c r="UOC487" s="874"/>
      <c r="UOD487" s="881"/>
      <c r="UOE487" s="881"/>
      <c r="UOU487" s="877"/>
      <c r="UOY487" s="874"/>
      <c r="UOZ487" s="881"/>
      <c r="UPA487" s="881"/>
      <c r="UPQ487" s="877"/>
      <c r="UPU487" s="874"/>
      <c r="UPV487" s="881"/>
      <c r="UPW487" s="881"/>
      <c r="UQM487" s="877"/>
      <c r="UQQ487" s="874"/>
      <c r="UQR487" s="881"/>
      <c r="UQS487" s="881"/>
      <c r="URI487" s="877"/>
      <c r="URM487" s="874"/>
      <c r="URN487" s="881"/>
      <c r="URO487" s="881"/>
      <c r="USE487" s="877"/>
      <c r="USI487" s="874"/>
      <c r="USJ487" s="881"/>
      <c r="USK487" s="881"/>
      <c r="UTA487" s="877"/>
      <c r="UTE487" s="874"/>
      <c r="UTF487" s="881"/>
      <c r="UTG487" s="881"/>
      <c r="UTW487" s="877"/>
      <c r="UUA487" s="874"/>
      <c r="UUB487" s="881"/>
      <c r="UUC487" s="881"/>
      <c r="UUS487" s="877"/>
      <c r="UUW487" s="874"/>
      <c r="UUX487" s="881"/>
      <c r="UUY487" s="881"/>
      <c r="UVO487" s="877"/>
      <c r="UVS487" s="874"/>
      <c r="UVT487" s="881"/>
      <c r="UVU487" s="881"/>
      <c r="UWK487" s="877"/>
      <c r="UWO487" s="874"/>
      <c r="UWP487" s="881"/>
      <c r="UWQ487" s="881"/>
      <c r="UXG487" s="877"/>
      <c r="UXK487" s="874"/>
      <c r="UXL487" s="881"/>
      <c r="UXM487" s="881"/>
      <c r="UYC487" s="877"/>
      <c r="UYG487" s="874"/>
      <c r="UYH487" s="881"/>
      <c r="UYI487" s="881"/>
      <c r="UYY487" s="877"/>
      <c r="UZC487" s="874"/>
      <c r="UZD487" s="881"/>
      <c r="UZE487" s="881"/>
      <c r="UZU487" s="877"/>
      <c r="UZY487" s="874"/>
      <c r="UZZ487" s="881"/>
      <c r="VAA487" s="881"/>
      <c r="VAQ487" s="877"/>
      <c r="VAU487" s="874"/>
      <c r="VAV487" s="881"/>
      <c r="VAW487" s="881"/>
      <c r="VBM487" s="877"/>
      <c r="VBQ487" s="874"/>
      <c r="VBR487" s="881"/>
      <c r="VBS487" s="881"/>
      <c r="VCI487" s="877"/>
      <c r="VCM487" s="874"/>
      <c r="VCN487" s="881"/>
      <c r="VCO487" s="881"/>
      <c r="VDE487" s="877"/>
      <c r="VDI487" s="874"/>
      <c r="VDJ487" s="881"/>
      <c r="VDK487" s="881"/>
      <c r="VEA487" s="877"/>
      <c r="VEE487" s="874"/>
      <c r="VEF487" s="881"/>
      <c r="VEG487" s="881"/>
      <c r="VEW487" s="877"/>
      <c r="VFA487" s="874"/>
      <c r="VFB487" s="881"/>
      <c r="VFC487" s="881"/>
      <c r="VFS487" s="877"/>
      <c r="VFW487" s="874"/>
      <c r="VFX487" s="881"/>
      <c r="VFY487" s="881"/>
      <c r="VGO487" s="877"/>
      <c r="VGS487" s="874"/>
      <c r="VGT487" s="881"/>
      <c r="VGU487" s="881"/>
      <c r="VHK487" s="877"/>
      <c r="VHO487" s="874"/>
      <c r="VHP487" s="881"/>
      <c r="VHQ487" s="881"/>
      <c r="VIG487" s="877"/>
      <c r="VIK487" s="874"/>
      <c r="VIL487" s="881"/>
      <c r="VIM487" s="881"/>
      <c r="VJC487" s="877"/>
      <c r="VJG487" s="874"/>
      <c r="VJH487" s="881"/>
      <c r="VJI487" s="881"/>
      <c r="VJY487" s="877"/>
      <c r="VKC487" s="874"/>
      <c r="VKD487" s="881"/>
      <c r="VKE487" s="881"/>
      <c r="VKU487" s="877"/>
      <c r="VKY487" s="874"/>
      <c r="VKZ487" s="881"/>
      <c r="VLA487" s="881"/>
      <c r="VLQ487" s="877"/>
      <c r="VLU487" s="874"/>
      <c r="VLV487" s="881"/>
      <c r="VLW487" s="881"/>
      <c r="VMM487" s="877"/>
      <c r="VMQ487" s="874"/>
      <c r="VMR487" s="881"/>
      <c r="VMS487" s="881"/>
      <c r="VNI487" s="877"/>
      <c r="VNM487" s="874"/>
      <c r="VNN487" s="881"/>
      <c r="VNO487" s="881"/>
      <c r="VOE487" s="877"/>
      <c r="VOI487" s="874"/>
      <c r="VOJ487" s="881"/>
      <c r="VOK487" s="881"/>
      <c r="VPA487" s="877"/>
      <c r="VPE487" s="874"/>
      <c r="VPF487" s="881"/>
      <c r="VPG487" s="881"/>
      <c r="VPW487" s="877"/>
      <c r="VQA487" s="874"/>
      <c r="VQB487" s="881"/>
      <c r="VQC487" s="881"/>
      <c r="VQS487" s="877"/>
      <c r="VQW487" s="874"/>
      <c r="VQX487" s="881"/>
      <c r="VQY487" s="881"/>
      <c r="VRO487" s="877"/>
      <c r="VRS487" s="874"/>
      <c r="VRT487" s="881"/>
      <c r="VRU487" s="881"/>
      <c r="VSK487" s="877"/>
      <c r="VSO487" s="874"/>
      <c r="VSP487" s="881"/>
      <c r="VSQ487" s="881"/>
      <c r="VTG487" s="877"/>
      <c r="VTK487" s="874"/>
      <c r="VTL487" s="881"/>
      <c r="VTM487" s="881"/>
      <c r="VUC487" s="877"/>
      <c r="VUG487" s="874"/>
      <c r="VUH487" s="881"/>
      <c r="VUI487" s="881"/>
      <c r="VUY487" s="877"/>
      <c r="VVC487" s="874"/>
      <c r="VVD487" s="881"/>
      <c r="VVE487" s="881"/>
      <c r="VVU487" s="877"/>
      <c r="VVY487" s="874"/>
      <c r="VVZ487" s="881"/>
      <c r="VWA487" s="881"/>
      <c r="VWQ487" s="877"/>
      <c r="VWU487" s="874"/>
      <c r="VWV487" s="881"/>
      <c r="VWW487" s="881"/>
      <c r="VXM487" s="877"/>
      <c r="VXQ487" s="874"/>
      <c r="VXR487" s="881"/>
      <c r="VXS487" s="881"/>
      <c r="VYI487" s="877"/>
      <c r="VYM487" s="874"/>
      <c r="VYN487" s="881"/>
      <c r="VYO487" s="881"/>
      <c r="VZE487" s="877"/>
      <c r="VZI487" s="874"/>
      <c r="VZJ487" s="881"/>
      <c r="VZK487" s="881"/>
      <c r="WAA487" s="877"/>
      <c r="WAE487" s="874"/>
      <c r="WAF487" s="881"/>
      <c r="WAG487" s="881"/>
      <c r="WAW487" s="877"/>
      <c r="WBA487" s="874"/>
      <c r="WBB487" s="881"/>
      <c r="WBC487" s="881"/>
      <c r="WBS487" s="877"/>
      <c r="WBW487" s="874"/>
      <c r="WBX487" s="881"/>
      <c r="WBY487" s="881"/>
      <c r="WCO487" s="877"/>
      <c r="WCS487" s="874"/>
      <c r="WCT487" s="881"/>
      <c r="WCU487" s="881"/>
      <c r="WDK487" s="877"/>
      <c r="WDO487" s="874"/>
      <c r="WDP487" s="881"/>
      <c r="WDQ487" s="881"/>
      <c r="WEG487" s="877"/>
      <c r="WEK487" s="874"/>
      <c r="WEL487" s="881"/>
      <c r="WEM487" s="881"/>
      <c r="WFC487" s="877"/>
      <c r="WFG487" s="874"/>
      <c r="WFH487" s="881"/>
      <c r="WFI487" s="881"/>
      <c r="WFY487" s="877"/>
      <c r="WGC487" s="874"/>
      <c r="WGD487" s="881"/>
      <c r="WGE487" s="881"/>
      <c r="WGU487" s="877"/>
      <c r="WGY487" s="874"/>
      <c r="WGZ487" s="881"/>
      <c r="WHA487" s="881"/>
      <c r="WHQ487" s="877"/>
      <c r="WHU487" s="874"/>
      <c r="WHV487" s="881"/>
      <c r="WHW487" s="881"/>
      <c r="WIM487" s="877"/>
      <c r="WIQ487" s="874"/>
      <c r="WIR487" s="881"/>
      <c r="WIS487" s="881"/>
      <c r="WJI487" s="877"/>
      <c r="WJM487" s="874"/>
      <c r="WJN487" s="881"/>
      <c r="WJO487" s="881"/>
      <c r="WKE487" s="877"/>
      <c r="WKI487" s="874"/>
      <c r="WKJ487" s="881"/>
      <c r="WKK487" s="881"/>
      <c r="WLA487" s="877"/>
      <c r="WLE487" s="874"/>
      <c r="WLF487" s="881"/>
      <c r="WLG487" s="881"/>
      <c r="WLW487" s="877"/>
      <c r="WMA487" s="874"/>
      <c r="WMB487" s="881"/>
      <c r="WMC487" s="881"/>
      <c r="WMS487" s="877"/>
      <c r="WMW487" s="874"/>
      <c r="WMX487" s="881"/>
      <c r="WMY487" s="881"/>
      <c r="WNO487" s="877"/>
      <c r="WNS487" s="874"/>
      <c r="WNT487" s="881"/>
      <c r="WNU487" s="881"/>
      <c r="WOK487" s="877"/>
      <c r="WOO487" s="874"/>
      <c r="WOP487" s="881"/>
      <c r="WOQ487" s="881"/>
      <c r="WPG487" s="877"/>
      <c r="WPK487" s="874"/>
      <c r="WPL487" s="881"/>
      <c r="WPM487" s="881"/>
      <c r="WQC487" s="877"/>
      <c r="WQG487" s="874"/>
      <c r="WQH487" s="881"/>
      <c r="WQI487" s="881"/>
      <c r="WQY487" s="877"/>
      <c r="WRC487" s="874"/>
      <c r="WRD487" s="881"/>
      <c r="WRE487" s="881"/>
      <c r="WRU487" s="877"/>
      <c r="WRY487" s="874"/>
      <c r="WRZ487" s="881"/>
      <c r="WSA487" s="881"/>
      <c r="WSQ487" s="877"/>
      <c r="WSU487" s="874"/>
      <c r="WSV487" s="881"/>
      <c r="WSW487" s="881"/>
      <c r="WTM487" s="877"/>
      <c r="WTQ487" s="874"/>
      <c r="WTR487" s="881"/>
      <c r="WTS487" s="881"/>
      <c r="WUI487" s="877"/>
      <c r="WUM487" s="874"/>
      <c r="WUN487" s="881"/>
      <c r="WUO487" s="881"/>
      <c r="WVE487" s="877"/>
      <c r="WVI487" s="874"/>
      <c r="WVJ487" s="881"/>
      <c r="WVK487" s="881"/>
      <c r="WWA487" s="877"/>
      <c r="WWE487" s="874"/>
      <c r="WWF487" s="881"/>
      <c r="WWG487" s="881"/>
      <c r="WWW487" s="877"/>
      <c r="WXA487" s="874"/>
      <c r="WXB487" s="881"/>
      <c r="WXC487" s="881"/>
      <c r="WXS487" s="877"/>
      <c r="WXW487" s="874"/>
      <c r="WXX487" s="881"/>
      <c r="WXY487" s="881"/>
      <c r="WYO487" s="877"/>
      <c r="WYS487" s="874"/>
      <c r="WYT487" s="881"/>
      <c r="WYU487" s="881"/>
      <c r="WZK487" s="877"/>
      <c r="WZO487" s="874"/>
      <c r="WZP487" s="881"/>
      <c r="WZQ487" s="881"/>
      <c r="XAG487" s="877"/>
      <c r="XAK487" s="874"/>
      <c r="XAL487" s="881"/>
      <c r="XAM487" s="881"/>
      <c r="XBC487" s="877"/>
      <c r="XBG487" s="874"/>
      <c r="XBH487" s="881"/>
      <c r="XBI487" s="881"/>
    </row>
    <row r="488" spans="1:1017 1033:2045 2049:3063 3079:5109 5125:6143 6159:7155 7171:8189 8205:9201 9217:10235 10251:11263 11267:12281 12297:13309 13313:14327 14343:16285" ht="20.100000000000001" customHeight="1">
      <c r="A488" s="882"/>
      <c r="B488" s="620"/>
      <c r="C488" s="620"/>
      <c r="D488" s="987"/>
      <c r="E488" s="987"/>
      <c r="F488" s="987"/>
      <c r="G488" s="833"/>
      <c r="H488" s="892"/>
    </row>
    <row r="489" spans="1:1017 1033:2045 2049:3063 3079:5109 5125:6143 6159:7155 7171:8189 8205:9201 9217:10235 10251:11263 11267:12281 12297:13309 13313:14327 14343:16285" ht="20.100000000000001" customHeight="1">
      <c r="A489" s="887" t="s">
        <v>1118</v>
      </c>
      <c r="B489" s="620"/>
      <c r="C489" s="620"/>
      <c r="D489" s="964">
        <v>0.42</v>
      </c>
      <c r="E489" s="964">
        <v>0.77</v>
      </c>
      <c r="F489" s="964">
        <v>0.31</v>
      </c>
      <c r="G489" s="964">
        <v>0.24</v>
      </c>
      <c r="H489" s="1021">
        <v>0.57999999999999996</v>
      </c>
    </row>
    <row r="490" spans="1:1017 1033:2045 2049:3063 3079:5109 5125:6143 6159:7155 7171:8189 8205:9201 9217:10235 10251:11263 11267:12281 12297:13309 13313:14327 14343:16285" ht="20.100000000000001" customHeight="1">
      <c r="A490" s="887" t="s">
        <v>1119</v>
      </c>
      <c r="B490" s="620"/>
      <c r="C490" s="620"/>
      <c r="D490" s="964">
        <v>-0.53</v>
      </c>
      <c r="E490" s="964">
        <v>0.23</v>
      </c>
      <c r="F490" s="964">
        <v>-2.56</v>
      </c>
      <c r="G490" s="964" t="s">
        <v>61</v>
      </c>
      <c r="H490" s="1021" t="s">
        <v>61</v>
      </c>
    </row>
    <row r="491" spans="1:1017 1033:2045 2049:3063 3079:5109 5125:6143 6159:7155 7171:8189 8205:9201 9217:10235 10251:11263 11267:12281 12297:13309 13313:14327 14343:16285" ht="20.100000000000001" customHeight="1">
      <c r="A491" s="887" t="s">
        <v>1120</v>
      </c>
      <c r="B491" s="620"/>
      <c r="C491" s="620"/>
      <c r="D491" s="964">
        <v>-0.11</v>
      </c>
      <c r="E491" s="964">
        <v>1</v>
      </c>
      <c r="F491" s="964">
        <v>-2.25</v>
      </c>
      <c r="G491" s="964">
        <v>0.24</v>
      </c>
      <c r="H491" s="1021">
        <v>0.57999999999999996</v>
      </c>
    </row>
    <row r="492" spans="1:1017 1033:2045 2049:3063 3079:5109 5125:6143 6159:7155 7171:8189 8205:9201 9217:10235 10251:11263 11267:12281 12297:13309 13313:14327 14343:16285" ht="20.100000000000001" customHeight="1">
      <c r="A492" s="620"/>
      <c r="B492" s="620"/>
      <c r="C492" s="620"/>
      <c r="D492" s="987"/>
      <c r="E492" s="987"/>
      <c r="F492" s="987"/>
      <c r="G492" s="987"/>
      <c r="H492" s="668"/>
    </row>
    <row r="493" spans="1:1017 1033:2045 2049:3063 3079:5109 5125:6143 6159:7155 7171:8189 8205:9201 9217:10235 10251:11263 11267:12281 12297:13309 13313:14327 14343:16285" ht="20.100000000000001" customHeight="1">
      <c r="A493" s="620"/>
      <c r="B493" s="620"/>
      <c r="C493" s="620"/>
      <c r="D493" s="987"/>
      <c r="E493" s="987"/>
      <c r="F493" s="987"/>
      <c r="G493" s="987"/>
      <c r="H493" s="668"/>
    </row>
    <row r="494" spans="1:1017 1033:2045 2049:3063 3079:5109 5125:6143 6159:7155 7171:8189 8205:9201 9217:10235 10251:11263 11267:12281 12297:13309 13313:14327 14343:16285" s="599" customFormat="1" ht="20.100000000000001" customHeight="1">
      <c r="A494" s="608" t="s">
        <v>1171</v>
      </c>
      <c r="D494" s="833"/>
      <c r="E494" s="833"/>
      <c r="F494" s="833"/>
      <c r="G494" s="833"/>
      <c r="H494" s="397"/>
    </row>
    <row r="495" spans="1:1017 1033:2045 2049:3063 3079:5109 5125:6143 6159:7155 7171:8189 8205:9201 9217:10235 10251:11263 11267:12281 12297:13309 13313:14327 14343:16285" s="593" customFormat="1" ht="20.100000000000001" customHeight="1" thickBot="1">
      <c r="A495" s="460" t="s">
        <v>17</v>
      </c>
      <c r="B495" s="464"/>
      <c r="C495" s="128"/>
      <c r="D495" s="570" t="s">
        <v>955</v>
      </c>
      <c r="E495" s="570" t="s">
        <v>982</v>
      </c>
      <c r="F495" s="570" t="s">
        <v>986</v>
      </c>
      <c r="G495" s="570" t="s">
        <v>1067</v>
      </c>
      <c r="H495" s="484" t="s">
        <v>1164</v>
      </c>
    </row>
    <row r="496" spans="1:1017 1033:2045 2049:3063 3079:5109 5125:6143 6159:7155 7171:8189 8205:9201 9217:10235 10251:11263 11267:12281 12297:13309 13313:14327 14343:16285" ht="20.100000000000001" customHeight="1">
      <c r="A496" s="884" t="s">
        <v>1115</v>
      </c>
      <c r="B496" s="599"/>
      <c r="C496" s="599"/>
      <c r="D496" s="833">
        <v>375</v>
      </c>
      <c r="E496" s="833">
        <v>683</v>
      </c>
      <c r="F496" s="833">
        <v>276</v>
      </c>
      <c r="G496" s="833">
        <v>216</v>
      </c>
      <c r="H496" s="773">
        <v>517</v>
      </c>
    </row>
    <row r="497" spans="1:1017 1033:2045 2049:3063 3079:5109 5125:6143 6159:7155 7171:8189 8205:9201 9217:10235 10251:11263 11267:12281 12297:13309 13313:14327 14343:16285" ht="20.100000000000001" customHeight="1">
      <c r="A497" s="885" t="s">
        <v>1121</v>
      </c>
      <c r="B497" s="599"/>
      <c r="C497" s="599"/>
      <c r="D497" s="833">
        <v>61</v>
      </c>
      <c r="E497" s="833">
        <v>57</v>
      </c>
      <c r="F497" s="833">
        <v>67</v>
      </c>
      <c r="G497" s="833">
        <v>75</v>
      </c>
      <c r="H497" s="773">
        <v>86</v>
      </c>
    </row>
    <row r="498" spans="1:1017 1033:2045 2049:3063 3079:5109 5125:6143 6159:7155 7171:8189 8205:9201 9217:10235 10251:11263 11267:12281 12297:13309 13313:14327 14343:16285" ht="20.100000000000001" customHeight="1">
      <c r="A498" s="885" t="s">
        <v>1122</v>
      </c>
      <c r="B498" s="599"/>
      <c r="C498" s="599"/>
      <c r="D498" s="833">
        <v>13</v>
      </c>
      <c r="E498" s="833">
        <v>3</v>
      </c>
      <c r="F498" s="833">
        <v>-1</v>
      </c>
      <c r="G498" s="833">
        <v>16</v>
      </c>
      <c r="H498" s="773">
        <v>26</v>
      </c>
    </row>
    <row r="499" spans="1:1017 1033:2045 2049:3063 3079:5109 5125:6143 6159:7155 7171:8189 8205:9201 9217:10235 10251:11263 11267:12281 12297:13309 13313:14327 14343:16285" ht="20.100000000000001" customHeight="1">
      <c r="A499" s="885" t="s">
        <v>1123</v>
      </c>
      <c r="B499" s="599"/>
      <c r="C499" s="599"/>
      <c r="D499" s="833">
        <v>110</v>
      </c>
      <c r="E499" s="833">
        <v>581</v>
      </c>
      <c r="F499" s="833">
        <v>-66</v>
      </c>
      <c r="G499" s="833">
        <v>-301</v>
      </c>
      <c r="H499" s="892">
        <v>-77</v>
      </c>
    </row>
    <row r="500" spans="1:1017 1033:2045 2049:3063 3079:5109 5125:6143 6159:7155 7171:8189 8205:9201 9217:10235 10251:11263 11267:12281 12297:13309 13313:14327 14343:16285" ht="20.100000000000001" customHeight="1">
      <c r="A500" s="885" t="s">
        <v>1124</v>
      </c>
      <c r="B500" s="599"/>
      <c r="C500" s="599"/>
      <c r="D500" s="833">
        <v>-36</v>
      </c>
      <c r="E500" s="833">
        <v>-156</v>
      </c>
      <c r="F500" s="833">
        <v>-2</v>
      </c>
      <c r="G500" s="833">
        <v>57</v>
      </c>
      <c r="H500" s="892">
        <v>0</v>
      </c>
    </row>
    <row r="501" spans="1:1017 1033:2045 2049:3063 3079:5109 5125:6143 6159:7155 7171:8189 8205:9201 9217:10235 10251:11263 11267:12281 12297:13309 13313:14327 14343:16285" ht="20.100000000000001" customHeight="1" thickBot="1">
      <c r="A501" s="886" t="s">
        <v>1125</v>
      </c>
      <c r="B501" s="599"/>
      <c r="C501" s="599"/>
      <c r="D501" s="833">
        <v>-1</v>
      </c>
      <c r="E501" s="833">
        <v>0</v>
      </c>
      <c r="F501" s="833">
        <v>0</v>
      </c>
      <c r="G501" s="833">
        <v>-1</v>
      </c>
      <c r="H501" s="892">
        <v>-1</v>
      </c>
    </row>
    <row r="502" spans="1:1017 1033:2045 2049:3063 3079:5109 5125:6143 6159:7155 7171:8189 8205:9201 9217:10235 10251:11263 11267:12281 12297:13309 13313:14327 14343:16285" s="878" customFormat="1" ht="20.100000000000001" customHeight="1">
      <c r="A502" s="878" t="s">
        <v>1126</v>
      </c>
      <c r="D502" s="996">
        <v>228</v>
      </c>
      <c r="E502" s="996">
        <v>199</v>
      </c>
      <c r="F502" s="996">
        <v>279</v>
      </c>
      <c r="G502" s="996">
        <v>370</v>
      </c>
      <c r="H502" s="979">
        <v>483</v>
      </c>
      <c r="I502" s="594"/>
      <c r="J502" s="594"/>
      <c r="K502" s="594"/>
      <c r="L502" s="594"/>
      <c r="M502" s="594"/>
      <c r="N502" s="594"/>
      <c r="O502" s="594"/>
      <c r="P502" s="594"/>
      <c r="Q502" s="594"/>
      <c r="R502" s="594"/>
      <c r="S502" s="594"/>
      <c r="T502" s="594"/>
      <c r="U502" s="477"/>
      <c r="V502" s="594"/>
      <c r="W502" s="594"/>
      <c r="X502" s="594"/>
      <c r="Y502" s="4"/>
      <c r="Z502" s="49"/>
      <c r="AA502" s="49"/>
      <c r="AB502" s="594"/>
      <c r="AC502" s="594"/>
      <c r="AD502" s="594"/>
      <c r="AE502" s="594"/>
      <c r="AF502" s="594"/>
      <c r="AG502" s="594"/>
      <c r="AH502" s="594"/>
      <c r="AI502" s="594"/>
      <c r="AJ502" s="594"/>
      <c r="AK502" s="594"/>
      <c r="AL502" s="594"/>
      <c r="AM502" s="594"/>
      <c r="AN502" s="594"/>
      <c r="AO502" s="594"/>
      <c r="AP502" s="594"/>
      <c r="AQ502" s="477"/>
      <c r="AR502" s="594"/>
      <c r="AS502" s="594"/>
      <c r="AT502" s="594"/>
      <c r="AU502" s="4"/>
      <c r="AV502" s="49"/>
      <c r="AW502" s="49"/>
      <c r="AX502" s="594"/>
      <c r="AY502" s="594"/>
      <c r="AZ502" s="594"/>
      <c r="BA502" s="594"/>
      <c r="BB502" s="594"/>
      <c r="BC502" s="594"/>
      <c r="BD502" s="594"/>
      <c r="BE502" s="594"/>
      <c r="BF502" s="594"/>
      <c r="BG502" s="594"/>
      <c r="BH502" s="594"/>
      <c r="BI502" s="594"/>
      <c r="BJ502" s="594"/>
      <c r="BK502" s="594"/>
      <c r="BL502" s="594"/>
      <c r="BM502" s="477"/>
      <c r="BN502" s="594"/>
      <c r="BO502" s="594"/>
      <c r="BP502" s="594"/>
      <c r="BQ502" s="4"/>
      <c r="BR502" s="49"/>
      <c r="BS502" s="49"/>
      <c r="BT502" s="594"/>
      <c r="BU502" s="594"/>
      <c r="BV502" s="594"/>
      <c r="BW502" s="594"/>
      <c r="BX502" s="594"/>
      <c r="BY502" s="594"/>
      <c r="BZ502" s="594"/>
      <c r="CA502" s="594"/>
      <c r="CB502" s="594"/>
      <c r="CC502" s="594"/>
      <c r="CD502" s="594"/>
      <c r="CE502" s="594"/>
      <c r="CF502" s="594"/>
      <c r="CG502" s="594"/>
      <c r="CH502" s="594"/>
      <c r="CI502" s="477"/>
      <c r="CJ502" s="594"/>
      <c r="CK502" s="594"/>
      <c r="CL502" s="594"/>
      <c r="CM502" s="4"/>
      <c r="CN502" s="49"/>
      <c r="CO502" s="49"/>
      <c r="CP502" s="594"/>
      <c r="CQ502" s="594"/>
      <c r="CR502" s="594"/>
      <c r="CS502" s="594"/>
      <c r="CT502" s="594"/>
      <c r="CU502" s="594"/>
      <c r="CV502" s="594"/>
      <c r="CW502" s="594"/>
      <c r="CX502" s="594"/>
      <c r="CY502" s="594"/>
      <c r="CZ502" s="594"/>
      <c r="DA502" s="594"/>
      <c r="DB502" s="594"/>
      <c r="DC502" s="594"/>
      <c r="DD502" s="594"/>
      <c r="DE502" s="477"/>
      <c r="DF502" s="594"/>
      <c r="DG502" s="594"/>
      <c r="DH502" s="594"/>
      <c r="DI502" s="4"/>
      <c r="DJ502" s="49"/>
      <c r="DK502" s="49"/>
      <c r="DL502" s="594"/>
      <c r="DM502" s="594"/>
      <c r="DN502" s="594"/>
      <c r="DO502" s="594"/>
      <c r="DP502" s="594"/>
      <c r="DQ502" s="594"/>
      <c r="DR502" s="594"/>
      <c r="DS502" s="594"/>
      <c r="DT502" s="594"/>
      <c r="DU502" s="594"/>
      <c r="DV502" s="594"/>
      <c r="DW502" s="594"/>
      <c r="DX502" s="594"/>
      <c r="DY502" s="594"/>
      <c r="DZ502" s="594"/>
      <c r="EA502" s="477"/>
      <c r="EB502" s="594"/>
      <c r="EC502" s="594"/>
      <c r="ED502" s="594"/>
      <c r="EE502" s="4"/>
      <c r="EF502" s="49"/>
      <c r="EG502" s="49"/>
      <c r="EH502" s="594"/>
      <c r="EI502" s="594"/>
      <c r="EJ502" s="594"/>
      <c r="EK502" s="594"/>
      <c r="EL502" s="594"/>
      <c r="EM502" s="594"/>
      <c r="EN502" s="594"/>
      <c r="EO502" s="594"/>
      <c r="EP502" s="594"/>
      <c r="EQ502" s="594"/>
      <c r="ER502" s="594"/>
      <c r="ES502" s="594"/>
      <c r="ET502" s="594"/>
      <c r="EU502" s="594"/>
      <c r="EV502" s="594"/>
      <c r="EW502" s="477"/>
      <c r="EX502" s="594"/>
      <c r="EY502" s="594"/>
      <c r="EZ502" s="594"/>
      <c r="FA502" s="4"/>
      <c r="FB502" s="49"/>
      <c r="FC502" s="49"/>
      <c r="FD502" s="594"/>
      <c r="FE502" s="594"/>
      <c r="FF502" s="594"/>
      <c r="FG502" s="594"/>
      <c r="FH502" s="594"/>
      <c r="FI502" s="594"/>
      <c r="FJ502" s="594"/>
      <c r="FK502" s="594"/>
      <c r="FL502" s="594"/>
      <c r="FM502" s="594"/>
      <c r="FN502" s="594"/>
      <c r="FO502" s="594"/>
      <c r="FP502" s="594"/>
      <c r="FQ502" s="594"/>
      <c r="FR502" s="594"/>
      <c r="FS502" s="477"/>
      <c r="FT502" s="594"/>
      <c r="FU502" s="594"/>
      <c r="FV502" s="594"/>
      <c r="FW502" s="4"/>
      <c r="FX502" s="49"/>
      <c r="FY502" s="49"/>
      <c r="FZ502" s="594"/>
      <c r="GA502" s="594"/>
      <c r="GB502" s="594"/>
      <c r="GC502" s="594"/>
      <c r="GD502" s="594"/>
      <c r="GE502" s="594"/>
      <c r="GF502" s="594"/>
      <c r="GG502" s="594"/>
      <c r="GH502" s="594"/>
      <c r="GI502" s="594"/>
      <c r="GJ502" s="594"/>
      <c r="GK502" s="594"/>
      <c r="GL502" s="594"/>
      <c r="GM502" s="594"/>
      <c r="GN502" s="594"/>
      <c r="GO502" s="477"/>
      <c r="GP502" s="594"/>
      <c r="GQ502" s="594"/>
      <c r="GR502" s="594"/>
      <c r="GS502" s="4"/>
      <c r="GT502" s="49"/>
      <c r="GU502" s="49"/>
      <c r="GV502" s="594"/>
      <c r="GW502" s="594"/>
      <c r="GX502" s="594"/>
      <c r="GY502" s="594"/>
      <c r="GZ502" s="594"/>
      <c r="HA502" s="594"/>
      <c r="HB502" s="594"/>
      <c r="HC502" s="594"/>
      <c r="HD502" s="594"/>
      <c r="HE502" s="594"/>
      <c r="HF502" s="594"/>
      <c r="HG502" s="594"/>
      <c r="HH502" s="594"/>
      <c r="HI502" s="594"/>
      <c r="HJ502" s="594"/>
      <c r="HK502" s="477"/>
      <c r="HL502" s="594"/>
      <c r="HM502" s="594"/>
      <c r="HN502" s="594"/>
      <c r="HO502" s="4"/>
      <c r="HP502" s="49"/>
      <c r="HQ502" s="49"/>
      <c r="HR502" s="594"/>
      <c r="HS502" s="594"/>
      <c r="HT502" s="594"/>
      <c r="HU502" s="594"/>
      <c r="HV502" s="594"/>
      <c r="HW502" s="594"/>
      <c r="HX502" s="594"/>
      <c r="IG502" s="877"/>
      <c r="IK502" s="874"/>
      <c r="IL502" s="881"/>
      <c r="IM502" s="881"/>
      <c r="JC502" s="877"/>
      <c r="JG502" s="874"/>
      <c r="JH502" s="881"/>
      <c r="JI502" s="881"/>
      <c r="JY502" s="877"/>
      <c r="KC502" s="874"/>
      <c r="KD502" s="881"/>
      <c r="KE502" s="881"/>
      <c r="KU502" s="877"/>
      <c r="KY502" s="874"/>
      <c r="KZ502" s="881"/>
      <c r="LA502" s="881"/>
      <c r="LQ502" s="877"/>
      <c r="LU502" s="874"/>
      <c r="LV502" s="881"/>
      <c r="LW502" s="881"/>
      <c r="MM502" s="877"/>
      <c r="MQ502" s="874"/>
      <c r="MR502" s="881"/>
      <c r="MS502" s="881"/>
      <c r="NI502" s="877"/>
      <c r="NM502" s="874"/>
      <c r="NN502" s="881"/>
      <c r="NO502" s="881"/>
      <c r="OE502" s="877"/>
      <c r="OI502" s="874"/>
      <c r="OJ502" s="881"/>
      <c r="OK502" s="881"/>
      <c r="PA502" s="877"/>
      <c r="PE502" s="874"/>
      <c r="PF502" s="881"/>
      <c r="PG502" s="881"/>
      <c r="PW502" s="877"/>
      <c r="QA502" s="874"/>
      <c r="QB502" s="881"/>
      <c r="QC502" s="881"/>
      <c r="QS502" s="877"/>
      <c r="QW502" s="874"/>
      <c r="QX502" s="881"/>
      <c r="QY502" s="881"/>
      <c r="RO502" s="877"/>
      <c r="RS502" s="874"/>
      <c r="RT502" s="881"/>
      <c r="RU502" s="881"/>
      <c r="SK502" s="877"/>
      <c r="SO502" s="874"/>
      <c r="SP502" s="881"/>
      <c r="SQ502" s="881"/>
      <c r="TG502" s="877"/>
      <c r="TK502" s="874"/>
      <c r="TL502" s="881"/>
      <c r="TM502" s="881"/>
      <c r="UC502" s="877"/>
      <c r="UG502" s="874"/>
      <c r="UH502" s="881"/>
      <c r="UI502" s="881"/>
      <c r="UY502" s="877"/>
      <c r="VC502" s="874"/>
      <c r="VD502" s="881"/>
      <c r="VE502" s="881"/>
      <c r="VU502" s="877"/>
      <c r="VY502" s="874"/>
      <c r="VZ502" s="881"/>
      <c r="WA502" s="881"/>
      <c r="WQ502" s="877"/>
      <c r="WU502" s="874"/>
      <c r="WV502" s="881"/>
      <c r="WW502" s="881"/>
      <c r="XM502" s="877"/>
      <c r="XQ502" s="874"/>
      <c r="XR502" s="881"/>
      <c r="XS502" s="881"/>
      <c r="YI502" s="877"/>
      <c r="YM502" s="874"/>
      <c r="YN502" s="881"/>
      <c r="YO502" s="881"/>
      <c r="ZE502" s="877"/>
      <c r="ZI502" s="874"/>
      <c r="ZJ502" s="881"/>
      <c r="ZK502" s="881"/>
      <c r="AAA502" s="877"/>
      <c r="AAE502" s="874"/>
      <c r="AAF502" s="881"/>
      <c r="AAG502" s="881"/>
      <c r="AAW502" s="877"/>
      <c r="ABA502" s="874"/>
      <c r="ABB502" s="881"/>
      <c r="ABC502" s="881"/>
      <c r="ABS502" s="877"/>
      <c r="ABW502" s="874"/>
      <c r="ABX502" s="881"/>
      <c r="ABY502" s="881"/>
      <c r="ACO502" s="877"/>
      <c r="ACS502" s="874"/>
      <c r="ACT502" s="881"/>
      <c r="ACU502" s="881"/>
      <c r="ADK502" s="877"/>
      <c r="ADO502" s="874"/>
      <c r="ADP502" s="881"/>
      <c r="ADQ502" s="881"/>
      <c r="AEG502" s="877"/>
      <c r="AEK502" s="874"/>
      <c r="AEL502" s="881"/>
      <c r="AEM502" s="881"/>
      <c r="AFC502" s="877"/>
      <c r="AFG502" s="874"/>
      <c r="AFH502" s="881"/>
      <c r="AFI502" s="881"/>
      <c r="AFY502" s="877"/>
      <c r="AGC502" s="874"/>
      <c r="AGD502" s="881"/>
      <c r="AGE502" s="881"/>
      <c r="AGU502" s="877"/>
      <c r="AGY502" s="874"/>
      <c r="AGZ502" s="881"/>
      <c r="AHA502" s="881"/>
      <c r="AHQ502" s="877"/>
      <c r="AHU502" s="874"/>
      <c r="AHV502" s="881"/>
      <c r="AHW502" s="881"/>
      <c r="AIM502" s="877"/>
      <c r="AIQ502" s="874"/>
      <c r="AIR502" s="881"/>
      <c r="AIS502" s="881"/>
      <c r="AJI502" s="877"/>
      <c r="AJM502" s="874"/>
      <c r="AJN502" s="881"/>
      <c r="AJO502" s="881"/>
      <c r="AKE502" s="877"/>
      <c r="AKI502" s="874"/>
      <c r="AKJ502" s="881"/>
      <c r="AKK502" s="881"/>
      <c r="ALA502" s="877"/>
      <c r="ALE502" s="874"/>
      <c r="ALF502" s="881"/>
      <c r="ALG502" s="881"/>
      <c r="ALW502" s="877"/>
      <c r="AMA502" s="874"/>
      <c r="AMB502" s="881"/>
      <c r="AMC502" s="881"/>
      <c r="AMS502" s="877"/>
      <c r="AMW502" s="874"/>
      <c r="AMX502" s="881"/>
      <c r="AMY502" s="881"/>
      <c r="ANO502" s="877"/>
      <c r="ANS502" s="874"/>
      <c r="ANT502" s="881"/>
      <c r="ANU502" s="881"/>
      <c r="AOK502" s="877"/>
      <c r="AOO502" s="874"/>
      <c r="AOP502" s="881"/>
      <c r="AOQ502" s="881"/>
      <c r="APG502" s="877"/>
      <c r="APK502" s="874"/>
      <c r="APL502" s="881"/>
      <c r="APM502" s="881"/>
      <c r="AQC502" s="877"/>
      <c r="AQG502" s="874"/>
      <c r="AQH502" s="881"/>
      <c r="AQI502" s="881"/>
      <c r="AQY502" s="877"/>
      <c r="ARC502" s="874"/>
      <c r="ARD502" s="881"/>
      <c r="ARE502" s="881"/>
      <c r="ARU502" s="877"/>
      <c r="ARY502" s="874"/>
      <c r="ARZ502" s="881"/>
      <c r="ASA502" s="881"/>
      <c r="ASQ502" s="877"/>
      <c r="ASU502" s="874"/>
      <c r="ASV502" s="881"/>
      <c r="ASW502" s="881"/>
      <c r="ATM502" s="877"/>
      <c r="ATQ502" s="874"/>
      <c r="ATR502" s="881"/>
      <c r="ATS502" s="881"/>
      <c r="AUI502" s="877"/>
      <c r="AUM502" s="874"/>
      <c r="AUN502" s="881"/>
      <c r="AUO502" s="881"/>
      <c r="AVE502" s="877"/>
      <c r="AVI502" s="874"/>
      <c r="AVJ502" s="881"/>
      <c r="AVK502" s="881"/>
      <c r="AWA502" s="877"/>
      <c r="AWE502" s="874"/>
      <c r="AWF502" s="881"/>
      <c r="AWG502" s="881"/>
      <c r="AWW502" s="877"/>
      <c r="AXA502" s="874"/>
      <c r="AXB502" s="881"/>
      <c r="AXC502" s="881"/>
      <c r="AXS502" s="877"/>
      <c r="AXW502" s="874"/>
      <c r="AXX502" s="881"/>
      <c r="AXY502" s="881"/>
      <c r="AYO502" s="877"/>
      <c r="AYS502" s="874"/>
      <c r="AYT502" s="881"/>
      <c r="AYU502" s="881"/>
      <c r="AZK502" s="877"/>
      <c r="AZO502" s="874"/>
      <c r="AZP502" s="881"/>
      <c r="AZQ502" s="881"/>
      <c r="BAG502" s="877"/>
      <c r="BAK502" s="874"/>
      <c r="BAL502" s="881"/>
      <c r="BAM502" s="881"/>
      <c r="BBC502" s="877"/>
      <c r="BBG502" s="874"/>
      <c r="BBH502" s="881"/>
      <c r="BBI502" s="881"/>
      <c r="BBY502" s="877"/>
      <c r="BCC502" s="874"/>
      <c r="BCD502" s="881"/>
      <c r="BCE502" s="881"/>
      <c r="BCU502" s="877"/>
      <c r="BCY502" s="874"/>
      <c r="BCZ502" s="881"/>
      <c r="BDA502" s="881"/>
      <c r="BDQ502" s="877"/>
      <c r="BDU502" s="874"/>
      <c r="BDV502" s="881"/>
      <c r="BDW502" s="881"/>
      <c r="BEM502" s="877"/>
      <c r="BEQ502" s="874"/>
      <c r="BER502" s="881"/>
      <c r="BES502" s="881"/>
      <c r="BFI502" s="877"/>
      <c r="BFM502" s="874"/>
      <c r="BFN502" s="881"/>
      <c r="BFO502" s="881"/>
      <c r="BGE502" s="877"/>
      <c r="BGI502" s="874"/>
      <c r="BGJ502" s="881"/>
      <c r="BGK502" s="881"/>
      <c r="BHA502" s="877"/>
      <c r="BHE502" s="874"/>
      <c r="BHF502" s="881"/>
      <c r="BHG502" s="881"/>
      <c r="BHW502" s="877"/>
      <c r="BIA502" s="874"/>
      <c r="BIB502" s="881"/>
      <c r="BIC502" s="881"/>
      <c r="BIS502" s="877"/>
      <c r="BIW502" s="874"/>
      <c r="BIX502" s="881"/>
      <c r="BIY502" s="881"/>
      <c r="BJO502" s="877"/>
      <c r="BJS502" s="874"/>
      <c r="BJT502" s="881"/>
      <c r="BJU502" s="881"/>
      <c r="BKK502" s="877"/>
      <c r="BKO502" s="874"/>
      <c r="BKP502" s="881"/>
      <c r="BKQ502" s="881"/>
      <c r="BLG502" s="877"/>
      <c r="BLK502" s="874"/>
      <c r="BLL502" s="881"/>
      <c r="BLM502" s="881"/>
      <c r="BMC502" s="877"/>
      <c r="BMG502" s="874"/>
      <c r="BMH502" s="881"/>
      <c r="BMI502" s="881"/>
      <c r="BMY502" s="877"/>
      <c r="BNC502" s="874"/>
      <c r="BND502" s="881"/>
      <c r="BNE502" s="881"/>
      <c r="BNU502" s="877"/>
      <c r="BNY502" s="874"/>
      <c r="BNZ502" s="881"/>
      <c r="BOA502" s="881"/>
      <c r="BOQ502" s="877"/>
      <c r="BOU502" s="874"/>
      <c r="BOV502" s="881"/>
      <c r="BOW502" s="881"/>
      <c r="BPM502" s="877"/>
      <c r="BPQ502" s="874"/>
      <c r="BPR502" s="881"/>
      <c r="BPS502" s="881"/>
      <c r="BQI502" s="877"/>
      <c r="BQM502" s="874"/>
      <c r="BQN502" s="881"/>
      <c r="BQO502" s="881"/>
      <c r="BRE502" s="877"/>
      <c r="BRI502" s="874"/>
      <c r="BRJ502" s="881"/>
      <c r="BRK502" s="881"/>
      <c r="BSA502" s="877"/>
      <c r="BSE502" s="874"/>
      <c r="BSF502" s="881"/>
      <c r="BSG502" s="881"/>
      <c r="BSW502" s="877"/>
      <c r="BTA502" s="874"/>
      <c r="BTB502" s="881"/>
      <c r="BTC502" s="881"/>
      <c r="BTS502" s="877"/>
      <c r="BTW502" s="874"/>
      <c r="BTX502" s="881"/>
      <c r="BTY502" s="881"/>
      <c r="BUO502" s="877"/>
      <c r="BUS502" s="874"/>
      <c r="BUT502" s="881"/>
      <c r="BUU502" s="881"/>
      <c r="BVK502" s="877"/>
      <c r="BVO502" s="874"/>
      <c r="BVP502" s="881"/>
      <c r="BVQ502" s="881"/>
      <c r="BWG502" s="877"/>
      <c r="BWK502" s="874"/>
      <c r="BWL502" s="881"/>
      <c r="BWM502" s="881"/>
      <c r="BXC502" s="877"/>
      <c r="BXG502" s="874"/>
      <c r="BXH502" s="881"/>
      <c r="BXI502" s="881"/>
      <c r="BXY502" s="877"/>
      <c r="BYC502" s="874"/>
      <c r="BYD502" s="881"/>
      <c r="BYE502" s="881"/>
      <c r="BYU502" s="877"/>
      <c r="BYY502" s="874"/>
      <c r="BYZ502" s="881"/>
      <c r="BZA502" s="881"/>
      <c r="BZQ502" s="877"/>
      <c r="BZU502" s="874"/>
      <c r="BZV502" s="881"/>
      <c r="BZW502" s="881"/>
      <c r="CAM502" s="877"/>
      <c r="CAQ502" s="874"/>
      <c r="CAR502" s="881"/>
      <c r="CAS502" s="881"/>
      <c r="CBI502" s="877"/>
      <c r="CBM502" s="874"/>
      <c r="CBN502" s="881"/>
      <c r="CBO502" s="881"/>
      <c r="CCE502" s="877"/>
      <c r="CCI502" s="874"/>
      <c r="CCJ502" s="881"/>
      <c r="CCK502" s="881"/>
      <c r="CDA502" s="877"/>
      <c r="CDE502" s="874"/>
      <c r="CDF502" s="881"/>
      <c r="CDG502" s="881"/>
      <c r="CDW502" s="877"/>
      <c r="CEA502" s="874"/>
      <c r="CEB502" s="881"/>
      <c r="CEC502" s="881"/>
      <c r="CES502" s="877"/>
      <c r="CEW502" s="874"/>
      <c r="CEX502" s="881"/>
      <c r="CEY502" s="881"/>
      <c r="CFO502" s="877"/>
      <c r="CFS502" s="874"/>
      <c r="CFT502" s="881"/>
      <c r="CFU502" s="881"/>
      <c r="CGK502" s="877"/>
      <c r="CGO502" s="874"/>
      <c r="CGP502" s="881"/>
      <c r="CGQ502" s="881"/>
      <c r="CHG502" s="877"/>
      <c r="CHK502" s="874"/>
      <c r="CHL502" s="881"/>
      <c r="CHM502" s="881"/>
      <c r="CIC502" s="877"/>
      <c r="CIG502" s="874"/>
      <c r="CIH502" s="881"/>
      <c r="CII502" s="881"/>
      <c r="CIY502" s="877"/>
      <c r="CJC502" s="874"/>
      <c r="CJD502" s="881"/>
      <c r="CJE502" s="881"/>
      <c r="CJU502" s="877"/>
      <c r="CJY502" s="874"/>
      <c r="CJZ502" s="881"/>
      <c r="CKA502" s="881"/>
      <c r="CKQ502" s="877"/>
      <c r="CKU502" s="874"/>
      <c r="CKV502" s="881"/>
      <c r="CKW502" s="881"/>
      <c r="CLM502" s="877"/>
      <c r="CLQ502" s="874"/>
      <c r="CLR502" s="881"/>
      <c r="CLS502" s="881"/>
      <c r="CMI502" s="877"/>
      <c r="CMM502" s="874"/>
      <c r="CMN502" s="881"/>
      <c r="CMO502" s="881"/>
      <c r="CNE502" s="877"/>
      <c r="CNI502" s="874"/>
      <c r="CNJ502" s="881"/>
      <c r="CNK502" s="881"/>
      <c r="COA502" s="877"/>
      <c r="COE502" s="874"/>
      <c r="COF502" s="881"/>
      <c r="COG502" s="881"/>
      <c r="COW502" s="877"/>
      <c r="CPA502" s="874"/>
      <c r="CPB502" s="881"/>
      <c r="CPC502" s="881"/>
      <c r="CPS502" s="877"/>
      <c r="CPW502" s="874"/>
      <c r="CPX502" s="881"/>
      <c r="CPY502" s="881"/>
      <c r="CQO502" s="877"/>
      <c r="CQS502" s="874"/>
      <c r="CQT502" s="881"/>
      <c r="CQU502" s="881"/>
      <c r="CRK502" s="877"/>
      <c r="CRO502" s="874"/>
      <c r="CRP502" s="881"/>
      <c r="CRQ502" s="881"/>
      <c r="CSG502" s="877"/>
      <c r="CSK502" s="874"/>
      <c r="CSL502" s="881"/>
      <c r="CSM502" s="881"/>
      <c r="CTC502" s="877"/>
      <c r="CTG502" s="874"/>
      <c r="CTH502" s="881"/>
      <c r="CTI502" s="881"/>
      <c r="CTY502" s="877"/>
      <c r="CUC502" s="874"/>
      <c r="CUD502" s="881"/>
      <c r="CUE502" s="881"/>
      <c r="CUU502" s="877"/>
      <c r="CUY502" s="874"/>
      <c r="CUZ502" s="881"/>
      <c r="CVA502" s="881"/>
      <c r="CVQ502" s="877"/>
      <c r="CVU502" s="874"/>
      <c r="CVV502" s="881"/>
      <c r="CVW502" s="881"/>
      <c r="CWM502" s="877"/>
      <c r="CWQ502" s="874"/>
      <c r="CWR502" s="881"/>
      <c r="CWS502" s="881"/>
      <c r="CXI502" s="877"/>
      <c r="CXM502" s="874"/>
      <c r="CXN502" s="881"/>
      <c r="CXO502" s="881"/>
      <c r="CYE502" s="877"/>
      <c r="CYI502" s="874"/>
      <c r="CYJ502" s="881"/>
      <c r="CYK502" s="881"/>
      <c r="CZA502" s="877"/>
      <c r="CZE502" s="874"/>
      <c r="CZF502" s="881"/>
      <c r="CZG502" s="881"/>
      <c r="CZW502" s="877"/>
      <c r="DAA502" s="874"/>
      <c r="DAB502" s="881"/>
      <c r="DAC502" s="881"/>
      <c r="DAS502" s="877"/>
      <c r="DAW502" s="874"/>
      <c r="DAX502" s="881"/>
      <c r="DAY502" s="881"/>
      <c r="DBO502" s="877"/>
      <c r="DBS502" s="874"/>
      <c r="DBT502" s="881"/>
      <c r="DBU502" s="881"/>
      <c r="DCK502" s="877"/>
      <c r="DCO502" s="874"/>
      <c r="DCP502" s="881"/>
      <c r="DCQ502" s="881"/>
      <c r="DDG502" s="877"/>
      <c r="DDK502" s="874"/>
      <c r="DDL502" s="881"/>
      <c r="DDM502" s="881"/>
      <c r="DEC502" s="877"/>
      <c r="DEG502" s="874"/>
      <c r="DEH502" s="881"/>
      <c r="DEI502" s="881"/>
      <c r="DEY502" s="877"/>
      <c r="DFC502" s="874"/>
      <c r="DFD502" s="881"/>
      <c r="DFE502" s="881"/>
      <c r="DFU502" s="877"/>
      <c r="DFY502" s="874"/>
      <c r="DFZ502" s="881"/>
      <c r="DGA502" s="881"/>
      <c r="DGQ502" s="877"/>
      <c r="DGU502" s="874"/>
      <c r="DGV502" s="881"/>
      <c r="DGW502" s="881"/>
      <c r="DHM502" s="877"/>
      <c r="DHQ502" s="874"/>
      <c r="DHR502" s="881"/>
      <c r="DHS502" s="881"/>
      <c r="DII502" s="877"/>
      <c r="DIM502" s="874"/>
      <c r="DIN502" s="881"/>
      <c r="DIO502" s="881"/>
      <c r="DJE502" s="877"/>
      <c r="DJI502" s="874"/>
      <c r="DJJ502" s="881"/>
      <c r="DJK502" s="881"/>
      <c r="DKA502" s="877"/>
      <c r="DKE502" s="874"/>
      <c r="DKF502" s="881"/>
      <c r="DKG502" s="881"/>
      <c r="DKW502" s="877"/>
      <c r="DLA502" s="874"/>
      <c r="DLB502" s="881"/>
      <c r="DLC502" s="881"/>
      <c r="DLS502" s="877"/>
      <c r="DLW502" s="874"/>
      <c r="DLX502" s="881"/>
      <c r="DLY502" s="881"/>
      <c r="DMO502" s="877"/>
      <c r="DMS502" s="874"/>
      <c r="DMT502" s="881"/>
      <c r="DMU502" s="881"/>
      <c r="DNK502" s="877"/>
      <c r="DNO502" s="874"/>
      <c r="DNP502" s="881"/>
      <c r="DNQ502" s="881"/>
      <c r="DOG502" s="877"/>
      <c r="DOK502" s="874"/>
      <c r="DOL502" s="881"/>
      <c r="DOM502" s="881"/>
      <c r="DPC502" s="877"/>
      <c r="DPG502" s="874"/>
      <c r="DPH502" s="881"/>
      <c r="DPI502" s="881"/>
      <c r="DPY502" s="877"/>
      <c r="DQC502" s="874"/>
      <c r="DQD502" s="881"/>
      <c r="DQE502" s="881"/>
      <c r="DQU502" s="877"/>
      <c r="DQY502" s="874"/>
      <c r="DQZ502" s="881"/>
      <c r="DRA502" s="881"/>
      <c r="DRQ502" s="877"/>
      <c r="DRU502" s="874"/>
      <c r="DRV502" s="881"/>
      <c r="DRW502" s="881"/>
      <c r="DSM502" s="877"/>
      <c r="DSQ502" s="874"/>
      <c r="DSR502" s="881"/>
      <c r="DSS502" s="881"/>
      <c r="DTI502" s="877"/>
      <c r="DTM502" s="874"/>
      <c r="DTN502" s="881"/>
      <c r="DTO502" s="881"/>
      <c r="DUE502" s="877"/>
      <c r="DUI502" s="874"/>
      <c r="DUJ502" s="881"/>
      <c r="DUK502" s="881"/>
      <c r="DVA502" s="877"/>
      <c r="DVE502" s="874"/>
      <c r="DVF502" s="881"/>
      <c r="DVG502" s="881"/>
      <c r="DVW502" s="877"/>
      <c r="DWA502" s="874"/>
      <c r="DWB502" s="881"/>
      <c r="DWC502" s="881"/>
      <c r="DWS502" s="877"/>
      <c r="DWW502" s="874"/>
      <c r="DWX502" s="881"/>
      <c r="DWY502" s="881"/>
      <c r="DXO502" s="877"/>
      <c r="DXS502" s="874"/>
      <c r="DXT502" s="881"/>
      <c r="DXU502" s="881"/>
      <c r="DYK502" s="877"/>
      <c r="DYO502" s="874"/>
      <c r="DYP502" s="881"/>
      <c r="DYQ502" s="881"/>
      <c r="DZG502" s="877"/>
      <c r="DZK502" s="874"/>
      <c r="DZL502" s="881"/>
      <c r="DZM502" s="881"/>
      <c r="EAC502" s="877"/>
      <c r="EAG502" s="874"/>
      <c r="EAH502" s="881"/>
      <c r="EAI502" s="881"/>
      <c r="EAY502" s="877"/>
      <c r="EBC502" s="874"/>
      <c r="EBD502" s="881"/>
      <c r="EBE502" s="881"/>
      <c r="EBU502" s="877"/>
      <c r="EBY502" s="874"/>
      <c r="EBZ502" s="881"/>
      <c r="ECA502" s="881"/>
      <c r="ECQ502" s="877"/>
      <c r="ECU502" s="874"/>
      <c r="ECV502" s="881"/>
      <c r="ECW502" s="881"/>
      <c r="EDM502" s="877"/>
      <c r="EDQ502" s="874"/>
      <c r="EDR502" s="881"/>
      <c r="EDS502" s="881"/>
      <c r="EEI502" s="877"/>
      <c r="EEM502" s="874"/>
      <c r="EEN502" s="881"/>
      <c r="EEO502" s="881"/>
      <c r="EFE502" s="877"/>
      <c r="EFI502" s="874"/>
      <c r="EFJ502" s="881"/>
      <c r="EFK502" s="881"/>
      <c r="EGA502" s="877"/>
      <c r="EGE502" s="874"/>
      <c r="EGF502" s="881"/>
      <c r="EGG502" s="881"/>
      <c r="EGW502" s="877"/>
      <c r="EHA502" s="874"/>
      <c r="EHB502" s="881"/>
      <c r="EHC502" s="881"/>
      <c r="EHS502" s="877"/>
      <c r="EHW502" s="874"/>
      <c r="EHX502" s="881"/>
      <c r="EHY502" s="881"/>
      <c r="EIO502" s="877"/>
      <c r="EIS502" s="874"/>
      <c r="EIT502" s="881"/>
      <c r="EIU502" s="881"/>
      <c r="EJK502" s="877"/>
      <c r="EJO502" s="874"/>
      <c r="EJP502" s="881"/>
      <c r="EJQ502" s="881"/>
      <c r="EKG502" s="877"/>
      <c r="EKK502" s="874"/>
      <c r="EKL502" s="881"/>
      <c r="EKM502" s="881"/>
      <c r="ELC502" s="877"/>
      <c r="ELG502" s="874"/>
      <c r="ELH502" s="881"/>
      <c r="ELI502" s="881"/>
      <c r="ELY502" s="877"/>
      <c r="EMC502" s="874"/>
      <c r="EMD502" s="881"/>
      <c r="EME502" s="881"/>
      <c r="EMU502" s="877"/>
      <c r="EMY502" s="874"/>
      <c r="EMZ502" s="881"/>
      <c r="ENA502" s="881"/>
      <c r="ENQ502" s="877"/>
      <c r="ENU502" s="874"/>
      <c r="ENV502" s="881"/>
      <c r="ENW502" s="881"/>
      <c r="EOM502" s="877"/>
      <c r="EOQ502" s="874"/>
      <c r="EOR502" s="881"/>
      <c r="EOS502" s="881"/>
      <c r="EPI502" s="877"/>
      <c r="EPM502" s="874"/>
      <c r="EPN502" s="881"/>
      <c r="EPO502" s="881"/>
      <c r="EQE502" s="877"/>
      <c r="EQI502" s="874"/>
      <c r="EQJ502" s="881"/>
      <c r="EQK502" s="881"/>
      <c r="ERA502" s="877"/>
      <c r="ERE502" s="874"/>
      <c r="ERF502" s="881"/>
      <c r="ERG502" s="881"/>
      <c r="ERW502" s="877"/>
      <c r="ESA502" s="874"/>
      <c r="ESB502" s="881"/>
      <c r="ESC502" s="881"/>
      <c r="ESS502" s="877"/>
      <c r="ESW502" s="874"/>
      <c r="ESX502" s="881"/>
      <c r="ESY502" s="881"/>
      <c r="ETO502" s="877"/>
      <c r="ETS502" s="874"/>
      <c r="ETT502" s="881"/>
      <c r="ETU502" s="881"/>
      <c r="EUK502" s="877"/>
      <c r="EUO502" s="874"/>
      <c r="EUP502" s="881"/>
      <c r="EUQ502" s="881"/>
      <c r="EVG502" s="877"/>
      <c r="EVK502" s="874"/>
      <c r="EVL502" s="881"/>
      <c r="EVM502" s="881"/>
      <c r="EWC502" s="877"/>
      <c r="EWG502" s="874"/>
      <c r="EWH502" s="881"/>
      <c r="EWI502" s="881"/>
      <c r="EWY502" s="877"/>
      <c r="EXC502" s="874"/>
      <c r="EXD502" s="881"/>
      <c r="EXE502" s="881"/>
      <c r="EXU502" s="877"/>
      <c r="EXY502" s="874"/>
      <c r="EXZ502" s="881"/>
      <c r="EYA502" s="881"/>
      <c r="EYQ502" s="877"/>
      <c r="EYU502" s="874"/>
      <c r="EYV502" s="881"/>
      <c r="EYW502" s="881"/>
      <c r="EZM502" s="877"/>
      <c r="EZQ502" s="874"/>
      <c r="EZR502" s="881"/>
      <c r="EZS502" s="881"/>
      <c r="FAI502" s="877"/>
      <c r="FAM502" s="874"/>
      <c r="FAN502" s="881"/>
      <c r="FAO502" s="881"/>
      <c r="FBE502" s="877"/>
      <c r="FBI502" s="874"/>
      <c r="FBJ502" s="881"/>
      <c r="FBK502" s="881"/>
      <c r="FCA502" s="877"/>
      <c r="FCE502" s="874"/>
      <c r="FCF502" s="881"/>
      <c r="FCG502" s="881"/>
      <c r="FCW502" s="877"/>
      <c r="FDA502" s="874"/>
      <c r="FDB502" s="881"/>
      <c r="FDC502" s="881"/>
      <c r="FDS502" s="877"/>
      <c r="FDW502" s="874"/>
      <c r="FDX502" s="881"/>
      <c r="FDY502" s="881"/>
      <c r="FEO502" s="877"/>
      <c r="FES502" s="874"/>
      <c r="FET502" s="881"/>
      <c r="FEU502" s="881"/>
      <c r="FFK502" s="877"/>
      <c r="FFO502" s="874"/>
      <c r="FFP502" s="881"/>
      <c r="FFQ502" s="881"/>
      <c r="FGG502" s="877"/>
      <c r="FGK502" s="874"/>
      <c r="FGL502" s="881"/>
      <c r="FGM502" s="881"/>
      <c r="FHC502" s="877"/>
      <c r="FHG502" s="874"/>
      <c r="FHH502" s="881"/>
      <c r="FHI502" s="881"/>
      <c r="FHY502" s="877"/>
      <c r="FIC502" s="874"/>
      <c r="FID502" s="881"/>
      <c r="FIE502" s="881"/>
      <c r="FIU502" s="877"/>
      <c r="FIY502" s="874"/>
      <c r="FIZ502" s="881"/>
      <c r="FJA502" s="881"/>
      <c r="FJQ502" s="877"/>
      <c r="FJU502" s="874"/>
      <c r="FJV502" s="881"/>
      <c r="FJW502" s="881"/>
      <c r="FKM502" s="877"/>
      <c r="FKQ502" s="874"/>
      <c r="FKR502" s="881"/>
      <c r="FKS502" s="881"/>
      <c r="FLI502" s="877"/>
      <c r="FLM502" s="874"/>
      <c r="FLN502" s="881"/>
      <c r="FLO502" s="881"/>
      <c r="FME502" s="877"/>
      <c r="FMI502" s="874"/>
      <c r="FMJ502" s="881"/>
      <c r="FMK502" s="881"/>
      <c r="FNA502" s="877"/>
      <c r="FNE502" s="874"/>
      <c r="FNF502" s="881"/>
      <c r="FNG502" s="881"/>
      <c r="FNW502" s="877"/>
      <c r="FOA502" s="874"/>
      <c r="FOB502" s="881"/>
      <c r="FOC502" s="881"/>
      <c r="FOS502" s="877"/>
      <c r="FOW502" s="874"/>
      <c r="FOX502" s="881"/>
      <c r="FOY502" s="881"/>
      <c r="FPO502" s="877"/>
      <c r="FPS502" s="874"/>
      <c r="FPT502" s="881"/>
      <c r="FPU502" s="881"/>
      <c r="FQK502" s="877"/>
      <c r="FQO502" s="874"/>
      <c r="FQP502" s="881"/>
      <c r="FQQ502" s="881"/>
      <c r="FRG502" s="877"/>
      <c r="FRK502" s="874"/>
      <c r="FRL502" s="881"/>
      <c r="FRM502" s="881"/>
      <c r="FSC502" s="877"/>
      <c r="FSG502" s="874"/>
      <c r="FSH502" s="881"/>
      <c r="FSI502" s="881"/>
      <c r="FSY502" s="877"/>
      <c r="FTC502" s="874"/>
      <c r="FTD502" s="881"/>
      <c r="FTE502" s="881"/>
      <c r="FTU502" s="877"/>
      <c r="FTY502" s="874"/>
      <c r="FTZ502" s="881"/>
      <c r="FUA502" s="881"/>
      <c r="FUQ502" s="877"/>
      <c r="FUU502" s="874"/>
      <c r="FUV502" s="881"/>
      <c r="FUW502" s="881"/>
      <c r="FVM502" s="877"/>
      <c r="FVQ502" s="874"/>
      <c r="FVR502" s="881"/>
      <c r="FVS502" s="881"/>
      <c r="FWI502" s="877"/>
      <c r="FWM502" s="874"/>
      <c r="FWN502" s="881"/>
      <c r="FWO502" s="881"/>
      <c r="FXE502" s="877"/>
      <c r="FXI502" s="874"/>
      <c r="FXJ502" s="881"/>
      <c r="FXK502" s="881"/>
      <c r="FYA502" s="877"/>
      <c r="FYE502" s="874"/>
      <c r="FYF502" s="881"/>
      <c r="FYG502" s="881"/>
      <c r="FYW502" s="877"/>
      <c r="FZA502" s="874"/>
      <c r="FZB502" s="881"/>
      <c r="FZC502" s="881"/>
      <c r="FZS502" s="877"/>
      <c r="FZW502" s="874"/>
      <c r="FZX502" s="881"/>
      <c r="FZY502" s="881"/>
      <c r="GAO502" s="877"/>
      <c r="GAS502" s="874"/>
      <c r="GAT502" s="881"/>
      <c r="GAU502" s="881"/>
      <c r="GBK502" s="877"/>
      <c r="GBO502" s="874"/>
      <c r="GBP502" s="881"/>
      <c r="GBQ502" s="881"/>
      <c r="GCG502" s="877"/>
      <c r="GCK502" s="874"/>
      <c r="GCL502" s="881"/>
      <c r="GCM502" s="881"/>
      <c r="GDC502" s="877"/>
      <c r="GDG502" s="874"/>
      <c r="GDH502" s="881"/>
      <c r="GDI502" s="881"/>
      <c r="GDY502" s="877"/>
      <c r="GEC502" s="874"/>
      <c r="GED502" s="881"/>
      <c r="GEE502" s="881"/>
      <c r="GEU502" s="877"/>
      <c r="GEY502" s="874"/>
      <c r="GEZ502" s="881"/>
      <c r="GFA502" s="881"/>
      <c r="GFQ502" s="877"/>
      <c r="GFU502" s="874"/>
      <c r="GFV502" s="881"/>
      <c r="GFW502" s="881"/>
      <c r="GGM502" s="877"/>
      <c r="GGQ502" s="874"/>
      <c r="GGR502" s="881"/>
      <c r="GGS502" s="881"/>
      <c r="GHI502" s="877"/>
      <c r="GHM502" s="874"/>
      <c r="GHN502" s="881"/>
      <c r="GHO502" s="881"/>
      <c r="GIE502" s="877"/>
      <c r="GII502" s="874"/>
      <c r="GIJ502" s="881"/>
      <c r="GIK502" s="881"/>
      <c r="GJA502" s="877"/>
      <c r="GJE502" s="874"/>
      <c r="GJF502" s="881"/>
      <c r="GJG502" s="881"/>
      <c r="GJW502" s="877"/>
      <c r="GKA502" s="874"/>
      <c r="GKB502" s="881"/>
      <c r="GKC502" s="881"/>
      <c r="GKS502" s="877"/>
      <c r="GKW502" s="874"/>
      <c r="GKX502" s="881"/>
      <c r="GKY502" s="881"/>
      <c r="GLO502" s="877"/>
      <c r="GLS502" s="874"/>
      <c r="GLT502" s="881"/>
      <c r="GLU502" s="881"/>
      <c r="GMK502" s="877"/>
      <c r="GMO502" s="874"/>
      <c r="GMP502" s="881"/>
      <c r="GMQ502" s="881"/>
      <c r="GNG502" s="877"/>
      <c r="GNK502" s="874"/>
      <c r="GNL502" s="881"/>
      <c r="GNM502" s="881"/>
      <c r="GOC502" s="877"/>
      <c r="GOG502" s="874"/>
      <c r="GOH502" s="881"/>
      <c r="GOI502" s="881"/>
      <c r="GOY502" s="877"/>
      <c r="GPC502" s="874"/>
      <c r="GPD502" s="881"/>
      <c r="GPE502" s="881"/>
      <c r="GPU502" s="877"/>
      <c r="GPY502" s="874"/>
      <c r="GPZ502" s="881"/>
      <c r="GQA502" s="881"/>
      <c r="GQQ502" s="877"/>
      <c r="GQU502" s="874"/>
      <c r="GQV502" s="881"/>
      <c r="GQW502" s="881"/>
      <c r="GRM502" s="877"/>
      <c r="GRQ502" s="874"/>
      <c r="GRR502" s="881"/>
      <c r="GRS502" s="881"/>
      <c r="GSI502" s="877"/>
      <c r="GSM502" s="874"/>
      <c r="GSN502" s="881"/>
      <c r="GSO502" s="881"/>
      <c r="GTE502" s="877"/>
      <c r="GTI502" s="874"/>
      <c r="GTJ502" s="881"/>
      <c r="GTK502" s="881"/>
      <c r="GUA502" s="877"/>
      <c r="GUE502" s="874"/>
      <c r="GUF502" s="881"/>
      <c r="GUG502" s="881"/>
      <c r="GUW502" s="877"/>
      <c r="GVA502" s="874"/>
      <c r="GVB502" s="881"/>
      <c r="GVC502" s="881"/>
      <c r="GVS502" s="877"/>
      <c r="GVW502" s="874"/>
      <c r="GVX502" s="881"/>
      <c r="GVY502" s="881"/>
      <c r="GWO502" s="877"/>
      <c r="GWS502" s="874"/>
      <c r="GWT502" s="881"/>
      <c r="GWU502" s="881"/>
      <c r="GXK502" s="877"/>
      <c r="GXO502" s="874"/>
      <c r="GXP502" s="881"/>
      <c r="GXQ502" s="881"/>
      <c r="GYG502" s="877"/>
      <c r="GYK502" s="874"/>
      <c r="GYL502" s="881"/>
      <c r="GYM502" s="881"/>
      <c r="GZC502" s="877"/>
      <c r="GZG502" s="874"/>
      <c r="GZH502" s="881"/>
      <c r="GZI502" s="881"/>
      <c r="GZY502" s="877"/>
      <c r="HAC502" s="874"/>
      <c r="HAD502" s="881"/>
      <c r="HAE502" s="881"/>
      <c r="HAU502" s="877"/>
      <c r="HAY502" s="874"/>
      <c r="HAZ502" s="881"/>
      <c r="HBA502" s="881"/>
      <c r="HBQ502" s="877"/>
      <c r="HBU502" s="874"/>
      <c r="HBV502" s="881"/>
      <c r="HBW502" s="881"/>
      <c r="HCM502" s="877"/>
      <c r="HCQ502" s="874"/>
      <c r="HCR502" s="881"/>
      <c r="HCS502" s="881"/>
      <c r="HDI502" s="877"/>
      <c r="HDM502" s="874"/>
      <c r="HDN502" s="881"/>
      <c r="HDO502" s="881"/>
      <c r="HEE502" s="877"/>
      <c r="HEI502" s="874"/>
      <c r="HEJ502" s="881"/>
      <c r="HEK502" s="881"/>
      <c r="HFA502" s="877"/>
      <c r="HFE502" s="874"/>
      <c r="HFF502" s="881"/>
      <c r="HFG502" s="881"/>
      <c r="HFW502" s="877"/>
      <c r="HGA502" s="874"/>
      <c r="HGB502" s="881"/>
      <c r="HGC502" s="881"/>
      <c r="HGS502" s="877"/>
      <c r="HGW502" s="874"/>
      <c r="HGX502" s="881"/>
      <c r="HGY502" s="881"/>
      <c r="HHO502" s="877"/>
      <c r="HHS502" s="874"/>
      <c r="HHT502" s="881"/>
      <c r="HHU502" s="881"/>
      <c r="HIK502" s="877"/>
      <c r="HIO502" s="874"/>
      <c r="HIP502" s="881"/>
      <c r="HIQ502" s="881"/>
      <c r="HJG502" s="877"/>
      <c r="HJK502" s="874"/>
      <c r="HJL502" s="881"/>
      <c r="HJM502" s="881"/>
      <c r="HKC502" s="877"/>
      <c r="HKG502" s="874"/>
      <c r="HKH502" s="881"/>
      <c r="HKI502" s="881"/>
      <c r="HKY502" s="877"/>
      <c r="HLC502" s="874"/>
      <c r="HLD502" s="881"/>
      <c r="HLE502" s="881"/>
      <c r="HLU502" s="877"/>
      <c r="HLY502" s="874"/>
      <c r="HLZ502" s="881"/>
      <c r="HMA502" s="881"/>
      <c r="HMQ502" s="877"/>
      <c r="HMU502" s="874"/>
      <c r="HMV502" s="881"/>
      <c r="HMW502" s="881"/>
      <c r="HNM502" s="877"/>
      <c r="HNQ502" s="874"/>
      <c r="HNR502" s="881"/>
      <c r="HNS502" s="881"/>
      <c r="HOI502" s="877"/>
      <c r="HOM502" s="874"/>
      <c r="HON502" s="881"/>
      <c r="HOO502" s="881"/>
      <c r="HPE502" s="877"/>
      <c r="HPI502" s="874"/>
      <c r="HPJ502" s="881"/>
      <c r="HPK502" s="881"/>
      <c r="HQA502" s="877"/>
      <c r="HQE502" s="874"/>
      <c r="HQF502" s="881"/>
      <c r="HQG502" s="881"/>
      <c r="HQW502" s="877"/>
      <c r="HRA502" s="874"/>
      <c r="HRB502" s="881"/>
      <c r="HRC502" s="881"/>
      <c r="HRS502" s="877"/>
      <c r="HRW502" s="874"/>
      <c r="HRX502" s="881"/>
      <c r="HRY502" s="881"/>
      <c r="HSO502" s="877"/>
      <c r="HSS502" s="874"/>
      <c r="HST502" s="881"/>
      <c r="HSU502" s="881"/>
      <c r="HTK502" s="877"/>
      <c r="HTO502" s="874"/>
      <c r="HTP502" s="881"/>
      <c r="HTQ502" s="881"/>
      <c r="HUG502" s="877"/>
      <c r="HUK502" s="874"/>
      <c r="HUL502" s="881"/>
      <c r="HUM502" s="881"/>
      <c r="HVC502" s="877"/>
      <c r="HVG502" s="874"/>
      <c r="HVH502" s="881"/>
      <c r="HVI502" s="881"/>
      <c r="HVY502" s="877"/>
      <c r="HWC502" s="874"/>
      <c r="HWD502" s="881"/>
      <c r="HWE502" s="881"/>
      <c r="HWU502" s="877"/>
      <c r="HWY502" s="874"/>
      <c r="HWZ502" s="881"/>
      <c r="HXA502" s="881"/>
      <c r="HXQ502" s="877"/>
      <c r="HXU502" s="874"/>
      <c r="HXV502" s="881"/>
      <c r="HXW502" s="881"/>
      <c r="HYM502" s="877"/>
      <c r="HYQ502" s="874"/>
      <c r="HYR502" s="881"/>
      <c r="HYS502" s="881"/>
      <c r="HZI502" s="877"/>
      <c r="HZM502" s="874"/>
      <c r="HZN502" s="881"/>
      <c r="HZO502" s="881"/>
      <c r="IAE502" s="877"/>
      <c r="IAI502" s="874"/>
      <c r="IAJ502" s="881"/>
      <c r="IAK502" s="881"/>
      <c r="IBA502" s="877"/>
      <c r="IBE502" s="874"/>
      <c r="IBF502" s="881"/>
      <c r="IBG502" s="881"/>
      <c r="IBW502" s="877"/>
      <c r="ICA502" s="874"/>
      <c r="ICB502" s="881"/>
      <c r="ICC502" s="881"/>
      <c r="ICS502" s="877"/>
      <c r="ICW502" s="874"/>
      <c r="ICX502" s="881"/>
      <c r="ICY502" s="881"/>
      <c r="IDO502" s="877"/>
      <c r="IDS502" s="874"/>
      <c r="IDT502" s="881"/>
      <c r="IDU502" s="881"/>
      <c r="IEK502" s="877"/>
      <c r="IEO502" s="874"/>
      <c r="IEP502" s="881"/>
      <c r="IEQ502" s="881"/>
      <c r="IFG502" s="877"/>
      <c r="IFK502" s="874"/>
      <c r="IFL502" s="881"/>
      <c r="IFM502" s="881"/>
      <c r="IGC502" s="877"/>
      <c r="IGG502" s="874"/>
      <c r="IGH502" s="881"/>
      <c r="IGI502" s="881"/>
      <c r="IGY502" s="877"/>
      <c r="IHC502" s="874"/>
      <c r="IHD502" s="881"/>
      <c r="IHE502" s="881"/>
      <c r="IHU502" s="877"/>
      <c r="IHY502" s="874"/>
      <c r="IHZ502" s="881"/>
      <c r="IIA502" s="881"/>
      <c r="IIQ502" s="877"/>
      <c r="IIU502" s="874"/>
      <c r="IIV502" s="881"/>
      <c r="IIW502" s="881"/>
      <c r="IJM502" s="877"/>
      <c r="IJQ502" s="874"/>
      <c r="IJR502" s="881"/>
      <c r="IJS502" s="881"/>
      <c r="IKI502" s="877"/>
      <c r="IKM502" s="874"/>
      <c r="IKN502" s="881"/>
      <c r="IKO502" s="881"/>
      <c r="ILE502" s="877"/>
      <c r="ILI502" s="874"/>
      <c r="ILJ502" s="881"/>
      <c r="ILK502" s="881"/>
      <c r="IMA502" s="877"/>
      <c r="IME502" s="874"/>
      <c r="IMF502" s="881"/>
      <c r="IMG502" s="881"/>
      <c r="IMW502" s="877"/>
      <c r="INA502" s="874"/>
      <c r="INB502" s="881"/>
      <c r="INC502" s="881"/>
      <c r="INS502" s="877"/>
      <c r="INW502" s="874"/>
      <c r="INX502" s="881"/>
      <c r="INY502" s="881"/>
      <c r="IOO502" s="877"/>
      <c r="IOS502" s="874"/>
      <c r="IOT502" s="881"/>
      <c r="IOU502" s="881"/>
      <c r="IPK502" s="877"/>
      <c r="IPO502" s="874"/>
      <c r="IPP502" s="881"/>
      <c r="IPQ502" s="881"/>
      <c r="IQG502" s="877"/>
      <c r="IQK502" s="874"/>
      <c r="IQL502" s="881"/>
      <c r="IQM502" s="881"/>
      <c r="IRC502" s="877"/>
      <c r="IRG502" s="874"/>
      <c r="IRH502" s="881"/>
      <c r="IRI502" s="881"/>
      <c r="IRY502" s="877"/>
      <c r="ISC502" s="874"/>
      <c r="ISD502" s="881"/>
      <c r="ISE502" s="881"/>
      <c r="ISU502" s="877"/>
      <c r="ISY502" s="874"/>
      <c r="ISZ502" s="881"/>
      <c r="ITA502" s="881"/>
      <c r="ITQ502" s="877"/>
      <c r="ITU502" s="874"/>
      <c r="ITV502" s="881"/>
      <c r="ITW502" s="881"/>
      <c r="IUM502" s="877"/>
      <c r="IUQ502" s="874"/>
      <c r="IUR502" s="881"/>
      <c r="IUS502" s="881"/>
      <c r="IVI502" s="877"/>
      <c r="IVM502" s="874"/>
      <c r="IVN502" s="881"/>
      <c r="IVO502" s="881"/>
      <c r="IWE502" s="877"/>
      <c r="IWI502" s="874"/>
      <c r="IWJ502" s="881"/>
      <c r="IWK502" s="881"/>
      <c r="IXA502" s="877"/>
      <c r="IXE502" s="874"/>
      <c r="IXF502" s="881"/>
      <c r="IXG502" s="881"/>
      <c r="IXW502" s="877"/>
      <c r="IYA502" s="874"/>
      <c r="IYB502" s="881"/>
      <c r="IYC502" s="881"/>
      <c r="IYS502" s="877"/>
      <c r="IYW502" s="874"/>
      <c r="IYX502" s="881"/>
      <c r="IYY502" s="881"/>
      <c r="IZO502" s="877"/>
      <c r="IZS502" s="874"/>
      <c r="IZT502" s="881"/>
      <c r="IZU502" s="881"/>
      <c r="JAK502" s="877"/>
      <c r="JAO502" s="874"/>
      <c r="JAP502" s="881"/>
      <c r="JAQ502" s="881"/>
      <c r="JBG502" s="877"/>
      <c r="JBK502" s="874"/>
      <c r="JBL502" s="881"/>
      <c r="JBM502" s="881"/>
      <c r="JCC502" s="877"/>
      <c r="JCG502" s="874"/>
      <c r="JCH502" s="881"/>
      <c r="JCI502" s="881"/>
      <c r="JCY502" s="877"/>
      <c r="JDC502" s="874"/>
      <c r="JDD502" s="881"/>
      <c r="JDE502" s="881"/>
      <c r="JDU502" s="877"/>
      <c r="JDY502" s="874"/>
      <c r="JDZ502" s="881"/>
      <c r="JEA502" s="881"/>
      <c r="JEQ502" s="877"/>
      <c r="JEU502" s="874"/>
      <c r="JEV502" s="881"/>
      <c r="JEW502" s="881"/>
      <c r="JFM502" s="877"/>
      <c r="JFQ502" s="874"/>
      <c r="JFR502" s="881"/>
      <c r="JFS502" s="881"/>
      <c r="JGI502" s="877"/>
      <c r="JGM502" s="874"/>
      <c r="JGN502" s="881"/>
      <c r="JGO502" s="881"/>
      <c r="JHE502" s="877"/>
      <c r="JHI502" s="874"/>
      <c r="JHJ502" s="881"/>
      <c r="JHK502" s="881"/>
      <c r="JIA502" s="877"/>
      <c r="JIE502" s="874"/>
      <c r="JIF502" s="881"/>
      <c r="JIG502" s="881"/>
      <c r="JIW502" s="877"/>
      <c r="JJA502" s="874"/>
      <c r="JJB502" s="881"/>
      <c r="JJC502" s="881"/>
      <c r="JJS502" s="877"/>
      <c r="JJW502" s="874"/>
      <c r="JJX502" s="881"/>
      <c r="JJY502" s="881"/>
      <c r="JKO502" s="877"/>
      <c r="JKS502" s="874"/>
      <c r="JKT502" s="881"/>
      <c r="JKU502" s="881"/>
      <c r="JLK502" s="877"/>
      <c r="JLO502" s="874"/>
      <c r="JLP502" s="881"/>
      <c r="JLQ502" s="881"/>
      <c r="JMG502" s="877"/>
      <c r="JMK502" s="874"/>
      <c r="JML502" s="881"/>
      <c r="JMM502" s="881"/>
      <c r="JNC502" s="877"/>
      <c r="JNG502" s="874"/>
      <c r="JNH502" s="881"/>
      <c r="JNI502" s="881"/>
      <c r="JNY502" s="877"/>
      <c r="JOC502" s="874"/>
      <c r="JOD502" s="881"/>
      <c r="JOE502" s="881"/>
      <c r="JOU502" s="877"/>
      <c r="JOY502" s="874"/>
      <c r="JOZ502" s="881"/>
      <c r="JPA502" s="881"/>
      <c r="JPQ502" s="877"/>
      <c r="JPU502" s="874"/>
      <c r="JPV502" s="881"/>
      <c r="JPW502" s="881"/>
      <c r="JQM502" s="877"/>
      <c r="JQQ502" s="874"/>
      <c r="JQR502" s="881"/>
      <c r="JQS502" s="881"/>
      <c r="JRI502" s="877"/>
      <c r="JRM502" s="874"/>
      <c r="JRN502" s="881"/>
      <c r="JRO502" s="881"/>
      <c r="JSE502" s="877"/>
      <c r="JSI502" s="874"/>
      <c r="JSJ502" s="881"/>
      <c r="JSK502" s="881"/>
      <c r="JTA502" s="877"/>
      <c r="JTE502" s="874"/>
      <c r="JTF502" s="881"/>
      <c r="JTG502" s="881"/>
      <c r="JTW502" s="877"/>
      <c r="JUA502" s="874"/>
      <c r="JUB502" s="881"/>
      <c r="JUC502" s="881"/>
      <c r="JUS502" s="877"/>
      <c r="JUW502" s="874"/>
      <c r="JUX502" s="881"/>
      <c r="JUY502" s="881"/>
      <c r="JVO502" s="877"/>
      <c r="JVS502" s="874"/>
      <c r="JVT502" s="881"/>
      <c r="JVU502" s="881"/>
      <c r="JWK502" s="877"/>
      <c r="JWO502" s="874"/>
      <c r="JWP502" s="881"/>
      <c r="JWQ502" s="881"/>
      <c r="JXG502" s="877"/>
      <c r="JXK502" s="874"/>
      <c r="JXL502" s="881"/>
      <c r="JXM502" s="881"/>
      <c r="JYC502" s="877"/>
      <c r="JYG502" s="874"/>
      <c r="JYH502" s="881"/>
      <c r="JYI502" s="881"/>
      <c r="JYY502" s="877"/>
      <c r="JZC502" s="874"/>
      <c r="JZD502" s="881"/>
      <c r="JZE502" s="881"/>
      <c r="JZU502" s="877"/>
      <c r="JZY502" s="874"/>
      <c r="JZZ502" s="881"/>
      <c r="KAA502" s="881"/>
      <c r="KAQ502" s="877"/>
      <c r="KAU502" s="874"/>
      <c r="KAV502" s="881"/>
      <c r="KAW502" s="881"/>
      <c r="KBM502" s="877"/>
      <c r="KBQ502" s="874"/>
      <c r="KBR502" s="881"/>
      <c r="KBS502" s="881"/>
      <c r="KCI502" s="877"/>
      <c r="KCM502" s="874"/>
      <c r="KCN502" s="881"/>
      <c r="KCO502" s="881"/>
      <c r="KDE502" s="877"/>
      <c r="KDI502" s="874"/>
      <c r="KDJ502" s="881"/>
      <c r="KDK502" s="881"/>
      <c r="KEA502" s="877"/>
      <c r="KEE502" s="874"/>
      <c r="KEF502" s="881"/>
      <c r="KEG502" s="881"/>
      <c r="KEW502" s="877"/>
      <c r="KFA502" s="874"/>
      <c r="KFB502" s="881"/>
      <c r="KFC502" s="881"/>
      <c r="KFS502" s="877"/>
      <c r="KFW502" s="874"/>
      <c r="KFX502" s="881"/>
      <c r="KFY502" s="881"/>
      <c r="KGO502" s="877"/>
      <c r="KGS502" s="874"/>
      <c r="KGT502" s="881"/>
      <c r="KGU502" s="881"/>
      <c r="KHK502" s="877"/>
      <c r="KHO502" s="874"/>
      <c r="KHP502" s="881"/>
      <c r="KHQ502" s="881"/>
      <c r="KIG502" s="877"/>
      <c r="KIK502" s="874"/>
      <c r="KIL502" s="881"/>
      <c r="KIM502" s="881"/>
      <c r="KJC502" s="877"/>
      <c r="KJG502" s="874"/>
      <c r="KJH502" s="881"/>
      <c r="KJI502" s="881"/>
      <c r="KJY502" s="877"/>
      <c r="KKC502" s="874"/>
      <c r="KKD502" s="881"/>
      <c r="KKE502" s="881"/>
      <c r="KKU502" s="877"/>
      <c r="KKY502" s="874"/>
      <c r="KKZ502" s="881"/>
      <c r="KLA502" s="881"/>
      <c r="KLQ502" s="877"/>
      <c r="KLU502" s="874"/>
      <c r="KLV502" s="881"/>
      <c r="KLW502" s="881"/>
      <c r="KMM502" s="877"/>
      <c r="KMQ502" s="874"/>
      <c r="KMR502" s="881"/>
      <c r="KMS502" s="881"/>
      <c r="KNI502" s="877"/>
      <c r="KNM502" s="874"/>
      <c r="KNN502" s="881"/>
      <c r="KNO502" s="881"/>
      <c r="KOE502" s="877"/>
      <c r="KOI502" s="874"/>
      <c r="KOJ502" s="881"/>
      <c r="KOK502" s="881"/>
      <c r="KPA502" s="877"/>
      <c r="KPE502" s="874"/>
      <c r="KPF502" s="881"/>
      <c r="KPG502" s="881"/>
      <c r="KPW502" s="877"/>
      <c r="KQA502" s="874"/>
      <c r="KQB502" s="881"/>
      <c r="KQC502" s="881"/>
      <c r="KQS502" s="877"/>
      <c r="KQW502" s="874"/>
      <c r="KQX502" s="881"/>
      <c r="KQY502" s="881"/>
      <c r="KRO502" s="877"/>
      <c r="KRS502" s="874"/>
      <c r="KRT502" s="881"/>
      <c r="KRU502" s="881"/>
      <c r="KSK502" s="877"/>
      <c r="KSO502" s="874"/>
      <c r="KSP502" s="881"/>
      <c r="KSQ502" s="881"/>
      <c r="KTG502" s="877"/>
      <c r="KTK502" s="874"/>
      <c r="KTL502" s="881"/>
      <c r="KTM502" s="881"/>
      <c r="KUC502" s="877"/>
      <c r="KUG502" s="874"/>
      <c r="KUH502" s="881"/>
      <c r="KUI502" s="881"/>
      <c r="KUY502" s="877"/>
      <c r="KVC502" s="874"/>
      <c r="KVD502" s="881"/>
      <c r="KVE502" s="881"/>
      <c r="KVU502" s="877"/>
      <c r="KVY502" s="874"/>
      <c r="KVZ502" s="881"/>
      <c r="KWA502" s="881"/>
      <c r="KWQ502" s="877"/>
      <c r="KWU502" s="874"/>
      <c r="KWV502" s="881"/>
      <c r="KWW502" s="881"/>
      <c r="KXM502" s="877"/>
      <c r="KXQ502" s="874"/>
      <c r="KXR502" s="881"/>
      <c r="KXS502" s="881"/>
      <c r="KYI502" s="877"/>
      <c r="KYM502" s="874"/>
      <c r="KYN502" s="881"/>
      <c r="KYO502" s="881"/>
      <c r="KZE502" s="877"/>
      <c r="KZI502" s="874"/>
      <c r="KZJ502" s="881"/>
      <c r="KZK502" s="881"/>
      <c r="LAA502" s="877"/>
      <c r="LAE502" s="874"/>
      <c r="LAF502" s="881"/>
      <c r="LAG502" s="881"/>
      <c r="LAW502" s="877"/>
      <c r="LBA502" s="874"/>
      <c r="LBB502" s="881"/>
      <c r="LBC502" s="881"/>
      <c r="LBS502" s="877"/>
      <c r="LBW502" s="874"/>
      <c r="LBX502" s="881"/>
      <c r="LBY502" s="881"/>
      <c r="LCO502" s="877"/>
      <c r="LCS502" s="874"/>
      <c r="LCT502" s="881"/>
      <c r="LCU502" s="881"/>
      <c r="LDK502" s="877"/>
      <c r="LDO502" s="874"/>
      <c r="LDP502" s="881"/>
      <c r="LDQ502" s="881"/>
      <c r="LEG502" s="877"/>
      <c r="LEK502" s="874"/>
      <c r="LEL502" s="881"/>
      <c r="LEM502" s="881"/>
      <c r="LFC502" s="877"/>
      <c r="LFG502" s="874"/>
      <c r="LFH502" s="881"/>
      <c r="LFI502" s="881"/>
      <c r="LFY502" s="877"/>
      <c r="LGC502" s="874"/>
      <c r="LGD502" s="881"/>
      <c r="LGE502" s="881"/>
      <c r="LGU502" s="877"/>
      <c r="LGY502" s="874"/>
      <c r="LGZ502" s="881"/>
      <c r="LHA502" s="881"/>
      <c r="LHQ502" s="877"/>
      <c r="LHU502" s="874"/>
      <c r="LHV502" s="881"/>
      <c r="LHW502" s="881"/>
      <c r="LIM502" s="877"/>
      <c r="LIQ502" s="874"/>
      <c r="LIR502" s="881"/>
      <c r="LIS502" s="881"/>
      <c r="LJI502" s="877"/>
      <c r="LJM502" s="874"/>
      <c r="LJN502" s="881"/>
      <c r="LJO502" s="881"/>
      <c r="LKE502" s="877"/>
      <c r="LKI502" s="874"/>
      <c r="LKJ502" s="881"/>
      <c r="LKK502" s="881"/>
      <c r="LLA502" s="877"/>
      <c r="LLE502" s="874"/>
      <c r="LLF502" s="881"/>
      <c r="LLG502" s="881"/>
      <c r="LLW502" s="877"/>
      <c r="LMA502" s="874"/>
      <c r="LMB502" s="881"/>
      <c r="LMC502" s="881"/>
      <c r="LMS502" s="877"/>
      <c r="LMW502" s="874"/>
      <c r="LMX502" s="881"/>
      <c r="LMY502" s="881"/>
      <c r="LNO502" s="877"/>
      <c r="LNS502" s="874"/>
      <c r="LNT502" s="881"/>
      <c r="LNU502" s="881"/>
      <c r="LOK502" s="877"/>
      <c r="LOO502" s="874"/>
      <c r="LOP502" s="881"/>
      <c r="LOQ502" s="881"/>
      <c r="LPG502" s="877"/>
      <c r="LPK502" s="874"/>
      <c r="LPL502" s="881"/>
      <c r="LPM502" s="881"/>
      <c r="LQC502" s="877"/>
      <c r="LQG502" s="874"/>
      <c r="LQH502" s="881"/>
      <c r="LQI502" s="881"/>
      <c r="LQY502" s="877"/>
      <c r="LRC502" s="874"/>
      <c r="LRD502" s="881"/>
      <c r="LRE502" s="881"/>
      <c r="LRU502" s="877"/>
      <c r="LRY502" s="874"/>
      <c r="LRZ502" s="881"/>
      <c r="LSA502" s="881"/>
      <c r="LSQ502" s="877"/>
      <c r="LSU502" s="874"/>
      <c r="LSV502" s="881"/>
      <c r="LSW502" s="881"/>
      <c r="LTM502" s="877"/>
      <c r="LTQ502" s="874"/>
      <c r="LTR502" s="881"/>
      <c r="LTS502" s="881"/>
      <c r="LUI502" s="877"/>
      <c r="LUM502" s="874"/>
      <c r="LUN502" s="881"/>
      <c r="LUO502" s="881"/>
      <c r="LVE502" s="877"/>
      <c r="LVI502" s="874"/>
      <c r="LVJ502" s="881"/>
      <c r="LVK502" s="881"/>
      <c r="LWA502" s="877"/>
      <c r="LWE502" s="874"/>
      <c r="LWF502" s="881"/>
      <c r="LWG502" s="881"/>
      <c r="LWW502" s="877"/>
      <c r="LXA502" s="874"/>
      <c r="LXB502" s="881"/>
      <c r="LXC502" s="881"/>
      <c r="LXS502" s="877"/>
      <c r="LXW502" s="874"/>
      <c r="LXX502" s="881"/>
      <c r="LXY502" s="881"/>
      <c r="LYO502" s="877"/>
      <c r="LYS502" s="874"/>
      <c r="LYT502" s="881"/>
      <c r="LYU502" s="881"/>
      <c r="LZK502" s="877"/>
      <c r="LZO502" s="874"/>
      <c r="LZP502" s="881"/>
      <c r="LZQ502" s="881"/>
      <c r="MAG502" s="877"/>
      <c r="MAK502" s="874"/>
      <c r="MAL502" s="881"/>
      <c r="MAM502" s="881"/>
      <c r="MBC502" s="877"/>
      <c r="MBG502" s="874"/>
      <c r="MBH502" s="881"/>
      <c r="MBI502" s="881"/>
      <c r="MBY502" s="877"/>
      <c r="MCC502" s="874"/>
      <c r="MCD502" s="881"/>
      <c r="MCE502" s="881"/>
      <c r="MCU502" s="877"/>
      <c r="MCY502" s="874"/>
      <c r="MCZ502" s="881"/>
      <c r="MDA502" s="881"/>
      <c r="MDQ502" s="877"/>
      <c r="MDU502" s="874"/>
      <c r="MDV502" s="881"/>
      <c r="MDW502" s="881"/>
      <c r="MEM502" s="877"/>
      <c r="MEQ502" s="874"/>
      <c r="MER502" s="881"/>
      <c r="MES502" s="881"/>
      <c r="MFI502" s="877"/>
      <c r="MFM502" s="874"/>
      <c r="MFN502" s="881"/>
      <c r="MFO502" s="881"/>
      <c r="MGE502" s="877"/>
      <c r="MGI502" s="874"/>
      <c r="MGJ502" s="881"/>
      <c r="MGK502" s="881"/>
      <c r="MHA502" s="877"/>
      <c r="MHE502" s="874"/>
      <c r="MHF502" s="881"/>
      <c r="MHG502" s="881"/>
      <c r="MHW502" s="877"/>
      <c r="MIA502" s="874"/>
      <c r="MIB502" s="881"/>
      <c r="MIC502" s="881"/>
      <c r="MIS502" s="877"/>
      <c r="MIW502" s="874"/>
      <c r="MIX502" s="881"/>
      <c r="MIY502" s="881"/>
      <c r="MJO502" s="877"/>
      <c r="MJS502" s="874"/>
      <c r="MJT502" s="881"/>
      <c r="MJU502" s="881"/>
      <c r="MKK502" s="877"/>
      <c r="MKO502" s="874"/>
      <c r="MKP502" s="881"/>
      <c r="MKQ502" s="881"/>
      <c r="MLG502" s="877"/>
      <c r="MLK502" s="874"/>
      <c r="MLL502" s="881"/>
      <c r="MLM502" s="881"/>
      <c r="MMC502" s="877"/>
      <c r="MMG502" s="874"/>
      <c r="MMH502" s="881"/>
      <c r="MMI502" s="881"/>
      <c r="MMY502" s="877"/>
      <c r="MNC502" s="874"/>
      <c r="MND502" s="881"/>
      <c r="MNE502" s="881"/>
      <c r="MNU502" s="877"/>
      <c r="MNY502" s="874"/>
      <c r="MNZ502" s="881"/>
      <c r="MOA502" s="881"/>
      <c r="MOQ502" s="877"/>
      <c r="MOU502" s="874"/>
      <c r="MOV502" s="881"/>
      <c r="MOW502" s="881"/>
      <c r="MPM502" s="877"/>
      <c r="MPQ502" s="874"/>
      <c r="MPR502" s="881"/>
      <c r="MPS502" s="881"/>
      <c r="MQI502" s="877"/>
      <c r="MQM502" s="874"/>
      <c r="MQN502" s="881"/>
      <c r="MQO502" s="881"/>
      <c r="MRE502" s="877"/>
      <c r="MRI502" s="874"/>
      <c r="MRJ502" s="881"/>
      <c r="MRK502" s="881"/>
      <c r="MSA502" s="877"/>
      <c r="MSE502" s="874"/>
      <c r="MSF502" s="881"/>
      <c r="MSG502" s="881"/>
      <c r="MSW502" s="877"/>
      <c r="MTA502" s="874"/>
      <c r="MTB502" s="881"/>
      <c r="MTC502" s="881"/>
      <c r="MTS502" s="877"/>
      <c r="MTW502" s="874"/>
      <c r="MTX502" s="881"/>
      <c r="MTY502" s="881"/>
      <c r="MUO502" s="877"/>
      <c r="MUS502" s="874"/>
      <c r="MUT502" s="881"/>
      <c r="MUU502" s="881"/>
      <c r="MVK502" s="877"/>
      <c r="MVO502" s="874"/>
      <c r="MVP502" s="881"/>
      <c r="MVQ502" s="881"/>
      <c r="MWG502" s="877"/>
      <c r="MWK502" s="874"/>
      <c r="MWL502" s="881"/>
      <c r="MWM502" s="881"/>
      <c r="MXC502" s="877"/>
      <c r="MXG502" s="874"/>
      <c r="MXH502" s="881"/>
      <c r="MXI502" s="881"/>
      <c r="MXY502" s="877"/>
      <c r="MYC502" s="874"/>
      <c r="MYD502" s="881"/>
      <c r="MYE502" s="881"/>
      <c r="MYU502" s="877"/>
      <c r="MYY502" s="874"/>
      <c r="MYZ502" s="881"/>
      <c r="MZA502" s="881"/>
      <c r="MZQ502" s="877"/>
      <c r="MZU502" s="874"/>
      <c r="MZV502" s="881"/>
      <c r="MZW502" s="881"/>
      <c r="NAM502" s="877"/>
      <c r="NAQ502" s="874"/>
      <c r="NAR502" s="881"/>
      <c r="NAS502" s="881"/>
      <c r="NBI502" s="877"/>
      <c r="NBM502" s="874"/>
      <c r="NBN502" s="881"/>
      <c r="NBO502" s="881"/>
      <c r="NCE502" s="877"/>
      <c r="NCI502" s="874"/>
      <c r="NCJ502" s="881"/>
      <c r="NCK502" s="881"/>
      <c r="NDA502" s="877"/>
      <c r="NDE502" s="874"/>
      <c r="NDF502" s="881"/>
      <c r="NDG502" s="881"/>
      <c r="NDW502" s="877"/>
      <c r="NEA502" s="874"/>
      <c r="NEB502" s="881"/>
      <c r="NEC502" s="881"/>
      <c r="NES502" s="877"/>
      <c r="NEW502" s="874"/>
      <c r="NEX502" s="881"/>
      <c r="NEY502" s="881"/>
      <c r="NFO502" s="877"/>
      <c r="NFS502" s="874"/>
      <c r="NFT502" s="881"/>
      <c r="NFU502" s="881"/>
      <c r="NGK502" s="877"/>
      <c r="NGO502" s="874"/>
      <c r="NGP502" s="881"/>
      <c r="NGQ502" s="881"/>
      <c r="NHG502" s="877"/>
      <c r="NHK502" s="874"/>
      <c r="NHL502" s="881"/>
      <c r="NHM502" s="881"/>
      <c r="NIC502" s="877"/>
      <c r="NIG502" s="874"/>
      <c r="NIH502" s="881"/>
      <c r="NII502" s="881"/>
      <c r="NIY502" s="877"/>
      <c r="NJC502" s="874"/>
      <c r="NJD502" s="881"/>
      <c r="NJE502" s="881"/>
      <c r="NJU502" s="877"/>
      <c r="NJY502" s="874"/>
      <c r="NJZ502" s="881"/>
      <c r="NKA502" s="881"/>
      <c r="NKQ502" s="877"/>
      <c r="NKU502" s="874"/>
      <c r="NKV502" s="881"/>
      <c r="NKW502" s="881"/>
      <c r="NLM502" s="877"/>
      <c r="NLQ502" s="874"/>
      <c r="NLR502" s="881"/>
      <c r="NLS502" s="881"/>
      <c r="NMI502" s="877"/>
      <c r="NMM502" s="874"/>
      <c r="NMN502" s="881"/>
      <c r="NMO502" s="881"/>
      <c r="NNE502" s="877"/>
      <c r="NNI502" s="874"/>
      <c r="NNJ502" s="881"/>
      <c r="NNK502" s="881"/>
      <c r="NOA502" s="877"/>
      <c r="NOE502" s="874"/>
      <c r="NOF502" s="881"/>
      <c r="NOG502" s="881"/>
      <c r="NOW502" s="877"/>
      <c r="NPA502" s="874"/>
      <c r="NPB502" s="881"/>
      <c r="NPC502" s="881"/>
      <c r="NPS502" s="877"/>
      <c r="NPW502" s="874"/>
      <c r="NPX502" s="881"/>
      <c r="NPY502" s="881"/>
      <c r="NQO502" s="877"/>
      <c r="NQS502" s="874"/>
      <c r="NQT502" s="881"/>
      <c r="NQU502" s="881"/>
      <c r="NRK502" s="877"/>
      <c r="NRO502" s="874"/>
      <c r="NRP502" s="881"/>
      <c r="NRQ502" s="881"/>
      <c r="NSG502" s="877"/>
      <c r="NSK502" s="874"/>
      <c r="NSL502" s="881"/>
      <c r="NSM502" s="881"/>
      <c r="NTC502" s="877"/>
      <c r="NTG502" s="874"/>
      <c r="NTH502" s="881"/>
      <c r="NTI502" s="881"/>
      <c r="NTY502" s="877"/>
      <c r="NUC502" s="874"/>
      <c r="NUD502" s="881"/>
      <c r="NUE502" s="881"/>
      <c r="NUU502" s="877"/>
      <c r="NUY502" s="874"/>
      <c r="NUZ502" s="881"/>
      <c r="NVA502" s="881"/>
      <c r="NVQ502" s="877"/>
      <c r="NVU502" s="874"/>
      <c r="NVV502" s="881"/>
      <c r="NVW502" s="881"/>
      <c r="NWM502" s="877"/>
      <c r="NWQ502" s="874"/>
      <c r="NWR502" s="881"/>
      <c r="NWS502" s="881"/>
      <c r="NXI502" s="877"/>
      <c r="NXM502" s="874"/>
      <c r="NXN502" s="881"/>
      <c r="NXO502" s="881"/>
      <c r="NYE502" s="877"/>
      <c r="NYI502" s="874"/>
      <c r="NYJ502" s="881"/>
      <c r="NYK502" s="881"/>
      <c r="NZA502" s="877"/>
      <c r="NZE502" s="874"/>
      <c r="NZF502" s="881"/>
      <c r="NZG502" s="881"/>
      <c r="NZW502" s="877"/>
      <c r="OAA502" s="874"/>
      <c r="OAB502" s="881"/>
      <c r="OAC502" s="881"/>
      <c r="OAS502" s="877"/>
      <c r="OAW502" s="874"/>
      <c r="OAX502" s="881"/>
      <c r="OAY502" s="881"/>
      <c r="OBO502" s="877"/>
      <c r="OBS502" s="874"/>
      <c r="OBT502" s="881"/>
      <c r="OBU502" s="881"/>
      <c r="OCK502" s="877"/>
      <c r="OCO502" s="874"/>
      <c r="OCP502" s="881"/>
      <c r="OCQ502" s="881"/>
      <c r="ODG502" s="877"/>
      <c r="ODK502" s="874"/>
      <c r="ODL502" s="881"/>
      <c r="ODM502" s="881"/>
      <c r="OEC502" s="877"/>
      <c r="OEG502" s="874"/>
      <c r="OEH502" s="881"/>
      <c r="OEI502" s="881"/>
      <c r="OEY502" s="877"/>
      <c r="OFC502" s="874"/>
      <c r="OFD502" s="881"/>
      <c r="OFE502" s="881"/>
      <c r="OFU502" s="877"/>
      <c r="OFY502" s="874"/>
      <c r="OFZ502" s="881"/>
      <c r="OGA502" s="881"/>
      <c r="OGQ502" s="877"/>
      <c r="OGU502" s="874"/>
      <c r="OGV502" s="881"/>
      <c r="OGW502" s="881"/>
      <c r="OHM502" s="877"/>
      <c r="OHQ502" s="874"/>
      <c r="OHR502" s="881"/>
      <c r="OHS502" s="881"/>
      <c r="OII502" s="877"/>
      <c r="OIM502" s="874"/>
      <c r="OIN502" s="881"/>
      <c r="OIO502" s="881"/>
      <c r="OJE502" s="877"/>
      <c r="OJI502" s="874"/>
      <c r="OJJ502" s="881"/>
      <c r="OJK502" s="881"/>
      <c r="OKA502" s="877"/>
      <c r="OKE502" s="874"/>
      <c r="OKF502" s="881"/>
      <c r="OKG502" s="881"/>
      <c r="OKW502" s="877"/>
      <c r="OLA502" s="874"/>
      <c r="OLB502" s="881"/>
      <c r="OLC502" s="881"/>
      <c r="OLS502" s="877"/>
      <c r="OLW502" s="874"/>
      <c r="OLX502" s="881"/>
      <c r="OLY502" s="881"/>
      <c r="OMO502" s="877"/>
      <c r="OMS502" s="874"/>
      <c r="OMT502" s="881"/>
      <c r="OMU502" s="881"/>
      <c r="ONK502" s="877"/>
      <c r="ONO502" s="874"/>
      <c r="ONP502" s="881"/>
      <c r="ONQ502" s="881"/>
      <c r="OOG502" s="877"/>
      <c r="OOK502" s="874"/>
      <c r="OOL502" s="881"/>
      <c r="OOM502" s="881"/>
      <c r="OPC502" s="877"/>
      <c r="OPG502" s="874"/>
      <c r="OPH502" s="881"/>
      <c r="OPI502" s="881"/>
      <c r="OPY502" s="877"/>
      <c r="OQC502" s="874"/>
      <c r="OQD502" s="881"/>
      <c r="OQE502" s="881"/>
      <c r="OQU502" s="877"/>
      <c r="OQY502" s="874"/>
      <c r="OQZ502" s="881"/>
      <c r="ORA502" s="881"/>
      <c r="ORQ502" s="877"/>
      <c r="ORU502" s="874"/>
      <c r="ORV502" s="881"/>
      <c r="ORW502" s="881"/>
      <c r="OSM502" s="877"/>
      <c r="OSQ502" s="874"/>
      <c r="OSR502" s="881"/>
      <c r="OSS502" s="881"/>
      <c r="OTI502" s="877"/>
      <c r="OTM502" s="874"/>
      <c r="OTN502" s="881"/>
      <c r="OTO502" s="881"/>
      <c r="OUE502" s="877"/>
      <c r="OUI502" s="874"/>
      <c r="OUJ502" s="881"/>
      <c r="OUK502" s="881"/>
      <c r="OVA502" s="877"/>
      <c r="OVE502" s="874"/>
      <c r="OVF502" s="881"/>
      <c r="OVG502" s="881"/>
      <c r="OVW502" s="877"/>
      <c r="OWA502" s="874"/>
      <c r="OWB502" s="881"/>
      <c r="OWC502" s="881"/>
      <c r="OWS502" s="877"/>
      <c r="OWW502" s="874"/>
      <c r="OWX502" s="881"/>
      <c r="OWY502" s="881"/>
      <c r="OXO502" s="877"/>
      <c r="OXS502" s="874"/>
      <c r="OXT502" s="881"/>
      <c r="OXU502" s="881"/>
      <c r="OYK502" s="877"/>
      <c r="OYO502" s="874"/>
      <c r="OYP502" s="881"/>
      <c r="OYQ502" s="881"/>
      <c r="OZG502" s="877"/>
      <c r="OZK502" s="874"/>
      <c r="OZL502" s="881"/>
      <c r="OZM502" s="881"/>
      <c r="PAC502" s="877"/>
      <c r="PAG502" s="874"/>
      <c r="PAH502" s="881"/>
      <c r="PAI502" s="881"/>
      <c r="PAY502" s="877"/>
      <c r="PBC502" s="874"/>
      <c r="PBD502" s="881"/>
      <c r="PBE502" s="881"/>
      <c r="PBU502" s="877"/>
      <c r="PBY502" s="874"/>
      <c r="PBZ502" s="881"/>
      <c r="PCA502" s="881"/>
      <c r="PCQ502" s="877"/>
      <c r="PCU502" s="874"/>
      <c r="PCV502" s="881"/>
      <c r="PCW502" s="881"/>
      <c r="PDM502" s="877"/>
      <c r="PDQ502" s="874"/>
      <c r="PDR502" s="881"/>
      <c r="PDS502" s="881"/>
      <c r="PEI502" s="877"/>
      <c r="PEM502" s="874"/>
      <c r="PEN502" s="881"/>
      <c r="PEO502" s="881"/>
      <c r="PFE502" s="877"/>
      <c r="PFI502" s="874"/>
      <c r="PFJ502" s="881"/>
      <c r="PFK502" s="881"/>
      <c r="PGA502" s="877"/>
      <c r="PGE502" s="874"/>
      <c r="PGF502" s="881"/>
      <c r="PGG502" s="881"/>
      <c r="PGW502" s="877"/>
      <c r="PHA502" s="874"/>
      <c r="PHB502" s="881"/>
      <c r="PHC502" s="881"/>
      <c r="PHS502" s="877"/>
      <c r="PHW502" s="874"/>
      <c r="PHX502" s="881"/>
      <c r="PHY502" s="881"/>
      <c r="PIO502" s="877"/>
      <c r="PIS502" s="874"/>
      <c r="PIT502" s="881"/>
      <c r="PIU502" s="881"/>
      <c r="PJK502" s="877"/>
      <c r="PJO502" s="874"/>
      <c r="PJP502" s="881"/>
      <c r="PJQ502" s="881"/>
      <c r="PKG502" s="877"/>
      <c r="PKK502" s="874"/>
      <c r="PKL502" s="881"/>
      <c r="PKM502" s="881"/>
      <c r="PLC502" s="877"/>
      <c r="PLG502" s="874"/>
      <c r="PLH502" s="881"/>
      <c r="PLI502" s="881"/>
      <c r="PLY502" s="877"/>
      <c r="PMC502" s="874"/>
      <c r="PMD502" s="881"/>
      <c r="PME502" s="881"/>
      <c r="PMU502" s="877"/>
      <c r="PMY502" s="874"/>
      <c r="PMZ502" s="881"/>
      <c r="PNA502" s="881"/>
      <c r="PNQ502" s="877"/>
      <c r="PNU502" s="874"/>
      <c r="PNV502" s="881"/>
      <c r="PNW502" s="881"/>
      <c r="POM502" s="877"/>
      <c r="POQ502" s="874"/>
      <c r="POR502" s="881"/>
      <c r="POS502" s="881"/>
      <c r="PPI502" s="877"/>
      <c r="PPM502" s="874"/>
      <c r="PPN502" s="881"/>
      <c r="PPO502" s="881"/>
      <c r="PQE502" s="877"/>
      <c r="PQI502" s="874"/>
      <c r="PQJ502" s="881"/>
      <c r="PQK502" s="881"/>
      <c r="PRA502" s="877"/>
      <c r="PRE502" s="874"/>
      <c r="PRF502" s="881"/>
      <c r="PRG502" s="881"/>
      <c r="PRW502" s="877"/>
      <c r="PSA502" s="874"/>
      <c r="PSB502" s="881"/>
      <c r="PSC502" s="881"/>
      <c r="PSS502" s="877"/>
      <c r="PSW502" s="874"/>
      <c r="PSX502" s="881"/>
      <c r="PSY502" s="881"/>
      <c r="PTO502" s="877"/>
      <c r="PTS502" s="874"/>
      <c r="PTT502" s="881"/>
      <c r="PTU502" s="881"/>
      <c r="PUK502" s="877"/>
      <c r="PUO502" s="874"/>
      <c r="PUP502" s="881"/>
      <c r="PUQ502" s="881"/>
      <c r="PVG502" s="877"/>
      <c r="PVK502" s="874"/>
      <c r="PVL502" s="881"/>
      <c r="PVM502" s="881"/>
      <c r="PWC502" s="877"/>
      <c r="PWG502" s="874"/>
      <c r="PWH502" s="881"/>
      <c r="PWI502" s="881"/>
      <c r="PWY502" s="877"/>
      <c r="PXC502" s="874"/>
      <c r="PXD502" s="881"/>
      <c r="PXE502" s="881"/>
      <c r="PXU502" s="877"/>
      <c r="PXY502" s="874"/>
      <c r="PXZ502" s="881"/>
      <c r="PYA502" s="881"/>
      <c r="PYQ502" s="877"/>
      <c r="PYU502" s="874"/>
      <c r="PYV502" s="881"/>
      <c r="PYW502" s="881"/>
      <c r="PZM502" s="877"/>
      <c r="PZQ502" s="874"/>
      <c r="PZR502" s="881"/>
      <c r="PZS502" s="881"/>
      <c r="QAI502" s="877"/>
      <c r="QAM502" s="874"/>
      <c r="QAN502" s="881"/>
      <c r="QAO502" s="881"/>
      <c r="QBE502" s="877"/>
      <c r="QBI502" s="874"/>
      <c r="QBJ502" s="881"/>
      <c r="QBK502" s="881"/>
      <c r="QCA502" s="877"/>
      <c r="QCE502" s="874"/>
      <c r="QCF502" s="881"/>
      <c r="QCG502" s="881"/>
      <c r="QCW502" s="877"/>
      <c r="QDA502" s="874"/>
      <c r="QDB502" s="881"/>
      <c r="QDC502" s="881"/>
      <c r="QDS502" s="877"/>
      <c r="QDW502" s="874"/>
      <c r="QDX502" s="881"/>
      <c r="QDY502" s="881"/>
      <c r="QEO502" s="877"/>
      <c r="QES502" s="874"/>
      <c r="QET502" s="881"/>
      <c r="QEU502" s="881"/>
      <c r="QFK502" s="877"/>
      <c r="QFO502" s="874"/>
      <c r="QFP502" s="881"/>
      <c r="QFQ502" s="881"/>
      <c r="QGG502" s="877"/>
      <c r="QGK502" s="874"/>
      <c r="QGL502" s="881"/>
      <c r="QGM502" s="881"/>
      <c r="QHC502" s="877"/>
      <c r="QHG502" s="874"/>
      <c r="QHH502" s="881"/>
      <c r="QHI502" s="881"/>
      <c r="QHY502" s="877"/>
      <c r="QIC502" s="874"/>
      <c r="QID502" s="881"/>
      <c r="QIE502" s="881"/>
      <c r="QIU502" s="877"/>
      <c r="QIY502" s="874"/>
      <c r="QIZ502" s="881"/>
      <c r="QJA502" s="881"/>
      <c r="QJQ502" s="877"/>
      <c r="QJU502" s="874"/>
      <c r="QJV502" s="881"/>
      <c r="QJW502" s="881"/>
      <c r="QKM502" s="877"/>
      <c r="QKQ502" s="874"/>
      <c r="QKR502" s="881"/>
      <c r="QKS502" s="881"/>
      <c r="QLI502" s="877"/>
      <c r="QLM502" s="874"/>
      <c r="QLN502" s="881"/>
      <c r="QLO502" s="881"/>
      <c r="QME502" s="877"/>
      <c r="QMI502" s="874"/>
      <c r="QMJ502" s="881"/>
      <c r="QMK502" s="881"/>
      <c r="QNA502" s="877"/>
      <c r="QNE502" s="874"/>
      <c r="QNF502" s="881"/>
      <c r="QNG502" s="881"/>
      <c r="QNW502" s="877"/>
      <c r="QOA502" s="874"/>
      <c r="QOB502" s="881"/>
      <c r="QOC502" s="881"/>
      <c r="QOS502" s="877"/>
      <c r="QOW502" s="874"/>
      <c r="QOX502" s="881"/>
      <c r="QOY502" s="881"/>
      <c r="QPO502" s="877"/>
      <c r="QPS502" s="874"/>
      <c r="QPT502" s="881"/>
      <c r="QPU502" s="881"/>
      <c r="QQK502" s="877"/>
      <c r="QQO502" s="874"/>
      <c r="QQP502" s="881"/>
      <c r="QQQ502" s="881"/>
      <c r="QRG502" s="877"/>
      <c r="QRK502" s="874"/>
      <c r="QRL502" s="881"/>
      <c r="QRM502" s="881"/>
      <c r="QSC502" s="877"/>
      <c r="QSG502" s="874"/>
      <c r="QSH502" s="881"/>
      <c r="QSI502" s="881"/>
      <c r="QSY502" s="877"/>
      <c r="QTC502" s="874"/>
      <c r="QTD502" s="881"/>
      <c r="QTE502" s="881"/>
      <c r="QTU502" s="877"/>
      <c r="QTY502" s="874"/>
      <c r="QTZ502" s="881"/>
      <c r="QUA502" s="881"/>
      <c r="QUQ502" s="877"/>
      <c r="QUU502" s="874"/>
      <c r="QUV502" s="881"/>
      <c r="QUW502" s="881"/>
      <c r="QVM502" s="877"/>
      <c r="QVQ502" s="874"/>
      <c r="QVR502" s="881"/>
      <c r="QVS502" s="881"/>
      <c r="QWI502" s="877"/>
      <c r="QWM502" s="874"/>
      <c r="QWN502" s="881"/>
      <c r="QWO502" s="881"/>
      <c r="QXE502" s="877"/>
      <c r="QXI502" s="874"/>
      <c r="QXJ502" s="881"/>
      <c r="QXK502" s="881"/>
      <c r="QYA502" s="877"/>
      <c r="QYE502" s="874"/>
      <c r="QYF502" s="881"/>
      <c r="QYG502" s="881"/>
      <c r="QYW502" s="877"/>
      <c r="QZA502" s="874"/>
      <c r="QZB502" s="881"/>
      <c r="QZC502" s="881"/>
      <c r="QZS502" s="877"/>
      <c r="QZW502" s="874"/>
      <c r="QZX502" s="881"/>
      <c r="QZY502" s="881"/>
      <c r="RAO502" s="877"/>
      <c r="RAS502" s="874"/>
      <c r="RAT502" s="881"/>
      <c r="RAU502" s="881"/>
      <c r="RBK502" s="877"/>
      <c r="RBO502" s="874"/>
      <c r="RBP502" s="881"/>
      <c r="RBQ502" s="881"/>
      <c r="RCG502" s="877"/>
      <c r="RCK502" s="874"/>
      <c r="RCL502" s="881"/>
      <c r="RCM502" s="881"/>
      <c r="RDC502" s="877"/>
      <c r="RDG502" s="874"/>
      <c r="RDH502" s="881"/>
      <c r="RDI502" s="881"/>
      <c r="RDY502" s="877"/>
      <c r="REC502" s="874"/>
      <c r="RED502" s="881"/>
      <c r="REE502" s="881"/>
      <c r="REU502" s="877"/>
      <c r="REY502" s="874"/>
      <c r="REZ502" s="881"/>
      <c r="RFA502" s="881"/>
      <c r="RFQ502" s="877"/>
      <c r="RFU502" s="874"/>
      <c r="RFV502" s="881"/>
      <c r="RFW502" s="881"/>
      <c r="RGM502" s="877"/>
      <c r="RGQ502" s="874"/>
      <c r="RGR502" s="881"/>
      <c r="RGS502" s="881"/>
      <c r="RHI502" s="877"/>
      <c r="RHM502" s="874"/>
      <c r="RHN502" s="881"/>
      <c r="RHO502" s="881"/>
      <c r="RIE502" s="877"/>
      <c r="RII502" s="874"/>
      <c r="RIJ502" s="881"/>
      <c r="RIK502" s="881"/>
      <c r="RJA502" s="877"/>
      <c r="RJE502" s="874"/>
      <c r="RJF502" s="881"/>
      <c r="RJG502" s="881"/>
      <c r="RJW502" s="877"/>
      <c r="RKA502" s="874"/>
      <c r="RKB502" s="881"/>
      <c r="RKC502" s="881"/>
      <c r="RKS502" s="877"/>
      <c r="RKW502" s="874"/>
      <c r="RKX502" s="881"/>
      <c r="RKY502" s="881"/>
      <c r="RLO502" s="877"/>
      <c r="RLS502" s="874"/>
      <c r="RLT502" s="881"/>
      <c r="RLU502" s="881"/>
      <c r="RMK502" s="877"/>
      <c r="RMO502" s="874"/>
      <c r="RMP502" s="881"/>
      <c r="RMQ502" s="881"/>
      <c r="RNG502" s="877"/>
      <c r="RNK502" s="874"/>
      <c r="RNL502" s="881"/>
      <c r="RNM502" s="881"/>
      <c r="ROC502" s="877"/>
      <c r="ROG502" s="874"/>
      <c r="ROH502" s="881"/>
      <c r="ROI502" s="881"/>
      <c r="ROY502" s="877"/>
      <c r="RPC502" s="874"/>
      <c r="RPD502" s="881"/>
      <c r="RPE502" s="881"/>
      <c r="RPU502" s="877"/>
      <c r="RPY502" s="874"/>
      <c r="RPZ502" s="881"/>
      <c r="RQA502" s="881"/>
      <c r="RQQ502" s="877"/>
      <c r="RQU502" s="874"/>
      <c r="RQV502" s="881"/>
      <c r="RQW502" s="881"/>
      <c r="RRM502" s="877"/>
      <c r="RRQ502" s="874"/>
      <c r="RRR502" s="881"/>
      <c r="RRS502" s="881"/>
      <c r="RSI502" s="877"/>
      <c r="RSM502" s="874"/>
      <c r="RSN502" s="881"/>
      <c r="RSO502" s="881"/>
      <c r="RTE502" s="877"/>
      <c r="RTI502" s="874"/>
      <c r="RTJ502" s="881"/>
      <c r="RTK502" s="881"/>
      <c r="RUA502" s="877"/>
      <c r="RUE502" s="874"/>
      <c r="RUF502" s="881"/>
      <c r="RUG502" s="881"/>
      <c r="RUW502" s="877"/>
      <c r="RVA502" s="874"/>
      <c r="RVB502" s="881"/>
      <c r="RVC502" s="881"/>
      <c r="RVS502" s="877"/>
      <c r="RVW502" s="874"/>
      <c r="RVX502" s="881"/>
      <c r="RVY502" s="881"/>
      <c r="RWO502" s="877"/>
      <c r="RWS502" s="874"/>
      <c r="RWT502" s="881"/>
      <c r="RWU502" s="881"/>
      <c r="RXK502" s="877"/>
      <c r="RXO502" s="874"/>
      <c r="RXP502" s="881"/>
      <c r="RXQ502" s="881"/>
      <c r="RYG502" s="877"/>
      <c r="RYK502" s="874"/>
      <c r="RYL502" s="881"/>
      <c r="RYM502" s="881"/>
      <c r="RZC502" s="877"/>
      <c r="RZG502" s="874"/>
      <c r="RZH502" s="881"/>
      <c r="RZI502" s="881"/>
      <c r="RZY502" s="877"/>
      <c r="SAC502" s="874"/>
      <c r="SAD502" s="881"/>
      <c r="SAE502" s="881"/>
      <c r="SAU502" s="877"/>
      <c r="SAY502" s="874"/>
      <c r="SAZ502" s="881"/>
      <c r="SBA502" s="881"/>
      <c r="SBQ502" s="877"/>
      <c r="SBU502" s="874"/>
      <c r="SBV502" s="881"/>
      <c r="SBW502" s="881"/>
      <c r="SCM502" s="877"/>
      <c r="SCQ502" s="874"/>
      <c r="SCR502" s="881"/>
      <c r="SCS502" s="881"/>
      <c r="SDI502" s="877"/>
      <c r="SDM502" s="874"/>
      <c r="SDN502" s="881"/>
      <c r="SDO502" s="881"/>
      <c r="SEE502" s="877"/>
      <c r="SEI502" s="874"/>
      <c r="SEJ502" s="881"/>
      <c r="SEK502" s="881"/>
      <c r="SFA502" s="877"/>
      <c r="SFE502" s="874"/>
      <c r="SFF502" s="881"/>
      <c r="SFG502" s="881"/>
      <c r="SFW502" s="877"/>
      <c r="SGA502" s="874"/>
      <c r="SGB502" s="881"/>
      <c r="SGC502" s="881"/>
      <c r="SGS502" s="877"/>
      <c r="SGW502" s="874"/>
      <c r="SGX502" s="881"/>
      <c r="SGY502" s="881"/>
      <c r="SHO502" s="877"/>
      <c r="SHS502" s="874"/>
      <c r="SHT502" s="881"/>
      <c r="SHU502" s="881"/>
      <c r="SIK502" s="877"/>
      <c r="SIO502" s="874"/>
      <c r="SIP502" s="881"/>
      <c r="SIQ502" s="881"/>
      <c r="SJG502" s="877"/>
      <c r="SJK502" s="874"/>
      <c r="SJL502" s="881"/>
      <c r="SJM502" s="881"/>
      <c r="SKC502" s="877"/>
      <c r="SKG502" s="874"/>
      <c r="SKH502" s="881"/>
      <c r="SKI502" s="881"/>
      <c r="SKY502" s="877"/>
      <c r="SLC502" s="874"/>
      <c r="SLD502" s="881"/>
      <c r="SLE502" s="881"/>
      <c r="SLU502" s="877"/>
      <c r="SLY502" s="874"/>
      <c r="SLZ502" s="881"/>
      <c r="SMA502" s="881"/>
      <c r="SMQ502" s="877"/>
      <c r="SMU502" s="874"/>
      <c r="SMV502" s="881"/>
      <c r="SMW502" s="881"/>
      <c r="SNM502" s="877"/>
      <c r="SNQ502" s="874"/>
      <c r="SNR502" s="881"/>
      <c r="SNS502" s="881"/>
      <c r="SOI502" s="877"/>
      <c r="SOM502" s="874"/>
      <c r="SON502" s="881"/>
      <c r="SOO502" s="881"/>
      <c r="SPE502" s="877"/>
      <c r="SPI502" s="874"/>
      <c r="SPJ502" s="881"/>
      <c r="SPK502" s="881"/>
      <c r="SQA502" s="877"/>
      <c r="SQE502" s="874"/>
      <c r="SQF502" s="881"/>
      <c r="SQG502" s="881"/>
      <c r="SQW502" s="877"/>
      <c r="SRA502" s="874"/>
      <c r="SRB502" s="881"/>
      <c r="SRC502" s="881"/>
      <c r="SRS502" s="877"/>
      <c r="SRW502" s="874"/>
      <c r="SRX502" s="881"/>
      <c r="SRY502" s="881"/>
      <c r="SSO502" s="877"/>
      <c r="SSS502" s="874"/>
      <c r="SST502" s="881"/>
      <c r="SSU502" s="881"/>
      <c r="STK502" s="877"/>
      <c r="STO502" s="874"/>
      <c r="STP502" s="881"/>
      <c r="STQ502" s="881"/>
      <c r="SUG502" s="877"/>
      <c r="SUK502" s="874"/>
      <c r="SUL502" s="881"/>
      <c r="SUM502" s="881"/>
      <c r="SVC502" s="877"/>
      <c r="SVG502" s="874"/>
      <c r="SVH502" s="881"/>
      <c r="SVI502" s="881"/>
      <c r="SVY502" s="877"/>
      <c r="SWC502" s="874"/>
      <c r="SWD502" s="881"/>
      <c r="SWE502" s="881"/>
      <c r="SWU502" s="877"/>
      <c r="SWY502" s="874"/>
      <c r="SWZ502" s="881"/>
      <c r="SXA502" s="881"/>
      <c r="SXQ502" s="877"/>
      <c r="SXU502" s="874"/>
      <c r="SXV502" s="881"/>
      <c r="SXW502" s="881"/>
      <c r="SYM502" s="877"/>
      <c r="SYQ502" s="874"/>
      <c r="SYR502" s="881"/>
      <c r="SYS502" s="881"/>
      <c r="SZI502" s="877"/>
      <c r="SZM502" s="874"/>
      <c r="SZN502" s="881"/>
      <c r="SZO502" s="881"/>
      <c r="TAE502" s="877"/>
      <c r="TAI502" s="874"/>
      <c r="TAJ502" s="881"/>
      <c r="TAK502" s="881"/>
      <c r="TBA502" s="877"/>
      <c r="TBE502" s="874"/>
      <c r="TBF502" s="881"/>
      <c r="TBG502" s="881"/>
      <c r="TBW502" s="877"/>
      <c r="TCA502" s="874"/>
      <c r="TCB502" s="881"/>
      <c r="TCC502" s="881"/>
      <c r="TCS502" s="877"/>
      <c r="TCW502" s="874"/>
      <c r="TCX502" s="881"/>
      <c r="TCY502" s="881"/>
      <c r="TDO502" s="877"/>
      <c r="TDS502" s="874"/>
      <c r="TDT502" s="881"/>
      <c r="TDU502" s="881"/>
      <c r="TEK502" s="877"/>
      <c r="TEO502" s="874"/>
      <c r="TEP502" s="881"/>
      <c r="TEQ502" s="881"/>
      <c r="TFG502" s="877"/>
      <c r="TFK502" s="874"/>
      <c r="TFL502" s="881"/>
      <c r="TFM502" s="881"/>
      <c r="TGC502" s="877"/>
      <c r="TGG502" s="874"/>
      <c r="TGH502" s="881"/>
      <c r="TGI502" s="881"/>
      <c r="TGY502" s="877"/>
      <c r="THC502" s="874"/>
      <c r="THD502" s="881"/>
      <c r="THE502" s="881"/>
      <c r="THU502" s="877"/>
      <c r="THY502" s="874"/>
      <c r="THZ502" s="881"/>
      <c r="TIA502" s="881"/>
      <c r="TIQ502" s="877"/>
      <c r="TIU502" s="874"/>
      <c r="TIV502" s="881"/>
      <c r="TIW502" s="881"/>
      <c r="TJM502" s="877"/>
      <c r="TJQ502" s="874"/>
      <c r="TJR502" s="881"/>
      <c r="TJS502" s="881"/>
      <c r="TKI502" s="877"/>
      <c r="TKM502" s="874"/>
      <c r="TKN502" s="881"/>
      <c r="TKO502" s="881"/>
      <c r="TLE502" s="877"/>
      <c r="TLI502" s="874"/>
      <c r="TLJ502" s="881"/>
      <c r="TLK502" s="881"/>
      <c r="TMA502" s="877"/>
      <c r="TME502" s="874"/>
      <c r="TMF502" s="881"/>
      <c r="TMG502" s="881"/>
      <c r="TMW502" s="877"/>
      <c r="TNA502" s="874"/>
      <c r="TNB502" s="881"/>
      <c r="TNC502" s="881"/>
      <c r="TNS502" s="877"/>
      <c r="TNW502" s="874"/>
      <c r="TNX502" s="881"/>
      <c r="TNY502" s="881"/>
      <c r="TOO502" s="877"/>
      <c r="TOS502" s="874"/>
      <c r="TOT502" s="881"/>
      <c r="TOU502" s="881"/>
      <c r="TPK502" s="877"/>
      <c r="TPO502" s="874"/>
      <c r="TPP502" s="881"/>
      <c r="TPQ502" s="881"/>
      <c r="TQG502" s="877"/>
      <c r="TQK502" s="874"/>
      <c r="TQL502" s="881"/>
      <c r="TQM502" s="881"/>
      <c r="TRC502" s="877"/>
      <c r="TRG502" s="874"/>
      <c r="TRH502" s="881"/>
      <c r="TRI502" s="881"/>
      <c r="TRY502" s="877"/>
      <c r="TSC502" s="874"/>
      <c r="TSD502" s="881"/>
      <c r="TSE502" s="881"/>
      <c r="TSU502" s="877"/>
      <c r="TSY502" s="874"/>
      <c r="TSZ502" s="881"/>
      <c r="TTA502" s="881"/>
      <c r="TTQ502" s="877"/>
      <c r="TTU502" s="874"/>
      <c r="TTV502" s="881"/>
      <c r="TTW502" s="881"/>
      <c r="TUM502" s="877"/>
      <c r="TUQ502" s="874"/>
      <c r="TUR502" s="881"/>
      <c r="TUS502" s="881"/>
      <c r="TVI502" s="877"/>
      <c r="TVM502" s="874"/>
      <c r="TVN502" s="881"/>
      <c r="TVO502" s="881"/>
      <c r="TWE502" s="877"/>
      <c r="TWI502" s="874"/>
      <c r="TWJ502" s="881"/>
      <c r="TWK502" s="881"/>
      <c r="TXA502" s="877"/>
      <c r="TXE502" s="874"/>
      <c r="TXF502" s="881"/>
      <c r="TXG502" s="881"/>
      <c r="TXW502" s="877"/>
      <c r="TYA502" s="874"/>
      <c r="TYB502" s="881"/>
      <c r="TYC502" s="881"/>
      <c r="TYS502" s="877"/>
      <c r="TYW502" s="874"/>
      <c r="TYX502" s="881"/>
      <c r="TYY502" s="881"/>
      <c r="TZO502" s="877"/>
      <c r="TZS502" s="874"/>
      <c r="TZT502" s="881"/>
      <c r="TZU502" s="881"/>
      <c r="UAK502" s="877"/>
      <c r="UAO502" s="874"/>
      <c r="UAP502" s="881"/>
      <c r="UAQ502" s="881"/>
      <c r="UBG502" s="877"/>
      <c r="UBK502" s="874"/>
      <c r="UBL502" s="881"/>
      <c r="UBM502" s="881"/>
      <c r="UCC502" s="877"/>
      <c r="UCG502" s="874"/>
      <c r="UCH502" s="881"/>
      <c r="UCI502" s="881"/>
      <c r="UCY502" s="877"/>
      <c r="UDC502" s="874"/>
      <c r="UDD502" s="881"/>
      <c r="UDE502" s="881"/>
      <c r="UDU502" s="877"/>
      <c r="UDY502" s="874"/>
      <c r="UDZ502" s="881"/>
      <c r="UEA502" s="881"/>
      <c r="UEQ502" s="877"/>
      <c r="UEU502" s="874"/>
      <c r="UEV502" s="881"/>
      <c r="UEW502" s="881"/>
      <c r="UFM502" s="877"/>
      <c r="UFQ502" s="874"/>
      <c r="UFR502" s="881"/>
      <c r="UFS502" s="881"/>
      <c r="UGI502" s="877"/>
      <c r="UGM502" s="874"/>
      <c r="UGN502" s="881"/>
      <c r="UGO502" s="881"/>
      <c r="UHE502" s="877"/>
      <c r="UHI502" s="874"/>
      <c r="UHJ502" s="881"/>
      <c r="UHK502" s="881"/>
      <c r="UIA502" s="877"/>
      <c r="UIE502" s="874"/>
      <c r="UIF502" s="881"/>
      <c r="UIG502" s="881"/>
      <c r="UIW502" s="877"/>
      <c r="UJA502" s="874"/>
      <c r="UJB502" s="881"/>
      <c r="UJC502" s="881"/>
      <c r="UJS502" s="877"/>
      <c r="UJW502" s="874"/>
      <c r="UJX502" s="881"/>
      <c r="UJY502" s="881"/>
      <c r="UKO502" s="877"/>
      <c r="UKS502" s="874"/>
      <c r="UKT502" s="881"/>
      <c r="UKU502" s="881"/>
      <c r="ULK502" s="877"/>
      <c r="ULO502" s="874"/>
      <c r="ULP502" s="881"/>
      <c r="ULQ502" s="881"/>
      <c r="UMG502" s="877"/>
      <c r="UMK502" s="874"/>
      <c r="UML502" s="881"/>
      <c r="UMM502" s="881"/>
      <c r="UNC502" s="877"/>
      <c r="UNG502" s="874"/>
      <c r="UNH502" s="881"/>
      <c r="UNI502" s="881"/>
      <c r="UNY502" s="877"/>
      <c r="UOC502" s="874"/>
      <c r="UOD502" s="881"/>
      <c r="UOE502" s="881"/>
      <c r="UOU502" s="877"/>
      <c r="UOY502" s="874"/>
      <c r="UOZ502" s="881"/>
      <c r="UPA502" s="881"/>
      <c r="UPQ502" s="877"/>
      <c r="UPU502" s="874"/>
      <c r="UPV502" s="881"/>
      <c r="UPW502" s="881"/>
      <c r="UQM502" s="877"/>
      <c r="UQQ502" s="874"/>
      <c r="UQR502" s="881"/>
      <c r="UQS502" s="881"/>
      <c r="URI502" s="877"/>
      <c r="URM502" s="874"/>
      <c r="URN502" s="881"/>
      <c r="URO502" s="881"/>
      <c r="USE502" s="877"/>
      <c r="USI502" s="874"/>
      <c r="USJ502" s="881"/>
      <c r="USK502" s="881"/>
      <c r="UTA502" s="877"/>
      <c r="UTE502" s="874"/>
      <c r="UTF502" s="881"/>
      <c r="UTG502" s="881"/>
      <c r="UTW502" s="877"/>
      <c r="UUA502" s="874"/>
      <c r="UUB502" s="881"/>
      <c r="UUC502" s="881"/>
      <c r="UUS502" s="877"/>
      <c r="UUW502" s="874"/>
      <c r="UUX502" s="881"/>
      <c r="UUY502" s="881"/>
      <c r="UVO502" s="877"/>
      <c r="UVS502" s="874"/>
      <c r="UVT502" s="881"/>
      <c r="UVU502" s="881"/>
      <c r="UWK502" s="877"/>
      <c r="UWO502" s="874"/>
      <c r="UWP502" s="881"/>
      <c r="UWQ502" s="881"/>
      <c r="UXG502" s="877"/>
      <c r="UXK502" s="874"/>
      <c r="UXL502" s="881"/>
      <c r="UXM502" s="881"/>
      <c r="UYC502" s="877"/>
      <c r="UYG502" s="874"/>
      <c r="UYH502" s="881"/>
      <c r="UYI502" s="881"/>
      <c r="UYY502" s="877"/>
      <c r="UZC502" s="874"/>
      <c r="UZD502" s="881"/>
      <c r="UZE502" s="881"/>
      <c r="UZU502" s="877"/>
      <c r="UZY502" s="874"/>
      <c r="UZZ502" s="881"/>
      <c r="VAA502" s="881"/>
      <c r="VAQ502" s="877"/>
      <c r="VAU502" s="874"/>
      <c r="VAV502" s="881"/>
      <c r="VAW502" s="881"/>
      <c r="VBM502" s="877"/>
      <c r="VBQ502" s="874"/>
      <c r="VBR502" s="881"/>
      <c r="VBS502" s="881"/>
      <c r="VCI502" s="877"/>
      <c r="VCM502" s="874"/>
      <c r="VCN502" s="881"/>
      <c r="VCO502" s="881"/>
      <c r="VDE502" s="877"/>
      <c r="VDI502" s="874"/>
      <c r="VDJ502" s="881"/>
      <c r="VDK502" s="881"/>
      <c r="VEA502" s="877"/>
      <c r="VEE502" s="874"/>
      <c r="VEF502" s="881"/>
      <c r="VEG502" s="881"/>
      <c r="VEW502" s="877"/>
      <c r="VFA502" s="874"/>
      <c r="VFB502" s="881"/>
      <c r="VFC502" s="881"/>
      <c r="VFS502" s="877"/>
      <c r="VFW502" s="874"/>
      <c r="VFX502" s="881"/>
      <c r="VFY502" s="881"/>
      <c r="VGO502" s="877"/>
      <c r="VGS502" s="874"/>
      <c r="VGT502" s="881"/>
      <c r="VGU502" s="881"/>
      <c r="VHK502" s="877"/>
      <c r="VHO502" s="874"/>
      <c r="VHP502" s="881"/>
      <c r="VHQ502" s="881"/>
      <c r="VIG502" s="877"/>
      <c r="VIK502" s="874"/>
      <c r="VIL502" s="881"/>
      <c r="VIM502" s="881"/>
      <c r="VJC502" s="877"/>
      <c r="VJG502" s="874"/>
      <c r="VJH502" s="881"/>
      <c r="VJI502" s="881"/>
      <c r="VJY502" s="877"/>
      <c r="VKC502" s="874"/>
      <c r="VKD502" s="881"/>
      <c r="VKE502" s="881"/>
      <c r="VKU502" s="877"/>
      <c r="VKY502" s="874"/>
      <c r="VKZ502" s="881"/>
      <c r="VLA502" s="881"/>
      <c r="VLQ502" s="877"/>
      <c r="VLU502" s="874"/>
      <c r="VLV502" s="881"/>
      <c r="VLW502" s="881"/>
      <c r="VMM502" s="877"/>
      <c r="VMQ502" s="874"/>
      <c r="VMR502" s="881"/>
      <c r="VMS502" s="881"/>
      <c r="VNI502" s="877"/>
      <c r="VNM502" s="874"/>
      <c r="VNN502" s="881"/>
      <c r="VNO502" s="881"/>
      <c r="VOE502" s="877"/>
      <c r="VOI502" s="874"/>
      <c r="VOJ502" s="881"/>
      <c r="VOK502" s="881"/>
      <c r="VPA502" s="877"/>
      <c r="VPE502" s="874"/>
      <c r="VPF502" s="881"/>
      <c r="VPG502" s="881"/>
      <c r="VPW502" s="877"/>
      <c r="VQA502" s="874"/>
      <c r="VQB502" s="881"/>
      <c r="VQC502" s="881"/>
      <c r="VQS502" s="877"/>
      <c r="VQW502" s="874"/>
      <c r="VQX502" s="881"/>
      <c r="VQY502" s="881"/>
      <c r="VRO502" s="877"/>
      <c r="VRS502" s="874"/>
      <c r="VRT502" s="881"/>
      <c r="VRU502" s="881"/>
      <c r="VSK502" s="877"/>
      <c r="VSO502" s="874"/>
      <c r="VSP502" s="881"/>
      <c r="VSQ502" s="881"/>
      <c r="VTG502" s="877"/>
      <c r="VTK502" s="874"/>
      <c r="VTL502" s="881"/>
      <c r="VTM502" s="881"/>
      <c r="VUC502" s="877"/>
      <c r="VUG502" s="874"/>
      <c r="VUH502" s="881"/>
      <c r="VUI502" s="881"/>
      <c r="VUY502" s="877"/>
      <c r="VVC502" s="874"/>
      <c r="VVD502" s="881"/>
      <c r="VVE502" s="881"/>
      <c r="VVU502" s="877"/>
      <c r="VVY502" s="874"/>
      <c r="VVZ502" s="881"/>
      <c r="VWA502" s="881"/>
      <c r="VWQ502" s="877"/>
      <c r="VWU502" s="874"/>
      <c r="VWV502" s="881"/>
      <c r="VWW502" s="881"/>
      <c r="VXM502" s="877"/>
      <c r="VXQ502" s="874"/>
      <c r="VXR502" s="881"/>
      <c r="VXS502" s="881"/>
      <c r="VYI502" s="877"/>
      <c r="VYM502" s="874"/>
      <c r="VYN502" s="881"/>
      <c r="VYO502" s="881"/>
      <c r="VZE502" s="877"/>
      <c r="VZI502" s="874"/>
      <c r="VZJ502" s="881"/>
      <c r="VZK502" s="881"/>
      <c r="WAA502" s="877"/>
      <c r="WAE502" s="874"/>
      <c r="WAF502" s="881"/>
      <c r="WAG502" s="881"/>
      <c r="WAW502" s="877"/>
      <c r="WBA502" s="874"/>
      <c r="WBB502" s="881"/>
      <c r="WBC502" s="881"/>
      <c r="WBS502" s="877"/>
      <c r="WBW502" s="874"/>
      <c r="WBX502" s="881"/>
      <c r="WBY502" s="881"/>
      <c r="WCO502" s="877"/>
      <c r="WCS502" s="874"/>
      <c r="WCT502" s="881"/>
      <c r="WCU502" s="881"/>
      <c r="WDK502" s="877"/>
      <c r="WDO502" s="874"/>
      <c r="WDP502" s="881"/>
      <c r="WDQ502" s="881"/>
      <c r="WEG502" s="877"/>
      <c r="WEK502" s="874"/>
      <c r="WEL502" s="881"/>
      <c r="WEM502" s="881"/>
      <c r="WFC502" s="877"/>
      <c r="WFG502" s="874"/>
      <c r="WFH502" s="881"/>
      <c r="WFI502" s="881"/>
      <c r="WFY502" s="877"/>
      <c r="WGC502" s="874"/>
      <c r="WGD502" s="881"/>
      <c r="WGE502" s="881"/>
      <c r="WGU502" s="877"/>
      <c r="WGY502" s="874"/>
      <c r="WGZ502" s="881"/>
      <c r="WHA502" s="881"/>
      <c r="WHQ502" s="877"/>
      <c r="WHU502" s="874"/>
      <c r="WHV502" s="881"/>
      <c r="WHW502" s="881"/>
      <c r="WIM502" s="877"/>
      <c r="WIQ502" s="874"/>
      <c r="WIR502" s="881"/>
      <c r="WIS502" s="881"/>
      <c r="WJI502" s="877"/>
      <c r="WJM502" s="874"/>
      <c r="WJN502" s="881"/>
      <c r="WJO502" s="881"/>
      <c r="WKE502" s="877"/>
      <c r="WKI502" s="874"/>
      <c r="WKJ502" s="881"/>
      <c r="WKK502" s="881"/>
      <c r="WLA502" s="877"/>
      <c r="WLE502" s="874"/>
      <c r="WLF502" s="881"/>
      <c r="WLG502" s="881"/>
      <c r="WLW502" s="877"/>
      <c r="WMA502" s="874"/>
      <c r="WMB502" s="881"/>
      <c r="WMC502" s="881"/>
      <c r="WMS502" s="877"/>
      <c r="WMW502" s="874"/>
      <c r="WMX502" s="881"/>
      <c r="WMY502" s="881"/>
      <c r="WNO502" s="877"/>
      <c r="WNS502" s="874"/>
      <c r="WNT502" s="881"/>
      <c r="WNU502" s="881"/>
      <c r="WOK502" s="877"/>
      <c r="WOO502" s="874"/>
      <c r="WOP502" s="881"/>
      <c r="WOQ502" s="881"/>
      <c r="WPG502" s="877"/>
      <c r="WPK502" s="874"/>
      <c r="WPL502" s="881"/>
      <c r="WPM502" s="881"/>
      <c r="WQC502" s="877"/>
      <c r="WQG502" s="874"/>
      <c r="WQH502" s="881"/>
      <c r="WQI502" s="881"/>
      <c r="WQY502" s="877"/>
      <c r="WRC502" s="874"/>
      <c r="WRD502" s="881"/>
      <c r="WRE502" s="881"/>
      <c r="WRU502" s="877"/>
      <c r="WRY502" s="874"/>
      <c r="WRZ502" s="881"/>
      <c r="WSA502" s="881"/>
      <c r="WSQ502" s="877"/>
      <c r="WSU502" s="874"/>
      <c r="WSV502" s="881"/>
      <c r="WSW502" s="881"/>
      <c r="WTM502" s="877"/>
      <c r="WTQ502" s="874"/>
      <c r="WTR502" s="881"/>
      <c r="WTS502" s="881"/>
      <c r="WUI502" s="877"/>
      <c r="WUM502" s="874"/>
      <c r="WUN502" s="881"/>
      <c r="WUO502" s="881"/>
      <c r="WVE502" s="877"/>
      <c r="WVI502" s="874"/>
      <c r="WVJ502" s="881"/>
      <c r="WVK502" s="881"/>
      <c r="WWA502" s="877"/>
      <c r="WWE502" s="874"/>
      <c r="WWF502" s="881"/>
      <c r="WWG502" s="881"/>
      <c r="WWW502" s="877"/>
      <c r="WXA502" s="874"/>
      <c r="WXB502" s="881"/>
      <c r="WXC502" s="881"/>
      <c r="WXS502" s="877"/>
      <c r="WXW502" s="874"/>
      <c r="WXX502" s="881"/>
      <c r="WXY502" s="881"/>
      <c r="WYO502" s="877"/>
      <c r="WYS502" s="874"/>
      <c r="WYT502" s="881"/>
      <c r="WYU502" s="881"/>
      <c r="WZK502" s="877"/>
      <c r="WZO502" s="874"/>
      <c r="WZP502" s="881"/>
      <c r="WZQ502" s="881"/>
      <c r="XAG502" s="877"/>
      <c r="XAK502" s="874"/>
      <c r="XAL502" s="881"/>
      <c r="XAM502" s="881"/>
      <c r="XBC502" s="877"/>
      <c r="XBG502" s="874"/>
      <c r="XBH502" s="881"/>
      <c r="XBI502" s="881"/>
    </row>
    <row r="503" spans="1:1017 1033:2045 2049:3063 3079:5109 5125:6143 6159:7155 7171:8189 8205:9201 9217:10235 10251:11263 11267:12281 12297:13309 13313:14327 14343:16285" ht="20.100000000000001" customHeight="1">
      <c r="A503" s="887"/>
      <c r="B503" s="599"/>
      <c r="C503" s="599"/>
      <c r="D503" s="833"/>
      <c r="E503" s="833"/>
      <c r="F503" s="833"/>
      <c r="G503" s="833"/>
      <c r="H503" s="892"/>
    </row>
    <row r="504" spans="1:1017 1033:2045 2049:3063 3079:5109 5125:6143 6159:7155 7171:8189 8205:9201 9217:10235 10251:11263 11267:12281 12297:13309 13313:14327 14343:16285" ht="20.100000000000001" customHeight="1">
      <c r="A504" s="888" t="s">
        <v>1127</v>
      </c>
      <c r="B504" s="599"/>
      <c r="C504" s="599"/>
      <c r="D504" s="964">
        <v>0.26</v>
      </c>
      <c r="E504" s="964">
        <v>0.22</v>
      </c>
      <c r="F504" s="964">
        <v>0.31</v>
      </c>
      <c r="G504" s="964">
        <v>0.42</v>
      </c>
      <c r="H504" s="1021">
        <v>0.54</v>
      </c>
    </row>
    <row r="505" spans="1:1017 1033:2045 2049:3063 3079:5109 5125:6143 6159:7155 7171:8189 8205:9201 9217:10235 10251:11263 11267:12281 12297:13309 13313:14327 14343:16285" ht="20.100000000000001" customHeight="1"/>
    <row r="506" spans="1:1017 1033:2045 2049:3063 3079:5109 5125:6143 6159:7155 7171:8189 8205:9201 9217:10235 10251:11263 11267:12281 12297:13309 13313:14327 14343:16285" ht="20.100000000000001" customHeight="1"/>
    <row r="507" spans="1:1017 1033:2045 2049:3063 3079:5109 5125:6143 6159:7155 7171:8189 8205:9201 9217:10235 10251:11263 11267:12281 12297:13309 13313:14327 14343:16285" ht="20.100000000000001" customHeight="1"/>
    <row r="508" spans="1:1017 1033:2045 2049:3063 3079:5109 5125:6143 6159:7155 7171:8189 8205:9201 9217:10235 10251:11263 11267:12281 12297:13309 13313:14327 14343:16285" ht="20.100000000000001" customHeight="1"/>
    <row r="509" spans="1:1017 1033:2045 2049:3063 3079:5109 5125:6143 6159:7155 7171:8189 8205:9201 9217:10235 10251:11263 11267:12281 12297:13309 13313:14327 14343:16285" ht="20.100000000000001" customHeight="1"/>
    <row r="510" spans="1:1017 1033:2045 2049:3063 3079:5109 5125:6143 6159:7155 7171:8189 8205:9201 9217:10235 10251:11263 11267:12281 12297:13309 13313:14327 14343:16285" ht="20.100000000000001" customHeight="1"/>
    <row r="511" spans="1:1017 1033:2045 2049:3063 3079:5109 5125:6143 6159:7155 7171:8189 8205:9201 9217:10235 10251:11263 11267:12281 12297:13309 13313:14327 14343:16285" ht="20.100000000000001" customHeight="1"/>
    <row r="512" spans="1:1017 1033:2045 2049:3063 3079:5109 5125:6143 6159:7155 7171:8189 8205:9201 9217:10235 10251:11263 11267:12281 12297:13309 13313:14327 14343:16285"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sheetData>
  <sheetProtection formatCells="0"/>
  <mergeCells count="18">
    <mergeCell ref="A267:H267"/>
    <mergeCell ref="A355:H355"/>
    <mergeCell ref="A177:H177"/>
    <mergeCell ref="A321:H321"/>
    <mergeCell ref="A3:C3"/>
    <mergeCell ref="A7:C7"/>
    <mergeCell ref="A5:C5"/>
    <mergeCell ref="A302:C302"/>
    <mergeCell ref="A254:C254"/>
    <mergeCell ref="A266:H266"/>
    <mergeCell ref="A59:C59"/>
    <mergeCell ref="A292:C292"/>
    <mergeCell ref="A256:C256"/>
    <mergeCell ref="A60:C60"/>
    <mergeCell ref="A61:C61"/>
    <mergeCell ref="A192:C192"/>
    <mergeCell ref="A176:H176"/>
    <mergeCell ref="A244:H244"/>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4" max="41" man="1"/>
    <brk id="103" max="41" man="1"/>
    <brk id="153" max="41" man="1"/>
    <brk id="248" max="41" man="1"/>
    <brk id="301" max="41" man="1"/>
    <brk id="344" max="41" man="1"/>
    <brk id="397" max="41" man="1"/>
    <brk id="421"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zoomScale="60" zoomScaleNormal="60" zoomScaleSheetLayoutView="50" workbookViewId="0">
      <selection activeCell="AO6" sqref="AO6"/>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2" customWidth="1"/>
    <col min="28" max="28" width="12.44140625" style="362" customWidth="1"/>
    <col min="29" max="29" width="10.21875" style="73" customWidth="1"/>
    <col min="30" max="31" width="10.44140625" style="73" customWidth="1"/>
    <col min="32" max="41" width="10.44140625" style="399" customWidth="1"/>
    <col min="42" max="16384" width="8.77734375" style="74"/>
  </cols>
  <sheetData>
    <row r="1" spans="1:51" s="73" customFormat="1" ht="39" customHeight="1">
      <c r="A1" s="32" t="s">
        <v>544</v>
      </c>
      <c r="B1" s="32"/>
      <c r="C1" s="32"/>
      <c r="D1" s="32"/>
      <c r="E1" s="32"/>
      <c r="F1" s="32"/>
      <c r="G1" s="32"/>
      <c r="H1" s="32"/>
      <c r="I1" s="32"/>
      <c r="J1" s="32"/>
      <c r="K1" s="32"/>
      <c r="L1" s="32"/>
      <c r="M1" s="32"/>
      <c r="N1" s="3"/>
      <c r="O1" s="597"/>
      <c r="P1" s="3"/>
      <c r="Q1" s="3"/>
      <c r="R1" s="3"/>
      <c r="S1" s="3"/>
      <c r="T1" s="3"/>
      <c r="U1" s="3"/>
      <c r="V1" s="3"/>
      <c r="W1" s="3"/>
      <c r="Z1" s="372"/>
      <c r="AA1" s="372"/>
      <c r="AB1" s="362"/>
      <c r="AF1" s="612"/>
      <c r="AG1" s="612"/>
      <c r="AH1" s="612"/>
      <c r="AI1" s="612"/>
      <c r="AJ1" s="612"/>
      <c r="AK1" s="612"/>
      <c r="AL1" s="419"/>
      <c r="AM1" s="419"/>
      <c r="AN1" s="419"/>
      <c r="AO1" s="419"/>
      <c r="AP1" s="483"/>
      <c r="AQ1" s="483"/>
      <c r="AR1" s="483"/>
      <c r="AS1" s="483"/>
      <c r="AT1" s="483"/>
      <c r="AU1" s="483"/>
      <c r="AV1" s="483"/>
      <c r="AW1" s="483"/>
      <c r="AX1" s="483"/>
      <c r="AY1" s="483"/>
    </row>
    <row r="2" spans="1:51" s="73" customFormat="1" ht="162" customHeight="1">
      <c r="A2" s="27" t="s">
        <v>545</v>
      </c>
      <c r="B2" s="32"/>
      <c r="C2" s="32"/>
      <c r="D2" s="32"/>
      <c r="E2" s="32"/>
      <c r="F2" s="32"/>
      <c r="G2" s="32"/>
      <c r="H2" s="32"/>
      <c r="I2" s="32"/>
      <c r="J2" s="32"/>
      <c r="K2" s="32"/>
      <c r="L2" s="32"/>
      <c r="M2" s="32"/>
      <c r="N2" s="3"/>
      <c r="O2" s="597"/>
      <c r="P2" s="3"/>
      <c r="Q2" s="3"/>
      <c r="R2" s="3"/>
      <c r="S2" s="3"/>
      <c r="T2" s="3"/>
      <c r="U2" s="3"/>
      <c r="V2" s="3"/>
      <c r="W2" s="3"/>
      <c r="Z2" s="372"/>
      <c r="AA2" s="372"/>
      <c r="AB2" s="362"/>
      <c r="AF2" s="612"/>
      <c r="AG2" s="612"/>
      <c r="AH2" s="612"/>
      <c r="AI2" s="612"/>
      <c r="AJ2" s="612"/>
      <c r="AK2" s="612"/>
      <c r="AL2" s="419"/>
      <c r="AM2" s="419"/>
      <c r="AN2" s="419"/>
      <c r="AO2" s="419"/>
      <c r="AP2" s="482"/>
      <c r="AQ2" s="482"/>
      <c r="AR2" s="482"/>
      <c r="AS2" s="482"/>
      <c r="AT2" s="482"/>
      <c r="AU2" s="482"/>
      <c r="AV2" s="482"/>
      <c r="AW2" s="482"/>
      <c r="AX2" s="482"/>
      <c r="AY2" s="482"/>
    </row>
    <row r="3" spans="1:51" s="73" customFormat="1" ht="60.75">
      <c r="A3" s="27" t="s">
        <v>546</v>
      </c>
      <c r="B3" s="32"/>
      <c r="C3" s="32"/>
      <c r="D3" s="32"/>
      <c r="E3" s="32"/>
      <c r="F3" s="32"/>
      <c r="G3" s="32"/>
      <c r="H3" s="32"/>
      <c r="I3" s="32"/>
      <c r="J3" s="32"/>
      <c r="K3" s="32"/>
      <c r="L3" s="32"/>
      <c r="M3" s="32"/>
      <c r="N3" s="3"/>
      <c r="O3" s="597"/>
      <c r="P3" s="3"/>
      <c r="Q3" s="3"/>
      <c r="R3" s="3"/>
      <c r="S3" s="3"/>
      <c r="T3" s="3"/>
      <c r="U3" s="3"/>
      <c r="V3" s="3"/>
      <c r="W3" s="3"/>
      <c r="Z3" s="372"/>
      <c r="AA3" s="372"/>
      <c r="AB3" s="362"/>
      <c r="AF3" s="612"/>
      <c r="AG3" s="612"/>
      <c r="AH3" s="612"/>
      <c r="AI3" s="612"/>
      <c r="AJ3" s="612"/>
      <c r="AK3" s="612"/>
      <c r="AL3" s="419"/>
      <c r="AM3" s="419"/>
      <c r="AN3" s="419"/>
      <c r="AO3" s="419"/>
      <c r="AP3" s="482"/>
      <c r="AQ3" s="482"/>
      <c r="AR3" s="482"/>
      <c r="AS3" s="482"/>
      <c r="AT3" s="482"/>
      <c r="AU3" s="482"/>
      <c r="AV3" s="482"/>
      <c r="AW3" s="482"/>
      <c r="AX3" s="482"/>
      <c r="AY3" s="482"/>
    </row>
    <row r="4" spans="1:51" s="73" customFormat="1" ht="39" customHeight="1">
      <c r="A4" s="1" t="s">
        <v>547</v>
      </c>
      <c r="B4" s="7"/>
      <c r="C4" s="7"/>
      <c r="D4" s="7"/>
      <c r="E4" s="7"/>
      <c r="F4" s="7"/>
      <c r="G4" s="7"/>
      <c r="H4" s="7"/>
      <c r="I4" s="7"/>
      <c r="J4" s="7"/>
      <c r="K4" s="7"/>
      <c r="L4" s="7"/>
      <c r="M4" s="7"/>
      <c r="N4" s="3"/>
      <c r="O4" s="597"/>
      <c r="P4" s="3"/>
      <c r="Q4" s="3"/>
      <c r="R4" s="3"/>
      <c r="S4" s="3"/>
      <c r="T4" s="3"/>
      <c r="U4" s="3"/>
      <c r="V4" s="3"/>
      <c r="W4" s="3"/>
      <c r="Z4" s="372"/>
      <c r="AA4" s="372"/>
      <c r="AB4" s="362"/>
      <c r="AF4" s="612"/>
      <c r="AG4" s="612"/>
      <c r="AH4" s="612"/>
      <c r="AI4" s="612"/>
      <c r="AJ4" s="612"/>
      <c r="AK4" s="612"/>
      <c r="AL4" s="612"/>
      <c r="AM4" s="612"/>
      <c r="AN4" s="612"/>
      <c r="AO4" s="612"/>
    </row>
    <row r="5" spans="1:51" s="73" customFormat="1" ht="18.75" thickBot="1">
      <c r="A5" s="41" t="s">
        <v>336</v>
      </c>
      <c r="B5" s="18" t="s">
        <v>401</v>
      </c>
      <c r="C5" s="18" t="s">
        <v>402</v>
      </c>
      <c r="D5" s="18" t="s">
        <v>403</v>
      </c>
      <c r="E5" s="18" t="s">
        <v>404</v>
      </c>
      <c r="F5" s="18" t="s">
        <v>405</v>
      </c>
      <c r="G5" s="18" t="s">
        <v>406</v>
      </c>
      <c r="H5" s="18" t="s">
        <v>407</v>
      </c>
      <c r="I5" s="18" t="s">
        <v>408</v>
      </c>
      <c r="J5" s="18" t="s">
        <v>409</v>
      </c>
      <c r="K5" s="18" t="s">
        <v>410</v>
      </c>
      <c r="L5" s="18" t="s">
        <v>411</v>
      </c>
      <c r="M5" s="18" t="s">
        <v>412</v>
      </c>
      <c r="N5" s="6" t="s">
        <v>413</v>
      </c>
      <c r="O5" s="6" t="s">
        <v>414</v>
      </c>
      <c r="P5" s="6" t="s">
        <v>415</v>
      </c>
      <c r="Q5" s="6" t="s">
        <v>416</v>
      </c>
      <c r="R5" s="6" t="s">
        <v>417</v>
      </c>
      <c r="S5" s="6" t="s">
        <v>418</v>
      </c>
      <c r="T5" s="6" t="s">
        <v>419</v>
      </c>
      <c r="U5" s="6" t="s">
        <v>420</v>
      </c>
      <c r="V5" s="6" t="s">
        <v>421</v>
      </c>
      <c r="W5" s="6" t="s">
        <v>422</v>
      </c>
      <c r="X5" s="6" t="s">
        <v>423</v>
      </c>
      <c r="Y5" s="6" t="s">
        <v>424</v>
      </c>
      <c r="Z5" s="388" t="s">
        <v>425</v>
      </c>
      <c r="AA5" s="388" t="s">
        <v>426</v>
      </c>
      <c r="AB5" s="388" t="s">
        <v>427</v>
      </c>
      <c r="AC5" s="388" t="s">
        <v>428</v>
      </c>
      <c r="AD5" s="388" t="s">
        <v>429</v>
      </c>
      <c r="AE5" s="388" t="s">
        <v>430</v>
      </c>
      <c r="AF5" s="388" t="s">
        <v>431</v>
      </c>
      <c r="AG5" s="388" t="s">
        <v>432</v>
      </c>
      <c r="AH5" s="388" t="s">
        <v>18</v>
      </c>
      <c r="AI5" s="388" t="s">
        <v>19</v>
      </c>
      <c r="AJ5" s="388" t="s">
        <v>20</v>
      </c>
      <c r="AK5" s="388" t="s">
        <v>21</v>
      </c>
      <c r="AL5" s="580" t="s">
        <v>22</v>
      </c>
      <c r="AM5" s="580" t="s">
        <v>23</v>
      </c>
      <c r="AN5" s="580" t="s">
        <v>24</v>
      </c>
      <c r="AO5" s="580" t="s">
        <v>25</v>
      </c>
    </row>
    <row r="6" spans="1:51" s="73" customFormat="1" ht="18">
      <c r="A6" s="8" t="s">
        <v>379</v>
      </c>
      <c r="B6" s="106">
        <v>4.4000000000000004</v>
      </c>
      <c r="C6" s="106">
        <v>3.2</v>
      </c>
      <c r="D6" s="106">
        <v>2.7</v>
      </c>
      <c r="E6" s="106">
        <v>4.0999999999999996</v>
      </c>
      <c r="F6" s="106">
        <v>4.7</v>
      </c>
      <c r="G6" s="106">
        <v>3.2</v>
      </c>
      <c r="H6" s="106">
        <v>2.7</v>
      </c>
      <c r="I6" s="106">
        <v>3.8</v>
      </c>
      <c r="J6" s="106">
        <v>4.3</v>
      </c>
      <c r="K6" s="106">
        <v>3.1</v>
      </c>
      <c r="L6" s="106">
        <v>2.8</v>
      </c>
      <c r="M6" s="106">
        <v>4.0999999999999996</v>
      </c>
      <c r="N6" s="564">
        <v>4.3</v>
      </c>
      <c r="O6" s="564">
        <v>3.1</v>
      </c>
      <c r="P6" s="564">
        <v>2.8</v>
      </c>
      <c r="Q6" s="564">
        <v>3.8</v>
      </c>
      <c r="R6" s="564">
        <v>4.4000000000000004</v>
      </c>
      <c r="S6" s="564">
        <v>3</v>
      </c>
      <c r="T6" s="564">
        <v>2.7</v>
      </c>
      <c r="U6" s="564">
        <v>3.9</v>
      </c>
      <c r="V6" s="564">
        <v>4.7</v>
      </c>
      <c r="W6" s="564">
        <v>3.2</v>
      </c>
      <c r="X6" s="564">
        <v>2.8</v>
      </c>
      <c r="Y6" s="564">
        <v>4.5</v>
      </c>
      <c r="Z6" s="565">
        <v>4.5</v>
      </c>
      <c r="AA6" s="565">
        <v>3.1</v>
      </c>
      <c r="AB6" s="565">
        <v>2.7</v>
      </c>
      <c r="AC6" s="565">
        <v>3.9</v>
      </c>
      <c r="AD6" s="565">
        <v>4.4000000000000004</v>
      </c>
      <c r="AE6" s="565">
        <v>3.1</v>
      </c>
      <c r="AF6" s="565">
        <v>2.7</v>
      </c>
      <c r="AG6" s="565">
        <v>4.2</v>
      </c>
      <c r="AH6" s="565">
        <v>4.5999999999999996</v>
      </c>
      <c r="AI6" s="565">
        <v>3.1</v>
      </c>
      <c r="AJ6" s="565">
        <v>2.6</v>
      </c>
      <c r="AK6" s="565">
        <v>3.8</v>
      </c>
      <c r="AL6" s="565">
        <v>4.2</v>
      </c>
      <c r="AM6" s="565">
        <v>3</v>
      </c>
      <c r="AN6" s="565">
        <v>2.7</v>
      </c>
      <c r="AO6" s="565">
        <v>3.9</v>
      </c>
      <c r="AP6" s="454"/>
    </row>
    <row r="7" spans="1:51" s="73" customFormat="1" ht="18">
      <c r="A7" s="8" t="s">
        <v>377</v>
      </c>
      <c r="B7" s="106">
        <v>2</v>
      </c>
      <c r="C7" s="106">
        <v>1.3</v>
      </c>
      <c r="D7" s="106">
        <v>1.2</v>
      </c>
      <c r="E7" s="106">
        <v>1.8</v>
      </c>
      <c r="F7" s="106">
        <v>2.2000000000000002</v>
      </c>
      <c r="G7" s="106">
        <v>1.3</v>
      </c>
      <c r="H7" s="106">
        <v>1.7</v>
      </c>
      <c r="I7" s="106">
        <v>2.5</v>
      </c>
      <c r="J7" s="106">
        <v>2.9</v>
      </c>
      <c r="K7" s="106">
        <v>1.9</v>
      </c>
      <c r="L7" s="106">
        <v>1.8</v>
      </c>
      <c r="M7" s="106">
        <v>2.6</v>
      </c>
      <c r="N7" s="564">
        <v>2.8</v>
      </c>
      <c r="O7" s="564">
        <v>2</v>
      </c>
      <c r="P7" s="564">
        <v>1.9</v>
      </c>
      <c r="Q7" s="564">
        <v>2.6</v>
      </c>
      <c r="R7" s="564">
        <v>2.9</v>
      </c>
      <c r="S7" s="564">
        <v>2</v>
      </c>
      <c r="T7" s="564">
        <v>1.7</v>
      </c>
      <c r="U7" s="564">
        <v>2.8</v>
      </c>
      <c r="V7" s="564">
        <v>3.2</v>
      </c>
      <c r="W7" s="564">
        <v>2</v>
      </c>
      <c r="X7" s="564">
        <v>1.8</v>
      </c>
      <c r="Y7" s="564">
        <v>3</v>
      </c>
      <c r="Z7" s="565">
        <v>3.2</v>
      </c>
      <c r="AA7" s="565">
        <v>2</v>
      </c>
      <c r="AB7" s="565">
        <v>1.8</v>
      </c>
      <c r="AC7" s="565">
        <v>2.5</v>
      </c>
      <c r="AD7" s="565">
        <v>3.1</v>
      </c>
      <c r="AE7" s="565">
        <v>2</v>
      </c>
      <c r="AF7" s="565">
        <v>1.9</v>
      </c>
      <c r="AG7" s="565">
        <v>2.8</v>
      </c>
      <c r="AH7" s="565">
        <v>3.1</v>
      </c>
      <c r="AI7" s="565">
        <v>2</v>
      </c>
      <c r="AJ7" s="565">
        <v>1.8</v>
      </c>
      <c r="AK7" s="565">
        <v>2.6</v>
      </c>
      <c r="AL7" s="565">
        <v>2.7</v>
      </c>
      <c r="AM7" s="565">
        <v>0</v>
      </c>
      <c r="AN7" s="565">
        <v>0</v>
      </c>
      <c r="AO7" s="565">
        <v>0</v>
      </c>
    </row>
    <row r="8" spans="1:51" s="73" customFormat="1" ht="18">
      <c r="A8" s="8" t="s">
        <v>380</v>
      </c>
      <c r="B8" s="106">
        <v>0.7</v>
      </c>
      <c r="C8" s="106">
        <v>0.5</v>
      </c>
      <c r="D8" s="106">
        <v>0.4</v>
      </c>
      <c r="E8" s="106">
        <v>0.6</v>
      </c>
      <c r="F8" s="106">
        <v>0.8</v>
      </c>
      <c r="G8" s="106">
        <v>0.5</v>
      </c>
      <c r="H8" s="106">
        <v>0.4</v>
      </c>
      <c r="I8" s="106">
        <v>0.6</v>
      </c>
      <c r="J8" s="106">
        <v>0.7</v>
      </c>
      <c r="K8" s="106">
        <v>0.5</v>
      </c>
      <c r="L8" s="106">
        <v>0.3</v>
      </c>
      <c r="M8" s="106">
        <v>0.8</v>
      </c>
      <c r="N8" s="564">
        <v>0.7</v>
      </c>
      <c r="O8" s="564">
        <v>0.5</v>
      </c>
      <c r="P8" s="564">
        <v>0.4</v>
      </c>
      <c r="Q8" s="564">
        <v>0.7</v>
      </c>
      <c r="R8" s="564">
        <v>0.8</v>
      </c>
      <c r="S8" s="564">
        <v>0.4</v>
      </c>
      <c r="T8" s="564">
        <v>0.4</v>
      </c>
      <c r="U8" s="564">
        <v>0.7</v>
      </c>
      <c r="V8" s="564">
        <v>0.9</v>
      </c>
      <c r="W8" s="564">
        <v>0.5</v>
      </c>
      <c r="X8" s="564">
        <v>0.4</v>
      </c>
      <c r="Y8" s="564">
        <v>0.7</v>
      </c>
      <c r="Z8" s="565">
        <v>0.8</v>
      </c>
      <c r="AA8" s="565">
        <v>0.5</v>
      </c>
      <c r="AB8" s="565">
        <v>0.4</v>
      </c>
      <c r="AC8" s="565">
        <v>0.6</v>
      </c>
      <c r="AD8" s="565">
        <v>0.8</v>
      </c>
      <c r="AE8" s="565">
        <v>0.5</v>
      </c>
      <c r="AF8" s="565">
        <v>0.3</v>
      </c>
      <c r="AG8" s="565">
        <v>0.8</v>
      </c>
      <c r="AH8" s="565">
        <v>0.9</v>
      </c>
      <c r="AI8" s="565">
        <v>0.5</v>
      </c>
      <c r="AJ8" s="565">
        <v>0.4</v>
      </c>
      <c r="AK8" s="565">
        <v>0.7</v>
      </c>
      <c r="AL8" s="565">
        <v>0.8</v>
      </c>
      <c r="AM8" s="565">
        <v>0.3</v>
      </c>
      <c r="AN8" s="565">
        <v>0</v>
      </c>
      <c r="AO8" s="565">
        <v>0</v>
      </c>
    </row>
    <row r="9" spans="1:51" s="73" customFormat="1" ht="18">
      <c r="A9" s="8" t="s">
        <v>395</v>
      </c>
      <c r="B9" s="106">
        <v>0.1</v>
      </c>
      <c r="C9" s="106">
        <v>0</v>
      </c>
      <c r="D9" s="106">
        <v>0</v>
      </c>
      <c r="E9" s="106">
        <v>0.1</v>
      </c>
      <c r="F9" s="106">
        <v>0.1</v>
      </c>
      <c r="G9" s="106">
        <v>0</v>
      </c>
      <c r="H9" s="106">
        <v>0</v>
      </c>
      <c r="I9" s="106">
        <v>0.1</v>
      </c>
      <c r="J9" s="106">
        <v>0.1</v>
      </c>
      <c r="K9" s="106">
        <v>0</v>
      </c>
      <c r="L9" s="106">
        <v>0</v>
      </c>
      <c r="M9" s="106">
        <v>0.1</v>
      </c>
      <c r="N9" s="564">
        <v>0.1</v>
      </c>
      <c r="O9" s="564">
        <v>0</v>
      </c>
      <c r="P9" s="564">
        <v>0</v>
      </c>
      <c r="Q9" s="564">
        <v>0.1</v>
      </c>
      <c r="R9" s="564">
        <v>0.1</v>
      </c>
      <c r="S9" s="564">
        <v>0</v>
      </c>
      <c r="T9" s="564">
        <v>0</v>
      </c>
      <c r="U9" s="564">
        <v>0.1</v>
      </c>
      <c r="V9" s="564">
        <v>0.1</v>
      </c>
      <c r="W9" s="564">
        <v>0</v>
      </c>
      <c r="X9" s="564">
        <v>0</v>
      </c>
      <c r="Y9" s="564">
        <v>0.1</v>
      </c>
      <c r="Z9" s="565">
        <v>0.1</v>
      </c>
      <c r="AA9" s="565">
        <v>0</v>
      </c>
      <c r="AB9" s="565">
        <v>0</v>
      </c>
      <c r="AC9" s="565">
        <v>0</v>
      </c>
      <c r="AD9" s="565">
        <v>0</v>
      </c>
      <c r="AE9" s="565">
        <v>0</v>
      </c>
      <c r="AF9" s="565">
        <v>0</v>
      </c>
      <c r="AG9" s="565">
        <v>0</v>
      </c>
      <c r="AH9" s="565">
        <v>0</v>
      </c>
      <c r="AI9" s="565">
        <v>0</v>
      </c>
      <c r="AJ9" s="565">
        <v>0</v>
      </c>
      <c r="AK9" s="565">
        <v>0</v>
      </c>
      <c r="AL9" s="565">
        <v>0</v>
      </c>
      <c r="AM9" s="565">
        <v>0</v>
      </c>
      <c r="AN9" s="565">
        <v>0</v>
      </c>
      <c r="AO9" s="565">
        <v>0</v>
      </c>
    </row>
    <row r="10" spans="1:51" s="75" customFormat="1" ht="21" thickBot="1">
      <c r="A10" s="37" t="s">
        <v>219</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f>SUM(X6:X9)</f>
        <v>5</v>
      </c>
      <c r="Y10" s="102">
        <v>8.3000000000000007</v>
      </c>
      <c r="Z10" s="568">
        <v>8.6</v>
      </c>
      <c r="AA10" s="568">
        <v>5.6</v>
      </c>
      <c r="AB10" s="568">
        <v>4.9000000000000004</v>
      </c>
      <c r="AC10" s="568">
        <v>7</v>
      </c>
      <c r="AD10" s="568">
        <v>8.3000000000000007</v>
      </c>
      <c r="AE10" s="568">
        <v>5.6</v>
      </c>
      <c r="AF10" s="568">
        <f>SUM(AF6:AF9)</f>
        <v>4.8999999999999995</v>
      </c>
      <c r="AG10" s="568">
        <f>SUM(AG6:AG9)</f>
        <v>7.8</v>
      </c>
      <c r="AH10" s="568">
        <v>8.6</v>
      </c>
      <c r="AI10" s="568">
        <f>SUM(AI6:AI9)</f>
        <v>5.6</v>
      </c>
      <c r="AJ10" s="568">
        <f>SUM(AJ6:AJ9)</f>
        <v>4.8000000000000007</v>
      </c>
      <c r="AK10" s="568">
        <f>SUM(AK6:AK9)</f>
        <v>7.1000000000000005</v>
      </c>
      <c r="AL10" s="568">
        <f>SUM(AL6:AL9)</f>
        <v>7.7</v>
      </c>
      <c r="AM10" s="568">
        <v>3.3</v>
      </c>
      <c r="AN10" s="568">
        <v>2.7</v>
      </c>
      <c r="AO10" s="568">
        <v>3.9</v>
      </c>
    </row>
    <row r="11" spans="1:51" s="73" customFormat="1" ht="18.75" thickTop="1">
      <c r="A11" s="8"/>
      <c r="B11" s="8"/>
      <c r="C11" s="8"/>
      <c r="D11" s="8"/>
      <c r="E11" s="8"/>
      <c r="F11" s="8"/>
      <c r="G11" s="8"/>
      <c r="H11" s="8"/>
      <c r="I11" s="8"/>
      <c r="J11" s="8"/>
      <c r="K11" s="8"/>
      <c r="L11" s="8"/>
      <c r="M11" s="8"/>
      <c r="N11" s="3"/>
      <c r="O11" s="597"/>
      <c r="P11" s="3"/>
      <c r="Q11" s="3"/>
      <c r="R11" s="3"/>
      <c r="S11" s="3"/>
      <c r="T11" s="3"/>
      <c r="U11" s="3"/>
      <c r="V11" s="3"/>
      <c r="W11" s="3"/>
      <c r="X11" s="3"/>
      <c r="Y11" s="3"/>
      <c r="Z11" s="572"/>
      <c r="AA11" s="572"/>
      <c r="AB11" s="111"/>
      <c r="AC11" s="572"/>
      <c r="AD11" s="572"/>
      <c r="AE11" s="572"/>
      <c r="AF11" s="572"/>
      <c r="AG11" s="572"/>
      <c r="AH11" s="572"/>
      <c r="AI11" s="572"/>
      <c r="AJ11" s="572"/>
      <c r="AK11" s="572"/>
      <c r="AL11" s="572"/>
      <c r="AM11" s="572"/>
      <c r="AN11" s="572"/>
      <c r="AO11" s="572"/>
    </row>
    <row r="12" spans="1:51" s="73" customFormat="1" ht="18">
      <c r="A12" s="1" t="s">
        <v>548</v>
      </c>
      <c r="B12" s="7"/>
      <c r="C12" s="7"/>
      <c r="D12" s="7"/>
      <c r="E12" s="7"/>
      <c r="F12" s="7"/>
      <c r="G12" s="7"/>
      <c r="H12" s="7"/>
      <c r="I12" s="7"/>
      <c r="J12" s="7"/>
      <c r="K12" s="7"/>
      <c r="L12" s="7"/>
      <c r="M12" s="7"/>
      <c r="N12" s="3"/>
      <c r="O12" s="597"/>
      <c r="P12" s="3"/>
      <c r="Q12" s="3"/>
      <c r="R12" s="3"/>
      <c r="S12" s="3"/>
      <c r="T12" s="3"/>
      <c r="U12" s="3"/>
      <c r="V12" s="3"/>
      <c r="W12" s="3"/>
      <c r="X12" s="3"/>
      <c r="Y12" s="3"/>
      <c r="Z12" s="572"/>
      <c r="AA12" s="572"/>
      <c r="AB12" s="111"/>
      <c r="AC12" s="572"/>
      <c r="AD12" s="572"/>
      <c r="AE12" s="572"/>
      <c r="AF12" s="572"/>
      <c r="AG12" s="572"/>
      <c r="AH12" s="572"/>
      <c r="AI12" s="572"/>
      <c r="AJ12" s="572"/>
      <c r="AK12" s="572"/>
      <c r="AL12" s="572"/>
      <c r="AM12" s="572"/>
      <c r="AN12" s="572"/>
      <c r="AO12" s="572"/>
    </row>
    <row r="13" spans="1:51" s="73" customFormat="1" ht="18.75" thickBot="1">
      <c r="A13" s="41" t="s">
        <v>336</v>
      </c>
      <c r="B13" s="18" t="s">
        <v>401</v>
      </c>
      <c r="C13" s="18" t="s">
        <v>402</v>
      </c>
      <c r="D13" s="18" t="s">
        <v>403</v>
      </c>
      <c r="E13" s="18" t="s">
        <v>404</v>
      </c>
      <c r="F13" s="18" t="s">
        <v>405</v>
      </c>
      <c r="G13" s="18" t="s">
        <v>406</v>
      </c>
      <c r="H13" s="18" t="s">
        <v>407</v>
      </c>
      <c r="I13" s="18" t="s">
        <v>408</v>
      </c>
      <c r="J13" s="18" t="s">
        <v>409</v>
      </c>
      <c r="K13" s="18" t="s">
        <v>410</v>
      </c>
      <c r="L13" s="18" t="s">
        <v>411</v>
      </c>
      <c r="M13" s="18" t="s">
        <v>412</v>
      </c>
      <c r="N13" s="6" t="s">
        <v>413</v>
      </c>
      <c r="O13" s="6" t="s">
        <v>414</v>
      </c>
      <c r="P13" s="6" t="s">
        <v>415</v>
      </c>
      <c r="Q13" s="6" t="s">
        <v>416</v>
      </c>
      <c r="R13" s="6" t="s">
        <v>417</v>
      </c>
      <c r="S13" s="6" t="s">
        <v>418</v>
      </c>
      <c r="T13" s="6" t="s">
        <v>419</v>
      </c>
      <c r="U13" s="6" t="s">
        <v>420</v>
      </c>
      <c r="V13" s="6" t="s">
        <v>421</v>
      </c>
      <c r="W13" s="6" t="s">
        <v>422</v>
      </c>
      <c r="X13" s="6" t="s">
        <v>423</v>
      </c>
      <c r="Y13" s="6" t="s">
        <v>424</v>
      </c>
      <c r="Z13" s="388" t="s">
        <v>425</v>
      </c>
      <c r="AA13" s="388" t="s">
        <v>426</v>
      </c>
      <c r="AB13" s="388" t="s">
        <v>427</v>
      </c>
      <c r="AC13" s="388" t="s">
        <v>428</v>
      </c>
      <c r="AD13" s="388" t="s">
        <v>429</v>
      </c>
      <c r="AE13" s="388" t="s">
        <v>430</v>
      </c>
      <c r="AF13" s="388" t="s">
        <v>431</v>
      </c>
      <c r="AG13" s="388" t="s">
        <v>432</v>
      </c>
      <c r="AH13" s="388" t="s">
        <v>18</v>
      </c>
      <c r="AI13" s="388" t="s">
        <v>19</v>
      </c>
      <c r="AJ13" s="388" t="s">
        <v>20</v>
      </c>
      <c r="AK13" s="388" t="s">
        <v>21</v>
      </c>
      <c r="AL13" s="580" t="s">
        <v>22</v>
      </c>
      <c r="AM13" s="580" t="s">
        <v>23</v>
      </c>
      <c r="AN13" s="580" t="s">
        <v>24</v>
      </c>
      <c r="AO13" s="580" t="s">
        <v>25</v>
      </c>
    </row>
    <row r="14" spans="1:51" s="73" customFormat="1" ht="18">
      <c r="A14" s="8" t="s">
        <v>379</v>
      </c>
      <c r="B14" s="564">
        <v>4.2</v>
      </c>
      <c r="C14" s="564">
        <v>3.3</v>
      </c>
      <c r="D14" s="564">
        <v>3.2</v>
      </c>
      <c r="E14" s="564">
        <v>4.0999999999999996</v>
      </c>
      <c r="F14" s="564">
        <v>4.5</v>
      </c>
      <c r="G14" s="564">
        <v>3.5</v>
      </c>
      <c r="H14" s="564">
        <v>3.2</v>
      </c>
      <c r="I14" s="564">
        <v>3.8</v>
      </c>
      <c r="J14" s="564">
        <v>4.3</v>
      </c>
      <c r="K14" s="564">
        <v>3.4</v>
      </c>
      <c r="L14" s="564">
        <v>3.2</v>
      </c>
      <c r="M14" s="564">
        <v>4</v>
      </c>
      <c r="N14" s="564">
        <v>4.0999999999999996</v>
      </c>
      <c r="O14" s="564">
        <v>3.4</v>
      </c>
      <c r="P14" s="564">
        <v>3.5</v>
      </c>
      <c r="Q14" s="564">
        <v>3.8</v>
      </c>
      <c r="R14" s="564">
        <v>4</v>
      </c>
      <c r="S14" s="564">
        <v>3.1</v>
      </c>
      <c r="T14" s="564">
        <v>2.9</v>
      </c>
      <c r="U14" s="564">
        <v>3.6</v>
      </c>
      <c r="V14" s="564">
        <v>4.2</v>
      </c>
      <c r="W14" s="564">
        <v>3.5</v>
      </c>
      <c r="X14" s="564">
        <v>3.2</v>
      </c>
      <c r="Y14" s="564">
        <v>3.9</v>
      </c>
      <c r="Z14" s="565">
        <v>4.0999999999999996</v>
      </c>
      <c r="AA14" s="565">
        <v>3.2</v>
      </c>
      <c r="AB14" s="565">
        <v>3</v>
      </c>
      <c r="AC14" s="565">
        <v>3.8</v>
      </c>
      <c r="AD14" s="565">
        <v>4.0999999999999996</v>
      </c>
      <c r="AE14" s="565">
        <v>3.3</v>
      </c>
      <c r="AF14" s="565">
        <v>3.1</v>
      </c>
      <c r="AG14" s="565">
        <v>4</v>
      </c>
      <c r="AH14" s="565">
        <v>4.0999999999999996</v>
      </c>
      <c r="AI14" s="565">
        <v>3.2</v>
      </c>
      <c r="AJ14" s="565">
        <v>2.8</v>
      </c>
      <c r="AK14" s="565">
        <v>3.5</v>
      </c>
      <c r="AL14" s="565">
        <v>3.8</v>
      </c>
      <c r="AM14" s="565">
        <v>3</v>
      </c>
      <c r="AN14" s="565">
        <v>2.8</v>
      </c>
      <c r="AO14" s="565">
        <v>3.5</v>
      </c>
    </row>
    <row r="15" spans="1:51" s="73" customFormat="1" ht="18">
      <c r="A15" s="8" t="s">
        <v>377</v>
      </c>
      <c r="B15" s="564">
        <v>0.9</v>
      </c>
      <c r="C15" s="564">
        <v>0.7</v>
      </c>
      <c r="D15" s="564">
        <v>0.7</v>
      </c>
      <c r="E15" s="564">
        <v>0.9</v>
      </c>
      <c r="F15" s="564">
        <v>0.9</v>
      </c>
      <c r="G15" s="564">
        <v>0.7</v>
      </c>
      <c r="H15" s="564">
        <v>0.7</v>
      </c>
      <c r="I15" s="564">
        <v>0.8</v>
      </c>
      <c r="J15" s="564">
        <v>0.9</v>
      </c>
      <c r="K15" s="564">
        <v>0.7</v>
      </c>
      <c r="L15" s="564">
        <v>0.7</v>
      </c>
      <c r="M15" s="564">
        <v>0.9</v>
      </c>
      <c r="N15" s="564">
        <v>0.9</v>
      </c>
      <c r="O15" s="564">
        <v>0.6</v>
      </c>
      <c r="P15" s="564">
        <v>0.7</v>
      </c>
      <c r="Q15" s="564">
        <v>0.7</v>
      </c>
      <c r="R15" s="564">
        <v>0.8</v>
      </c>
      <c r="S15" s="564">
        <v>0.6</v>
      </c>
      <c r="T15" s="564">
        <v>0.6</v>
      </c>
      <c r="U15" s="564">
        <v>0.8</v>
      </c>
      <c r="V15" s="564">
        <v>0.8</v>
      </c>
      <c r="W15" s="564">
        <v>0.6</v>
      </c>
      <c r="X15" s="564">
        <v>0.6</v>
      </c>
      <c r="Y15" s="564">
        <v>0.8</v>
      </c>
      <c r="Z15" s="565">
        <v>0.8</v>
      </c>
      <c r="AA15" s="565">
        <v>0.6</v>
      </c>
      <c r="AB15" s="565">
        <v>0.6</v>
      </c>
      <c r="AC15" s="565">
        <v>0.6</v>
      </c>
      <c r="AD15" s="565">
        <v>0.8</v>
      </c>
      <c r="AE15" s="565">
        <v>0.6</v>
      </c>
      <c r="AF15" s="565">
        <v>0.7</v>
      </c>
      <c r="AG15" s="565">
        <v>0.7</v>
      </c>
      <c r="AH15" s="565">
        <v>0.7</v>
      </c>
      <c r="AI15" s="565">
        <v>0.6</v>
      </c>
      <c r="AJ15" s="565">
        <v>0.6</v>
      </c>
      <c r="AK15" s="565">
        <v>0.8</v>
      </c>
      <c r="AL15" s="565">
        <v>0.7</v>
      </c>
      <c r="AM15" s="565">
        <v>0</v>
      </c>
      <c r="AN15" s="565">
        <v>0</v>
      </c>
      <c r="AO15" s="565">
        <v>0</v>
      </c>
    </row>
    <row r="16" spans="1:51" s="75" customFormat="1" ht="21" thickBot="1">
      <c r="A16" s="37" t="s">
        <v>219</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f>SUM(X14:X15)</f>
        <v>3.8000000000000003</v>
      </c>
      <c r="Y16" s="102">
        <v>4.7</v>
      </c>
      <c r="Z16" s="568">
        <v>4.9000000000000004</v>
      </c>
      <c r="AA16" s="568">
        <v>3.8</v>
      </c>
      <c r="AB16" s="568">
        <v>3.6</v>
      </c>
      <c r="AC16" s="568">
        <v>4.4000000000000004</v>
      </c>
      <c r="AD16" s="568">
        <v>4.9000000000000004</v>
      </c>
      <c r="AE16" s="568">
        <v>3.9</v>
      </c>
      <c r="AF16" s="568">
        <f>SUM(AF14:AF15)</f>
        <v>3.8</v>
      </c>
      <c r="AG16" s="568">
        <f>SUM(AG14:AG15)</f>
        <v>4.7</v>
      </c>
      <c r="AH16" s="568">
        <v>4.8</v>
      </c>
      <c r="AI16" s="568">
        <f>SUM(AI14:AI15)</f>
        <v>3.8000000000000003</v>
      </c>
      <c r="AJ16" s="568">
        <f>SUM(AJ14:AJ15)</f>
        <v>3.4</v>
      </c>
      <c r="AK16" s="568">
        <f>SUM(AK14:AK15)</f>
        <v>4.3</v>
      </c>
      <c r="AL16" s="568">
        <f>SUM(AL14:AL15)</f>
        <v>4.5</v>
      </c>
      <c r="AM16" s="568">
        <v>3</v>
      </c>
      <c r="AN16" s="568">
        <v>2.8</v>
      </c>
      <c r="AO16" s="568">
        <v>3.5</v>
      </c>
    </row>
    <row r="17" spans="1:44" s="73" customFormat="1" ht="18.75" thickTop="1">
      <c r="A17" s="8"/>
      <c r="B17" s="8"/>
      <c r="C17" s="8"/>
      <c r="D17" s="8"/>
      <c r="E17" s="8"/>
      <c r="F17" s="8"/>
      <c r="G17" s="8"/>
      <c r="H17" s="8"/>
      <c r="I17" s="8"/>
      <c r="J17" s="8"/>
      <c r="K17" s="8"/>
      <c r="L17" s="8"/>
      <c r="M17" s="8"/>
      <c r="N17" s="3"/>
      <c r="O17" s="597"/>
      <c r="P17" s="3"/>
      <c r="Q17" s="3"/>
      <c r="R17" s="3"/>
      <c r="S17" s="3"/>
      <c r="T17" s="3"/>
      <c r="U17" s="3"/>
      <c r="V17" s="3"/>
      <c r="W17" s="3"/>
      <c r="X17" s="3"/>
      <c r="Y17" s="3"/>
      <c r="Z17" s="572"/>
      <c r="AA17" s="572"/>
      <c r="AB17" s="111"/>
      <c r="AC17" s="572"/>
      <c r="AD17" s="572"/>
      <c r="AE17" s="572"/>
      <c r="AF17" s="572"/>
      <c r="AG17" s="572"/>
      <c r="AH17" s="572"/>
      <c r="AI17" s="572"/>
      <c r="AJ17" s="572"/>
      <c r="AK17" s="572"/>
      <c r="AL17" s="572"/>
      <c r="AM17" s="572"/>
      <c r="AN17" s="572"/>
      <c r="AO17" s="572"/>
    </row>
    <row r="18" spans="1:44" s="73" customFormat="1" ht="18">
      <c r="A18" s="1" t="s">
        <v>549</v>
      </c>
      <c r="B18" s="7"/>
      <c r="C18" s="7"/>
      <c r="D18" s="7"/>
      <c r="E18" s="7"/>
      <c r="F18" s="7"/>
      <c r="G18" s="7"/>
      <c r="H18" s="7"/>
      <c r="I18" s="7"/>
      <c r="J18" s="7"/>
      <c r="K18" s="7"/>
      <c r="L18" s="7"/>
      <c r="M18" s="7"/>
      <c r="N18" s="3"/>
      <c r="O18" s="597"/>
      <c r="P18" s="3"/>
      <c r="Q18" s="3"/>
      <c r="R18" s="3"/>
      <c r="S18" s="3"/>
      <c r="T18" s="3"/>
      <c r="U18" s="3"/>
      <c r="V18" s="3"/>
      <c r="W18" s="3"/>
      <c r="X18" s="3"/>
      <c r="Y18" s="3"/>
      <c r="Z18" s="572"/>
      <c r="AA18" s="572"/>
      <c r="AB18" s="111"/>
      <c r="AC18" s="572"/>
      <c r="AD18" s="572"/>
      <c r="AE18" s="572"/>
      <c r="AF18" s="572"/>
      <c r="AG18" s="572"/>
      <c r="AH18" s="572"/>
      <c r="AI18" s="572"/>
      <c r="AJ18" s="572"/>
      <c r="AK18" s="572"/>
      <c r="AL18" s="572"/>
      <c r="AM18" s="572"/>
      <c r="AN18" s="572"/>
      <c r="AO18" s="572"/>
    </row>
    <row r="19" spans="1:44" s="73" customFormat="1" ht="44.25" customHeight="1" thickBot="1">
      <c r="A19" s="31" t="s">
        <v>522</v>
      </c>
      <c r="B19" s="19" t="s">
        <v>435</v>
      </c>
      <c r="C19" s="19" t="s">
        <v>436</v>
      </c>
      <c r="D19" s="19" t="s">
        <v>437</v>
      </c>
      <c r="E19" s="19" t="s">
        <v>438</v>
      </c>
      <c r="F19" s="19" t="s">
        <v>439</v>
      </c>
      <c r="G19" s="19" t="s">
        <v>440</v>
      </c>
      <c r="H19" s="19" t="s">
        <v>441</v>
      </c>
      <c r="I19" s="19" t="s">
        <v>442</v>
      </c>
      <c r="J19" s="19" t="s">
        <v>443</v>
      </c>
      <c r="K19" s="19" t="s">
        <v>444</v>
      </c>
      <c r="L19" s="19" t="s">
        <v>445</v>
      </c>
      <c r="M19" s="19" t="s">
        <v>446</v>
      </c>
      <c r="N19" s="19" t="s">
        <v>447</v>
      </c>
      <c r="O19" s="20" t="s">
        <v>448</v>
      </c>
      <c r="P19" s="20" t="s">
        <v>449</v>
      </c>
      <c r="Q19" s="20" t="s">
        <v>450</v>
      </c>
      <c r="R19" s="19" t="s">
        <v>451</v>
      </c>
      <c r="S19" s="53" t="s">
        <v>452</v>
      </c>
      <c r="T19" s="53" t="s">
        <v>453</v>
      </c>
      <c r="U19" s="53" t="s">
        <v>454</v>
      </c>
      <c r="V19" s="53" t="s">
        <v>455</v>
      </c>
      <c r="W19" s="19" t="s">
        <v>456</v>
      </c>
      <c r="X19" s="19" t="s">
        <v>457</v>
      </c>
      <c r="Y19" s="19" t="s">
        <v>458</v>
      </c>
      <c r="Z19" s="579" t="s">
        <v>459</v>
      </c>
      <c r="AA19" s="570" t="s">
        <v>460</v>
      </c>
      <c r="AB19" s="570" t="s">
        <v>461</v>
      </c>
      <c r="AC19" s="570" t="s">
        <v>462</v>
      </c>
      <c r="AD19" s="570" t="s">
        <v>463</v>
      </c>
      <c r="AE19" s="570" t="s">
        <v>464</v>
      </c>
      <c r="AF19" s="570" t="s">
        <v>465</v>
      </c>
      <c r="AG19" s="570" t="s">
        <v>466</v>
      </c>
      <c r="AH19" s="570" t="s">
        <v>74</v>
      </c>
      <c r="AI19" s="570" t="s">
        <v>349</v>
      </c>
      <c r="AJ19" s="570" t="s">
        <v>350</v>
      </c>
      <c r="AK19" s="570" t="s">
        <v>77</v>
      </c>
      <c r="AL19" s="570" t="s">
        <v>351</v>
      </c>
      <c r="AM19" s="570" t="s">
        <v>79</v>
      </c>
      <c r="AN19" s="570" t="s">
        <v>80</v>
      </c>
      <c r="AO19" s="570" t="s">
        <v>81</v>
      </c>
    </row>
    <row r="20" spans="1:44" s="73" customFormat="1" ht="18">
      <c r="A20" s="8" t="s">
        <v>379</v>
      </c>
      <c r="B20" s="598">
        <v>860</v>
      </c>
      <c r="C20" s="598">
        <v>860</v>
      </c>
      <c r="D20" s="598">
        <v>860</v>
      </c>
      <c r="E20" s="598">
        <v>860</v>
      </c>
      <c r="F20" s="598">
        <v>860</v>
      </c>
      <c r="G20" s="598">
        <v>860</v>
      </c>
      <c r="H20" s="598">
        <v>860</v>
      </c>
      <c r="I20" s="598">
        <v>865</v>
      </c>
      <c r="J20" s="598">
        <v>871</v>
      </c>
      <c r="K20" s="598">
        <v>870</v>
      </c>
      <c r="L20" s="598">
        <v>870</v>
      </c>
      <c r="M20" s="598">
        <v>871</v>
      </c>
      <c r="N20" s="598">
        <v>873</v>
      </c>
      <c r="O20" s="598">
        <v>874</v>
      </c>
      <c r="P20" s="598">
        <v>874</v>
      </c>
      <c r="Q20" s="598">
        <v>877</v>
      </c>
      <c r="R20" s="598">
        <v>880</v>
      </c>
      <c r="S20" s="598">
        <v>880</v>
      </c>
      <c r="T20" s="598" t="s">
        <v>550</v>
      </c>
      <c r="U20" s="598" t="s">
        <v>551</v>
      </c>
      <c r="V20" s="598">
        <v>882</v>
      </c>
      <c r="W20" s="598">
        <v>888</v>
      </c>
      <c r="X20" s="598">
        <v>888</v>
      </c>
      <c r="Y20" s="598">
        <v>893</v>
      </c>
      <c r="Z20" s="607">
        <v>893</v>
      </c>
      <c r="AA20" s="607">
        <v>893</v>
      </c>
      <c r="AB20" s="607">
        <v>893</v>
      </c>
      <c r="AC20" s="607">
        <v>893</v>
      </c>
      <c r="AD20" s="607">
        <v>898</v>
      </c>
      <c r="AE20" s="607">
        <v>898</v>
      </c>
      <c r="AF20" s="607">
        <v>898</v>
      </c>
      <c r="AG20" s="607">
        <v>898</v>
      </c>
      <c r="AH20" s="607">
        <v>901</v>
      </c>
      <c r="AI20" s="607">
        <v>903</v>
      </c>
      <c r="AJ20" s="607">
        <v>903</v>
      </c>
      <c r="AK20" s="607">
        <v>903</v>
      </c>
      <c r="AL20" s="607">
        <v>903</v>
      </c>
      <c r="AM20" s="607">
        <v>904</v>
      </c>
      <c r="AN20" s="607">
        <v>905</v>
      </c>
      <c r="AO20" s="607">
        <v>906</v>
      </c>
    </row>
    <row r="21" spans="1:44" s="73" customFormat="1" ht="18">
      <c r="A21" s="8" t="s">
        <v>377</v>
      </c>
      <c r="B21" s="598">
        <v>405</v>
      </c>
      <c r="C21" s="598">
        <v>405</v>
      </c>
      <c r="D21" s="598">
        <v>410</v>
      </c>
      <c r="E21" s="598">
        <v>410</v>
      </c>
      <c r="F21" s="598">
        <v>410</v>
      </c>
      <c r="G21" s="598">
        <v>410</v>
      </c>
      <c r="H21" s="598">
        <v>580</v>
      </c>
      <c r="I21" s="598">
        <v>580</v>
      </c>
      <c r="J21" s="598">
        <v>591</v>
      </c>
      <c r="K21" s="598">
        <v>585</v>
      </c>
      <c r="L21" s="598">
        <v>590</v>
      </c>
      <c r="M21" s="598">
        <v>591</v>
      </c>
      <c r="N21" s="598">
        <v>599</v>
      </c>
      <c r="O21" s="598">
        <v>602</v>
      </c>
      <c r="P21" s="598">
        <v>604</v>
      </c>
      <c r="Q21" s="598">
        <v>606</v>
      </c>
      <c r="R21" s="598">
        <v>606</v>
      </c>
      <c r="S21" s="598">
        <v>607</v>
      </c>
      <c r="T21" s="598">
        <v>609</v>
      </c>
      <c r="U21" s="598">
        <v>611</v>
      </c>
      <c r="V21" s="598">
        <v>611</v>
      </c>
      <c r="W21" s="598">
        <v>614</v>
      </c>
      <c r="X21" s="598">
        <v>616</v>
      </c>
      <c r="Y21" s="598">
        <v>620</v>
      </c>
      <c r="Z21" s="607">
        <v>622</v>
      </c>
      <c r="AA21" s="607">
        <v>624</v>
      </c>
      <c r="AB21" s="607">
        <v>625</v>
      </c>
      <c r="AC21" s="607">
        <v>627</v>
      </c>
      <c r="AD21" s="607">
        <v>628</v>
      </c>
      <c r="AE21" s="607">
        <v>629</v>
      </c>
      <c r="AF21" s="607">
        <v>632</v>
      </c>
      <c r="AG21" s="607">
        <v>633</v>
      </c>
      <c r="AH21" s="607">
        <v>634</v>
      </c>
      <c r="AI21" s="607">
        <v>636</v>
      </c>
      <c r="AJ21" s="607">
        <v>640</v>
      </c>
      <c r="AK21" s="607">
        <v>642</v>
      </c>
      <c r="AL21" s="607">
        <v>0</v>
      </c>
      <c r="AM21" s="607">
        <v>0</v>
      </c>
      <c r="AN21" s="607">
        <v>0</v>
      </c>
      <c r="AO21" s="607">
        <v>0</v>
      </c>
    </row>
    <row r="22" spans="1:44" s="73" customFormat="1" ht="18">
      <c r="A22" s="8" t="s">
        <v>380</v>
      </c>
      <c r="B22" s="598">
        <v>94</v>
      </c>
      <c r="C22" s="598">
        <v>94</v>
      </c>
      <c r="D22" s="598">
        <v>94</v>
      </c>
      <c r="E22" s="598">
        <v>97</v>
      </c>
      <c r="F22" s="598">
        <v>97</v>
      </c>
      <c r="G22" s="598">
        <v>97</v>
      </c>
      <c r="H22" s="598">
        <v>97</v>
      </c>
      <c r="I22" s="598">
        <v>97</v>
      </c>
      <c r="J22" s="598">
        <v>98</v>
      </c>
      <c r="K22" s="598">
        <v>97</v>
      </c>
      <c r="L22" s="598">
        <v>97</v>
      </c>
      <c r="M22" s="598">
        <v>98</v>
      </c>
      <c r="N22" s="598">
        <v>99</v>
      </c>
      <c r="O22" s="598">
        <v>99</v>
      </c>
      <c r="P22" s="598">
        <v>99</v>
      </c>
      <c r="Q22" s="598">
        <v>99</v>
      </c>
      <c r="R22" s="598">
        <v>99</v>
      </c>
      <c r="S22" s="598">
        <v>100</v>
      </c>
      <c r="T22" s="598">
        <v>99</v>
      </c>
      <c r="U22" s="598">
        <v>99</v>
      </c>
      <c r="V22" s="598">
        <v>100</v>
      </c>
      <c r="W22" s="598">
        <v>100</v>
      </c>
      <c r="X22" s="598">
        <v>100</v>
      </c>
      <c r="Y22" s="598">
        <v>100</v>
      </c>
      <c r="Z22" s="607">
        <v>102</v>
      </c>
      <c r="AA22" s="607">
        <v>101</v>
      </c>
      <c r="AB22" s="607">
        <v>101</v>
      </c>
      <c r="AC22" s="607">
        <v>101</v>
      </c>
      <c r="AD22" s="607">
        <v>102</v>
      </c>
      <c r="AE22" s="607">
        <v>102</v>
      </c>
      <c r="AF22" s="607">
        <v>102</v>
      </c>
      <c r="AG22" s="607">
        <v>102</v>
      </c>
      <c r="AH22" s="607">
        <v>102</v>
      </c>
      <c r="AI22" s="607">
        <v>102</v>
      </c>
      <c r="AJ22" s="607">
        <v>102</v>
      </c>
      <c r="AK22" s="607">
        <v>103</v>
      </c>
      <c r="AL22" s="607">
        <v>103</v>
      </c>
      <c r="AM22" s="607">
        <v>0</v>
      </c>
      <c r="AN22" s="607">
        <v>0</v>
      </c>
      <c r="AO22" s="607">
        <v>0</v>
      </c>
    </row>
    <row r="23" spans="1:44" s="73" customFormat="1" ht="18">
      <c r="A23" s="8" t="s">
        <v>395</v>
      </c>
      <c r="B23" s="598">
        <v>21</v>
      </c>
      <c r="C23" s="598">
        <v>21</v>
      </c>
      <c r="D23" s="598">
        <v>21</v>
      </c>
      <c r="E23" s="598">
        <v>23</v>
      </c>
      <c r="F23" s="598">
        <v>23</v>
      </c>
      <c r="G23" s="598">
        <v>23</v>
      </c>
      <c r="H23" s="598">
        <v>23</v>
      </c>
      <c r="I23" s="598">
        <v>23</v>
      </c>
      <c r="J23" s="598">
        <v>24</v>
      </c>
      <c r="K23" s="598">
        <v>23</v>
      </c>
      <c r="L23" s="598">
        <v>23</v>
      </c>
      <c r="M23" s="598">
        <v>24</v>
      </c>
      <c r="N23" s="598">
        <v>24</v>
      </c>
      <c r="O23" s="598">
        <v>24</v>
      </c>
      <c r="P23" s="598">
        <v>24</v>
      </c>
      <c r="Q23" s="598">
        <v>24</v>
      </c>
      <c r="R23" s="598">
        <v>24</v>
      </c>
      <c r="S23" s="598">
        <v>24</v>
      </c>
      <c r="T23" s="598">
        <v>24</v>
      </c>
      <c r="U23" s="598">
        <v>24</v>
      </c>
      <c r="V23" s="598">
        <v>24</v>
      </c>
      <c r="W23" s="598">
        <v>24</v>
      </c>
      <c r="X23" s="598">
        <v>24</v>
      </c>
      <c r="Y23" s="598">
        <v>24</v>
      </c>
      <c r="Z23" s="607">
        <v>24</v>
      </c>
      <c r="AA23" s="607">
        <v>24</v>
      </c>
      <c r="AB23" s="607">
        <v>24</v>
      </c>
      <c r="AC23" s="607">
        <v>24</v>
      </c>
      <c r="AD23" s="607">
        <v>0</v>
      </c>
      <c r="AE23" s="607">
        <v>0</v>
      </c>
      <c r="AF23" s="607">
        <v>0</v>
      </c>
      <c r="AG23" s="607">
        <v>0</v>
      </c>
      <c r="AH23" s="607">
        <v>0</v>
      </c>
      <c r="AI23" s="607">
        <v>0</v>
      </c>
      <c r="AJ23" s="607">
        <v>0</v>
      </c>
      <c r="AK23" s="607">
        <v>0</v>
      </c>
      <c r="AL23" s="607">
        <v>0</v>
      </c>
      <c r="AM23" s="607">
        <v>0</v>
      </c>
      <c r="AN23" s="607">
        <v>0</v>
      </c>
      <c r="AO23" s="607">
        <v>0</v>
      </c>
    </row>
    <row r="24" spans="1:44" s="75" customFormat="1" ht="21" thickBot="1">
      <c r="A24" s="37" t="s">
        <v>219</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f>SUM(X20:X23)</f>
        <v>1628</v>
      </c>
      <c r="Y24" s="26">
        <v>1637</v>
      </c>
      <c r="Z24" s="566">
        <v>1641</v>
      </c>
      <c r="AA24" s="566">
        <v>1642</v>
      </c>
      <c r="AB24" s="566">
        <v>1643</v>
      </c>
      <c r="AC24" s="566">
        <v>1645</v>
      </c>
      <c r="AD24" s="566">
        <v>1628</v>
      </c>
      <c r="AE24" s="566">
        <v>1629</v>
      </c>
      <c r="AF24" s="566">
        <f>SUM(AF20:AF23)</f>
        <v>1632</v>
      </c>
      <c r="AG24" s="566">
        <f>SUM(AG20:AG23)</f>
        <v>1633</v>
      </c>
      <c r="AH24" s="566">
        <v>1637</v>
      </c>
      <c r="AI24" s="566">
        <f>SUM(AI20:AI23)</f>
        <v>1641</v>
      </c>
      <c r="AJ24" s="566">
        <f>SUM(AJ20:AJ23)</f>
        <v>1645</v>
      </c>
      <c r="AK24" s="566">
        <f>SUM(AK20:AK23)</f>
        <v>1648</v>
      </c>
      <c r="AL24" s="566">
        <f>SUM(AL20:AL23)</f>
        <v>1006</v>
      </c>
      <c r="AM24" s="566">
        <v>904</v>
      </c>
      <c r="AN24" s="566">
        <v>905</v>
      </c>
      <c r="AO24" s="566">
        <v>906</v>
      </c>
    </row>
    <row r="25" spans="1:44" ht="33" customHeight="1" thickTop="1">
      <c r="A25" s="562"/>
      <c r="B25" s="562"/>
      <c r="C25" s="562"/>
      <c r="D25" s="562"/>
      <c r="E25" s="562"/>
      <c r="F25" s="562"/>
      <c r="G25" s="562"/>
      <c r="H25" s="562"/>
      <c r="I25" s="562"/>
      <c r="J25" s="562"/>
      <c r="K25" s="562"/>
      <c r="L25" s="562"/>
      <c r="M25" s="562"/>
      <c r="N25" s="562"/>
      <c r="O25" s="562"/>
      <c r="P25" s="562"/>
      <c r="Q25" s="562"/>
      <c r="R25" s="562"/>
      <c r="S25" s="562"/>
      <c r="T25" s="1064" t="s">
        <v>552</v>
      </c>
      <c r="U25" s="1065"/>
      <c r="V25" s="1065"/>
      <c r="W25" s="1065"/>
      <c r="X25" s="1065"/>
      <c r="Y25" s="1065"/>
      <c r="AC25" s="372"/>
      <c r="AD25" s="372"/>
      <c r="AE25" s="372"/>
      <c r="AF25" s="400"/>
      <c r="AG25" s="400"/>
      <c r="AH25" s="400"/>
      <c r="AI25" s="400"/>
      <c r="AJ25" s="400"/>
      <c r="AK25" s="400"/>
      <c r="AL25" s="400"/>
      <c r="AM25" s="400"/>
      <c r="AN25" s="400"/>
      <c r="AO25" s="400"/>
      <c r="AP25" s="73"/>
      <c r="AQ25" s="73"/>
      <c r="AR25" s="73"/>
    </row>
    <row r="26" spans="1:44" s="73" customFormat="1" ht="39" customHeight="1">
      <c r="A26" s="1" t="s">
        <v>494</v>
      </c>
      <c r="B26" s="1"/>
      <c r="C26" s="1"/>
      <c r="D26" s="1"/>
      <c r="E26" s="1"/>
      <c r="F26" s="1"/>
      <c r="G26" s="1"/>
      <c r="H26" s="1"/>
      <c r="I26" s="1"/>
      <c r="J26" s="1"/>
      <c r="K26" s="1"/>
      <c r="L26" s="1"/>
      <c r="M26" s="1"/>
      <c r="N26" s="3"/>
      <c r="O26" s="597"/>
      <c r="P26" s="3"/>
      <c r="Q26" s="3"/>
      <c r="R26" s="3"/>
      <c r="S26" s="3"/>
      <c r="T26" s="3"/>
      <c r="U26" s="3"/>
      <c r="V26" s="3"/>
      <c r="W26" s="3"/>
      <c r="X26" s="3"/>
      <c r="Y26" s="3"/>
      <c r="Z26" s="572"/>
      <c r="AA26" s="572"/>
      <c r="AB26" s="111"/>
      <c r="AC26" s="572"/>
      <c r="AD26" s="572"/>
      <c r="AE26" s="572"/>
      <c r="AF26" s="572"/>
      <c r="AG26" s="572"/>
      <c r="AH26" s="572"/>
      <c r="AI26" s="572"/>
      <c r="AJ26" s="572"/>
      <c r="AK26" s="572"/>
      <c r="AL26" s="572"/>
      <c r="AM26" s="572"/>
      <c r="AN26" s="572"/>
      <c r="AO26" s="572"/>
    </row>
    <row r="27" spans="1:44" s="73" customFormat="1" ht="18.75" thickBot="1">
      <c r="A27" s="31" t="s">
        <v>17</v>
      </c>
      <c r="B27" s="18" t="s">
        <v>401</v>
      </c>
      <c r="C27" s="18" t="s">
        <v>402</v>
      </c>
      <c r="D27" s="18" t="s">
        <v>403</v>
      </c>
      <c r="E27" s="18" t="s">
        <v>404</v>
      </c>
      <c r="F27" s="18" t="s">
        <v>405</v>
      </c>
      <c r="G27" s="18" t="s">
        <v>406</v>
      </c>
      <c r="H27" s="18" t="s">
        <v>407</v>
      </c>
      <c r="I27" s="18" t="s">
        <v>408</v>
      </c>
      <c r="J27" s="18" t="s">
        <v>409</v>
      </c>
      <c r="K27" s="18" t="s">
        <v>410</v>
      </c>
      <c r="L27" s="18" t="s">
        <v>411</v>
      </c>
      <c r="M27" s="18" t="s">
        <v>412</v>
      </c>
      <c r="N27" s="6" t="s">
        <v>413</v>
      </c>
      <c r="O27" s="6" t="s">
        <v>414</v>
      </c>
      <c r="P27" s="6" t="s">
        <v>415</v>
      </c>
      <c r="Q27" s="6" t="s">
        <v>416</v>
      </c>
      <c r="R27" s="6" t="s">
        <v>417</v>
      </c>
      <c r="S27" s="6" t="s">
        <v>418</v>
      </c>
      <c r="T27" s="6" t="s">
        <v>419</v>
      </c>
      <c r="U27" s="6" t="s">
        <v>420</v>
      </c>
      <c r="V27" s="6" t="s">
        <v>421</v>
      </c>
      <c r="W27" s="6" t="s">
        <v>422</v>
      </c>
      <c r="X27" s="6" t="s">
        <v>423</v>
      </c>
      <c r="Y27" s="6" t="s">
        <v>424</v>
      </c>
      <c r="Z27" s="388" t="s">
        <v>425</v>
      </c>
      <c r="AA27" s="388" t="s">
        <v>426</v>
      </c>
      <c r="AB27" s="388" t="s">
        <v>427</v>
      </c>
      <c r="AC27" s="388" t="s">
        <v>428</v>
      </c>
      <c r="AD27" s="388" t="s">
        <v>429</v>
      </c>
      <c r="AE27" s="388" t="s">
        <v>430</v>
      </c>
      <c r="AF27" s="388" t="s">
        <v>431</v>
      </c>
      <c r="AG27" s="388" t="s">
        <v>432</v>
      </c>
      <c r="AH27" s="388" t="s">
        <v>18</v>
      </c>
      <c r="AI27" s="388" t="s">
        <v>19</v>
      </c>
      <c r="AJ27" s="388" t="s">
        <v>20</v>
      </c>
      <c r="AK27" s="388" t="s">
        <v>21</v>
      </c>
      <c r="AL27" s="580" t="s">
        <v>22</v>
      </c>
      <c r="AM27" s="580" t="s">
        <v>23</v>
      </c>
      <c r="AN27" s="580" t="s">
        <v>24</v>
      </c>
      <c r="AO27" s="580" t="s">
        <v>25</v>
      </c>
    </row>
    <row r="28" spans="1:44" s="481" customFormat="1" ht="18">
      <c r="A28" s="480" t="s">
        <v>42</v>
      </c>
      <c r="B28" s="598">
        <v>202</v>
      </c>
      <c r="C28" s="598">
        <v>160</v>
      </c>
      <c r="D28" s="598">
        <v>149</v>
      </c>
      <c r="E28" s="598">
        <v>196</v>
      </c>
      <c r="F28" s="598">
        <v>219</v>
      </c>
      <c r="G28" s="598">
        <v>162</v>
      </c>
      <c r="H28" s="598">
        <v>162</v>
      </c>
      <c r="I28" s="598">
        <v>210</v>
      </c>
      <c r="J28" s="598">
        <v>225</v>
      </c>
      <c r="K28" s="598">
        <v>172</v>
      </c>
      <c r="L28" s="598">
        <v>166</v>
      </c>
      <c r="M28" s="598">
        <v>206</v>
      </c>
      <c r="N28" s="598">
        <v>232</v>
      </c>
      <c r="O28" s="598">
        <v>180</v>
      </c>
      <c r="P28" s="598">
        <v>171</v>
      </c>
      <c r="Q28" s="598">
        <v>206</v>
      </c>
      <c r="R28" s="598">
        <v>229</v>
      </c>
      <c r="S28" s="598">
        <v>176</v>
      </c>
      <c r="T28" s="598">
        <v>168</v>
      </c>
      <c r="U28" s="598">
        <v>227</v>
      </c>
      <c r="V28" s="598">
        <v>280</v>
      </c>
      <c r="W28" s="598">
        <v>200</v>
      </c>
      <c r="X28" s="598">
        <v>196</v>
      </c>
      <c r="Y28" s="598">
        <v>287</v>
      </c>
      <c r="Z28" s="607">
        <v>311</v>
      </c>
      <c r="AA28" s="607">
        <v>215</v>
      </c>
      <c r="AB28" s="607">
        <v>203</v>
      </c>
      <c r="AC28" s="607">
        <v>244</v>
      </c>
      <c r="AD28" s="607">
        <v>308</v>
      </c>
      <c r="AE28" s="607">
        <v>223</v>
      </c>
      <c r="AF28" s="607">
        <v>225</v>
      </c>
      <c r="AG28" s="607">
        <v>314</v>
      </c>
      <c r="AH28" s="607">
        <v>339</v>
      </c>
      <c r="AI28" s="607">
        <v>227</v>
      </c>
      <c r="AJ28" s="607">
        <v>217</v>
      </c>
      <c r="AK28" s="607">
        <v>280</v>
      </c>
      <c r="AL28" s="607">
        <v>300</v>
      </c>
      <c r="AM28" s="607">
        <v>148</v>
      </c>
      <c r="AN28" s="607">
        <v>130</v>
      </c>
      <c r="AO28" s="607">
        <v>173</v>
      </c>
    </row>
    <row r="29" spans="1:44" s="73" customFormat="1" ht="18" customHeight="1">
      <c r="A29" s="38" t="s">
        <v>209</v>
      </c>
      <c r="B29" s="598">
        <v>2</v>
      </c>
      <c r="C29" s="598">
        <v>2</v>
      </c>
      <c r="D29" s="598">
        <v>2</v>
      </c>
      <c r="E29" s="598">
        <v>2</v>
      </c>
      <c r="F29" s="598">
        <v>2</v>
      </c>
      <c r="G29" s="598">
        <v>2</v>
      </c>
      <c r="H29" s="598">
        <v>2</v>
      </c>
      <c r="I29" s="598">
        <v>2</v>
      </c>
      <c r="J29" s="598">
        <v>2</v>
      </c>
      <c r="K29" s="598">
        <v>2</v>
      </c>
      <c r="L29" s="598">
        <v>2</v>
      </c>
      <c r="M29" s="598">
        <v>3</v>
      </c>
      <c r="N29" s="598">
        <v>3</v>
      </c>
      <c r="O29" s="598">
        <v>2</v>
      </c>
      <c r="P29" s="598">
        <v>2</v>
      </c>
      <c r="Q29" s="598">
        <v>3</v>
      </c>
      <c r="R29" s="598">
        <v>1</v>
      </c>
      <c r="S29" s="598">
        <v>3</v>
      </c>
      <c r="T29" s="598">
        <v>2</v>
      </c>
      <c r="U29" s="598">
        <v>7</v>
      </c>
      <c r="V29" s="598">
        <v>4</v>
      </c>
      <c r="W29" s="598">
        <v>3</v>
      </c>
      <c r="X29" s="598">
        <v>3</v>
      </c>
      <c r="Y29" s="598">
        <v>8</v>
      </c>
      <c r="Z29" s="607">
        <v>4</v>
      </c>
      <c r="AA29" s="607">
        <v>4</v>
      </c>
      <c r="AB29" s="607">
        <v>3</v>
      </c>
      <c r="AC29" s="607">
        <v>4</v>
      </c>
      <c r="AD29" s="607">
        <v>10</v>
      </c>
      <c r="AE29" s="607">
        <v>7</v>
      </c>
      <c r="AF29" s="607">
        <v>8</v>
      </c>
      <c r="AG29" s="607">
        <v>12</v>
      </c>
      <c r="AH29" s="607">
        <v>4</v>
      </c>
      <c r="AI29" s="607">
        <v>3</v>
      </c>
      <c r="AJ29" s="607">
        <v>6</v>
      </c>
      <c r="AK29" s="607">
        <v>5</v>
      </c>
      <c r="AL29" s="607">
        <v>4</v>
      </c>
      <c r="AM29" s="607">
        <v>4</v>
      </c>
      <c r="AN29" s="607">
        <v>4</v>
      </c>
      <c r="AO29" s="607">
        <v>4</v>
      </c>
      <c r="AP29" s="483"/>
      <c r="AQ29" s="483"/>
      <c r="AR29" s="483"/>
    </row>
    <row r="30" spans="1:44" s="73" customFormat="1" ht="18">
      <c r="A30" s="38" t="s">
        <v>553</v>
      </c>
      <c r="B30" s="598">
        <v>173</v>
      </c>
      <c r="C30" s="598">
        <v>133</v>
      </c>
      <c r="D30" s="598">
        <v>122</v>
      </c>
      <c r="E30" s="598">
        <v>164</v>
      </c>
      <c r="F30" s="598">
        <v>188</v>
      </c>
      <c r="G30" s="598">
        <v>134</v>
      </c>
      <c r="H30" s="598">
        <v>135</v>
      </c>
      <c r="I30" s="598">
        <v>179</v>
      </c>
      <c r="J30" s="598">
        <v>192</v>
      </c>
      <c r="K30" s="598">
        <v>144</v>
      </c>
      <c r="L30" s="598">
        <v>139</v>
      </c>
      <c r="M30" s="598">
        <v>173</v>
      </c>
      <c r="N30" s="598">
        <v>199</v>
      </c>
      <c r="O30" s="598">
        <v>151</v>
      </c>
      <c r="P30" s="598">
        <v>144</v>
      </c>
      <c r="Q30" s="598">
        <v>175</v>
      </c>
      <c r="R30" s="598">
        <v>199</v>
      </c>
      <c r="S30" s="598">
        <v>152</v>
      </c>
      <c r="T30" s="598">
        <v>142</v>
      </c>
      <c r="U30" s="598">
        <v>192</v>
      </c>
      <c r="V30" s="598">
        <v>244</v>
      </c>
      <c r="W30" s="598">
        <v>173</v>
      </c>
      <c r="X30" s="598">
        <v>163</v>
      </c>
      <c r="Y30" s="598">
        <v>240</v>
      </c>
      <c r="Z30" s="607">
        <v>271</v>
      </c>
      <c r="AA30" s="607">
        <v>181</v>
      </c>
      <c r="AB30" s="607">
        <v>167</v>
      </c>
      <c r="AC30" s="607">
        <v>190</v>
      </c>
      <c r="AD30" s="607">
        <v>261</v>
      </c>
      <c r="AE30" s="607">
        <v>183</v>
      </c>
      <c r="AF30" s="607">
        <v>183</v>
      </c>
      <c r="AG30" s="607">
        <v>250</v>
      </c>
      <c r="AH30" s="607">
        <v>295</v>
      </c>
      <c r="AI30" s="607">
        <v>190</v>
      </c>
      <c r="AJ30" s="607">
        <v>177</v>
      </c>
      <c r="AK30" s="607">
        <v>234</v>
      </c>
      <c r="AL30" s="607">
        <v>241</v>
      </c>
      <c r="AM30" s="607">
        <v>114</v>
      </c>
      <c r="AN30" s="607">
        <v>97</v>
      </c>
      <c r="AO30" s="607">
        <v>138</v>
      </c>
    </row>
    <row r="31" spans="1:44" s="73" customFormat="1" ht="18">
      <c r="A31" s="38" t="s">
        <v>554</v>
      </c>
      <c r="B31" s="598">
        <v>23</v>
      </c>
      <c r="C31" s="598">
        <v>19</v>
      </c>
      <c r="D31" s="598">
        <v>18</v>
      </c>
      <c r="E31" s="598">
        <v>22</v>
      </c>
      <c r="F31" s="598">
        <v>24</v>
      </c>
      <c r="G31" s="598">
        <v>19</v>
      </c>
      <c r="H31" s="598">
        <v>17</v>
      </c>
      <c r="I31" s="598">
        <v>20</v>
      </c>
      <c r="J31" s="598">
        <v>24</v>
      </c>
      <c r="K31" s="598">
        <v>18</v>
      </c>
      <c r="L31" s="598">
        <v>18</v>
      </c>
      <c r="M31" s="598">
        <v>21</v>
      </c>
      <c r="N31" s="598">
        <v>23</v>
      </c>
      <c r="O31" s="598">
        <v>18</v>
      </c>
      <c r="P31" s="598">
        <v>18</v>
      </c>
      <c r="Q31" s="598">
        <v>18</v>
      </c>
      <c r="R31" s="598">
        <v>21</v>
      </c>
      <c r="S31" s="598">
        <v>18</v>
      </c>
      <c r="T31" s="598">
        <v>15</v>
      </c>
      <c r="U31" s="598">
        <v>21</v>
      </c>
      <c r="V31" s="598">
        <v>26</v>
      </c>
      <c r="W31" s="598">
        <v>21</v>
      </c>
      <c r="X31" s="598">
        <v>21</v>
      </c>
      <c r="Y31" s="598">
        <v>24</v>
      </c>
      <c r="Z31" s="607">
        <v>28</v>
      </c>
      <c r="AA31" s="607">
        <v>21</v>
      </c>
      <c r="AB31" s="607">
        <v>21</v>
      </c>
      <c r="AC31" s="607">
        <v>26</v>
      </c>
      <c r="AD31" s="607">
        <v>35</v>
      </c>
      <c r="AE31" s="607">
        <v>28</v>
      </c>
      <c r="AF31" s="607">
        <v>29</v>
      </c>
      <c r="AG31" s="607">
        <v>33</v>
      </c>
      <c r="AH31" s="607">
        <v>37</v>
      </c>
      <c r="AI31" s="607">
        <v>29</v>
      </c>
      <c r="AJ31" s="607">
        <v>30</v>
      </c>
      <c r="AK31" s="607">
        <v>33</v>
      </c>
      <c r="AL31" s="607">
        <v>46</v>
      </c>
      <c r="AM31" s="607">
        <v>25</v>
      </c>
      <c r="AN31" s="607">
        <v>23</v>
      </c>
      <c r="AO31" s="607">
        <v>26</v>
      </c>
    </row>
    <row r="32" spans="1:44" s="73" customFormat="1" ht="18">
      <c r="A32" s="38" t="s">
        <v>525</v>
      </c>
      <c r="B32" s="598">
        <v>6</v>
      </c>
      <c r="C32" s="598">
        <v>8</v>
      </c>
      <c r="D32" s="598">
        <v>9</v>
      </c>
      <c r="E32" s="598">
        <v>10</v>
      </c>
      <c r="F32" s="598">
        <v>7</v>
      </c>
      <c r="G32" s="598">
        <v>9</v>
      </c>
      <c r="H32" s="598">
        <v>10</v>
      </c>
      <c r="I32" s="598">
        <v>11</v>
      </c>
      <c r="J32" s="598">
        <v>9</v>
      </c>
      <c r="K32" s="598">
        <v>10</v>
      </c>
      <c r="L32" s="598">
        <v>9</v>
      </c>
      <c r="M32" s="598">
        <v>12</v>
      </c>
      <c r="N32" s="598">
        <v>10</v>
      </c>
      <c r="O32" s="598">
        <v>11</v>
      </c>
      <c r="P32" s="598">
        <v>9</v>
      </c>
      <c r="Q32" s="598">
        <v>13</v>
      </c>
      <c r="R32" s="598">
        <v>9</v>
      </c>
      <c r="S32" s="598">
        <v>6</v>
      </c>
      <c r="T32" s="598">
        <v>11</v>
      </c>
      <c r="U32" s="598">
        <v>14</v>
      </c>
      <c r="V32" s="598">
        <v>10</v>
      </c>
      <c r="W32" s="598">
        <v>6</v>
      </c>
      <c r="X32" s="598">
        <v>12</v>
      </c>
      <c r="Y32" s="598">
        <v>23</v>
      </c>
      <c r="Z32" s="607">
        <v>12</v>
      </c>
      <c r="AA32" s="607">
        <v>13</v>
      </c>
      <c r="AB32" s="607">
        <v>15</v>
      </c>
      <c r="AC32" s="607">
        <v>28</v>
      </c>
      <c r="AD32" s="607">
        <v>12</v>
      </c>
      <c r="AE32" s="607">
        <v>12</v>
      </c>
      <c r="AF32" s="607">
        <v>13</v>
      </c>
      <c r="AG32" s="607">
        <v>31</v>
      </c>
      <c r="AH32" s="607">
        <v>7</v>
      </c>
      <c r="AI32" s="607">
        <v>8</v>
      </c>
      <c r="AJ32" s="607">
        <v>11</v>
      </c>
      <c r="AK32" s="607">
        <v>13</v>
      </c>
      <c r="AL32" s="607">
        <v>14</v>
      </c>
      <c r="AM32" s="607">
        <v>9</v>
      </c>
      <c r="AN32" s="607">
        <v>9</v>
      </c>
      <c r="AO32" s="607">
        <v>9</v>
      </c>
    </row>
    <row r="33" spans="1:41" s="73" customFormat="1" ht="18">
      <c r="A33" s="8" t="s">
        <v>149</v>
      </c>
      <c r="B33" s="598">
        <v>103</v>
      </c>
      <c r="C33" s="598">
        <v>91</v>
      </c>
      <c r="D33" s="598">
        <v>83</v>
      </c>
      <c r="E33" s="598">
        <v>112</v>
      </c>
      <c r="F33" s="598">
        <v>116</v>
      </c>
      <c r="G33" s="598">
        <v>86</v>
      </c>
      <c r="H33" s="598">
        <v>79</v>
      </c>
      <c r="I33" s="598">
        <v>116</v>
      </c>
      <c r="J33" s="598">
        <v>117</v>
      </c>
      <c r="K33" s="598">
        <v>92</v>
      </c>
      <c r="L33" s="598">
        <v>91</v>
      </c>
      <c r="M33" s="598">
        <v>93</v>
      </c>
      <c r="N33" s="598">
        <v>128</v>
      </c>
      <c r="O33" s="598">
        <v>91</v>
      </c>
      <c r="P33" s="598">
        <v>90</v>
      </c>
      <c r="Q33" s="598">
        <v>104</v>
      </c>
      <c r="R33" s="598">
        <v>120</v>
      </c>
      <c r="S33" s="598">
        <v>95</v>
      </c>
      <c r="T33" s="598">
        <v>89</v>
      </c>
      <c r="U33" s="598">
        <v>122</v>
      </c>
      <c r="V33" s="598">
        <v>145</v>
      </c>
      <c r="W33" s="598">
        <v>97</v>
      </c>
      <c r="X33" s="598">
        <v>106</v>
      </c>
      <c r="Y33" s="598">
        <v>137</v>
      </c>
      <c r="Z33" s="598">
        <v>171</v>
      </c>
      <c r="AA33" s="598">
        <v>106</v>
      </c>
      <c r="AB33" s="598">
        <v>108</v>
      </c>
      <c r="AC33" s="598">
        <v>97</v>
      </c>
      <c r="AD33" s="598">
        <v>159</v>
      </c>
      <c r="AE33" s="598">
        <v>103</v>
      </c>
      <c r="AF33" s="598">
        <v>109</v>
      </c>
      <c r="AG33" s="598">
        <v>158</v>
      </c>
      <c r="AH33" s="598">
        <v>191</v>
      </c>
      <c r="AI33" s="598">
        <v>113</v>
      </c>
      <c r="AJ33" s="598">
        <v>113</v>
      </c>
      <c r="AK33" s="598">
        <v>132</v>
      </c>
      <c r="AL33" s="598">
        <v>171</v>
      </c>
      <c r="AM33" s="598">
        <v>80</v>
      </c>
      <c r="AN33" s="598">
        <v>67</v>
      </c>
      <c r="AO33" s="598">
        <v>99</v>
      </c>
    </row>
    <row r="34" spans="1:41" s="73" customFormat="1" ht="18">
      <c r="A34" s="8" t="s">
        <v>555</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v>61</v>
      </c>
      <c r="AI34" s="598">
        <v>35</v>
      </c>
      <c r="AJ34" s="598">
        <v>35</v>
      </c>
      <c r="AK34" s="598">
        <v>34</v>
      </c>
      <c r="AL34" s="598">
        <v>50</v>
      </c>
      <c r="AM34" s="598">
        <v>2</v>
      </c>
      <c r="AN34" s="598">
        <v>0</v>
      </c>
      <c r="AO34" s="598">
        <v>0</v>
      </c>
    </row>
    <row r="35" spans="1:41" s="73" customFormat="1" ht="18">
      <c r="A35" s="8" t="s">
        <v>556</v>
      </c>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v>129</v>
      </c>
      <c r="AI35" s="598">
        <v>78</v>
      </c>
      <c r="AJ35" s="598">
        <v>78</v>
      </c>
      <c r="AK35" s="598">
        <v>98</v>
      </c>
      <c r="AL35" s="598">
        <v>122</v>
      </c>
      <c r="AM35" s="598">
        <v>78</v>
      </c>
      <c r="AN35" s="598">
        <v>67</v>
      </c>
      <c r="AO35" s="598">
        <v>99</v>
      </c>
    </row>
    <row r="36" spans="1:41" s="73" customFormat="1" ht="18">
      <c r="A36" s="8" t="s">
        <v>497</v>
      </c>
      <c r="B36" s="598">
        <v>108</v>
      </c>
      <c r="C36" s="598">
        <v>92</v>
      </c>
      <c r="D36" s="598">
        <v>84</v>
      </c>
      <c r="E36" s="598">
        <v>112</v>
      </c>
      <c r="F36" s="598">
        <v>116</v>
      </c>
      <c r="G36" s="598">
        <v>88</v>
      </c>
      <c r="H36" s="598">
        <v>82</v>
      </c>
      <c r="I36" s="598">
        <v>113</v>
      </c>
      <c r="J36" s="598">
        <v>118</v>
      </c>
      <c r="K36" s="598">
        <v>93</v>
      </c>
      <c r="L36" s="598">
        <v>90</v>
      </c>
      <c r="M36" s="598">
        <v>94</v>
      </c>
      <c r="N36" s="598">
        <v>127</v>
      </c>
      <c r="O36" s="598">
        <v>93</v>
      </c>
      <c r="P36" s="598">
        <v>91</v>
      </c>
      <c r="Q36" s="598">
        <v>102</v>
      </c>
      <c r="R36" s="598">
        <v>120</v>
      </c>
      <c r="S36" s="598">
        <v>95</v>
      </c>
      <c r="T36" s="598">
        <v>89</v>
      </c>
      <c r="U36" s="598">
        <v>123</v>
      </c>
      <c r="V36" s="598">
        <v>156</v>
      </c>
      <c r="W36" s="598">
        <v>97</v>
      </c>
      <c r="X36" s="598">
        <v>107</v>
      </c>
      <c r="Y36" s="598">
        <v>139</v>
      </c>
      <c r="Z36" s="607">
        <v>172</v>
      </c>
      <c r="AA36" s="607">
        <v>298</v>
      </c>
      <c r="AB36" s="607">
        <v>106</v>
      </c>
      <c r="AC36" s="607">
        <v>89</v>
      </c>
      <c r="AD36" s="607">
        <v>166</v>
      </c>
      <c r="AE36" s="607">
        <v>104</v>
      </c>
      <c r="AF36" s="607">
        <v>110</v>
      </c>
      <c r="AG36" s="607">
        <v>160</v>
      </c>
      <c r="AH36" s="607">
        <v>190</v>
      </c>
      <c r="AI36" s="607">
        <v>114</v>
      </c>
      <c r="AJ36" s="607">
        <v>130</v>
      </c>
      <c r="AK36" s="607">
        <v>130</v>
      </c>
      <c r="AL36" s="607">
        <v>2020</v>
      </c>
      <c r="AM36" s="607">
        <v>98</v>
      </c>
      <c r="AN36" s="607">
        <v>67</v>
      </c>
      <c r="AO36" s="607">
        <v>98</v>
      </c>
    </row>
    <row r="37" spans="1:41" s="73" customFormat="1" ht="18">
      <c r="A37" s="424" t="s">
        <v>48</v>
      </c>
      <c r="B37" s="424">
        <v>66</v>
      </c>
      <c r="C37" s="424">
        <v>55</v>
      </c>
      <c r="D37" s="424">
        <v>47</v>
      </c>
      <c r="E37" s="424">
        <v>76</v>
      </c>
      <c r="F37" s="424">
        <v>81</v>
      </c>
      <c r="G37" s="424">
        <v>53</v>
      </c>
      <c r="H37" s="424">
        <v>39</v>
      </c>
      <c r="I37" s="424">
        <v>77</v>
      </c>
      <c r="J37" s="424">
        <v>78</v>
      </c>
      <c r="K37" s="424">
        <v>52</v>
      </c>
      <c r="L37" s="424">
        <v>51</v>
      </c>
      <c r="M37" s="424">
        <v>50</v>
      </c>
      <c r="N37" s="424">
        <v>87</v>
      </c>
      <c r="O37" s="424">
        <v>49</v>
      </c>
      <c r="P37" s="424">
        <v>49</v>
      </c>
      <c r="Q37" s="424">
        <v>63</v>
      </c>
      <c r="R37" s="424">
        <v>81</v>
      </c>
      <c r="S37" s="424">
        <v>54</v>
      </c>
      <c r="T37" s="424">
        <v>47</v>
      </c>
      <c r="U37" s="424">
        <v>80</v>
      </c>
      <c r="V37" s="424">
        <v>102</v>
      </c>
      <c r="W37" s="424">
        <v>53</v>
      </c>
      <c r="X37" s="424">
        <v>61</v>
      </c>
      <c r="Y37" s="424">
        <v>91</v>
      </c>
      <c r="Z37" s="424">
        <v>124</v>
      </c>
      <c r="AA37" s="424">
        <v>60</v>
      </c>
      <c r="AB37" s="424">
        <v>62</v>
      </c>
      <c r="AC37" s="424">
        <v>49</v>
      </c>
      <c r="AD37" s="424">
        <v>110</v>
      </c>
      <c r="AE37" s="424">
        <v>51</v>
      </c>
      <c r="AF37" s="424">
        <v>57</v>
      </c>
      <c r="AG37" s="424">
        <v>102</v>
      </c>
      <c r="AH37" s="424">
        <v>137</v>
      </c>
      <c r="AI37" s="424">
        <v>60</v>
      </c>
      <c r="AJ37" s="424">
        <v>59</v>
      </c>
      <c r="AK37" s="424">
        <v>76</v>
      </c>
      <c r="AL37" s="424">
        <v>119</v>
      </c>
      <c r="AM37" s="424">
        <v>45</v>
      </c>
      <c r="AN37" s="424">
        <v>36</v>
      </c>
      <c r="AO37" s="424">
        <v>67</v>
      </c>
    </row>
    <row r="38" spans="1:41" s="73" customFormat="1" ht="18">
      <c r="A38" s="8" t="s">
        <v>555</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
      <c r="A39" s="12" t="s">
        <v>556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
      <c r="A40" s="8" t="s">
        <v>557</v>
      </c>
      <c r="B40" s="598">
        <v>0</v>
      </c>
      <c r="C40" s="598">
        <v>1</v>
      </c>
      <c r="D40" s="598">
        <v>0</v>
      </c>
      <c r="E40" s="598">
        <v>0</v>
      </c>
      <c r="F40" s="598">
        <v>0</v>
      </c>
      <c r="G40" s="598">
        <v>2</v>
      </c>
      <c r="H40" s="598">
        <v>1</v>
      </c>
      <c r="I40" s="598">
        <v>-1</v>
      </c>
      <c r="J40" s="598">
        <v>1</v>
      </c>
      <c r="K40" s="598">
        <v>0</v>
      </c>
      <c r="L40" s="598">
        <v>-1</v>
      </c>
      <c r="M40" s="598">
        <v>0</v>
      </c>
      <c r="N40" s="598">
        <v>0</v>
      </c>
      <c r="O40" s="598">
        <v>0</v>
      </c>
      <c r="P40" s="598">
        <v>2</v>
      </c>
      <c r="Q40" s="598">
        <v>0</v>
      </c>
      <c r="R40" s="598">
        <v>0</v>
      </c>
      <c r="S40" s="598">
        <v>0</v>
      </c>
      <c r="T40" s="598">
        <v>0</v>
      </c>
      <c r="U40" s="598">
        <v>1</v>
      </c>
      <c r="V40" s="598">
        <v>11</v>
      </c>
      <c r="W40" s="598">
        <v>0</v>
      </c>
      <c r="X40" s="598">
        <v>1</v>
      </c>
      <c r="Y40" s="598">
        <v>0</v>
      </c>
      <c r="Z40" s="607">
        <v>1</v>
      </c>
      <c r="AA40" s="607">
        <v>192</v>
      </c>
      <c r="AB40" s="607">
        <v>0</v>
      </c>
      <c r="AC40" s="607">
        <v>0</v>
      </c>
      <c r="AD40" s="607">
        <v>5</v>
      </c>
      <c r="AE40" s="607">
        <v>0</v>
      </c>
      <c r="AF40" s="607">
        <v>0</v>
      </c>
      <c r="AG40" s="607">
        <v>0</v>
      </c>
      <c r="AH40" s="607">
        <v>0</v>
      </c>
      <c r="AI40" s="607">
        <v>0</v>
      </c>
      <c r="AJ40" s="607">
        <v>17</v>
      </c>
      <c r="AK40" s="607">
        <v>0</v>
      </c>
      <c r="AL40" s="607">
        <v>1850</v>
      </c>
      <c r="AM40" s="607">
        <v>15</v>
      </c>
      <c r="AN40" s="607">
        <v>0</v>
      </c>
      <c r="AO40" s="607">
        <v>0</v>
      </c>
    </row>
    <row r="41" spans="1:41" s="73" customFormat="1" ht="18">
      <c r="A41" s="8" t="s">
        <v>498</v>
      </c>
      <c r="B41" s="598">
        <v>5</v>
      </c>
      <c r="C41" s="598">
        <v>0</v>
      </c>
      <c r="D41" s="598">
        <v>1</v>
      </c>
      <c r="E41" s="598">
        <v>0</v>
      </c>
      <c r="F41" s="598">
        <v>0</v>
      </c>
      <c r="G41" s="598">
        <v>0</v>
      </c>
      <c r="H41" s="598">
        <v>2</v>
      </c>
      <c r="I41" s="598">
        <v>-2</v>
      </c>
      <c r="J41" s="598">
        <v>0</v>
      </c>
      <c r="K41" s="598">
        <v>1</v>
      </c>
      <c r="L41" s="598">
        <v>0</v>
      </c>
      <c r="M41" s="598">
        <v>1</v>
      </c>
      <c r="N41" s="598">
        <v>-1</v>
      </c>
      <c r="O41" s="598">
        <v>2</v>
      </c>
      <c r="P41" s="598">
        <v>-1</v>
      </c>
      <c r="Q41" s="598">
        <v>-2</v>
      </c>
      <c r="R41" s="598">
        <v>0</v>
      </c>
      <c r="S41" s="598">
        <v>0</v>
      </c>
      <c r="T41" s="598">
        <v>0</v>
      </c>
      <c r="U41" s="598">
        <v>0</v>
      </c>
      <c r="V41" s="598">
        <v>0</v>
      </c>
      <c r="W41" s="598">
        <v>0</v>
      </c>
      <c r="X41" s="598">
        <v>0</v>
      </c>
      <c r="Y41" s="598">
        <v>2</v>
      </c>
      <c r="Z41" s="607">
        <v>0</v>
      </c>
      <c r="AA41" s="607">
        <v>0</v>
      </c>
      <c r="AB41" s="607">
        <v>-2</v>
      </c>
      <c r="AC41" s="607">
        <v>-8</v>
      </c>
      <c r="AD41" s="607">
        <v>2</v>
      </c>
      <c r="AE41" s="607">
        <v>1</v>
      </c>
      <c r="AF41" s="607">
        <v>1</v>
      </c>
      <c r="AG41" s="607">
        <v>2</v>
      </c>
      <c r="AH41" s="607">
        <v>-1</v>
      </c>
      <c r="AI41" s="607">
        <v>1</v>
      </c>
      <c r="AJ41" s="607">
        <v>0</v>
      </c>
      <c r="AK41" s="607">
        <v>-1</v>
      </c>
      <c r="AL41" s="607">
        <v>-1</v>
      </c>
      <c r="AM41" s="607">
        <v>2</v>
      </c>
      <c r="AN41" s="607">
        <v>0</v>
      </c>
      <c r="AO41" s="607">
        <v>-1</v>
      </c>
    </row>
    <row r="42" spans="1:41" s="73" customFormat="1" ht="18">
      <c r="A42" s="424" t="s">
        <v>50</v>
      </c>
      <c r="B42" s="424">
        <v>71</v>
      </c>
      <c r="C42" s="424">
        <v>56</v>
      </c>
      <c r="D42" s="424">
        <v>48</v>
      </c>
      <c r="E42" s="424">
        <v>76</v>
      </c>
      <c r="F42" s="424">
        <v>81</v>
      </c>
      <c r="G42" s="424">
        <v>55</v>
      </c>
      <c r="H42" s="424">
        <v>42</v>
      </c>
      <c r="I42" s="424">
        <v>74</v>
      </c>
      <c r="J42" s="424">
        <v>79</v>
      </c>
      <c r="K42" s="424">
        <v>53</v>
      </c>
      <c r="L42" s="424">
        <v>50</v>
      </c>
      <c r="M42" s="424">
        <v>51</v>
      </c>
      <c r="N42" s="424">
        <v>86</v>
      </c>
      <c r="O42" s="424">
        <v>51</v>
      </c>
      <c r="P42" s="424">
        <v>50</v>
      </c>
      <c r="Q42" s="424">
        <v>61</v>
      </c>
      <c r="R42" s="424">
        <v>81</v>
      </c>
      <c r="S42" s="424">
        <v>54</v>
      </c>
      <c r="T42" s="424">
        <v>47</v>
      </c>
      <c r="U42" s="424">
        <v>81</v>
      </c>
      <c r="V42" s="424">
        <v>113</v>
      </c>
      <c r="W42" s="424">
        <v>53</v>
      </c>
      <c r="X42" s="424">
        <v>62</v>
      </c>
      <c r="Y42" s="424">
        <v>93</v>
      </c>
      <c r="Z42" s="424">
        <v>125</v>
      </c>
      <c r="AA42" s="424">
        <v>252</v>
      </c>
      <c r="AB42" s="424">
        <v>60</v>
      </c>
      <c r="AC42" s="424">
        <v>41</v>
      </c>
      <c r="AD42" s="424">
        <v>117</v>
      </c>
      <c r="AE42" s="424">
        <v>52</v>
      </c>
      <c r="AF42" s="424">
        <v>58</v>
      </c>
      <c r="AG42" s="424">
        <v>104</v>
      </c>
      <c r="AH42" s="424">
        <v>136</v>
      </c>
      <c r="AI42" s="424">
        <v>61</v>
      </c>
      <c r="AJ42" s="424">
        <v>76</v>
      </c>
      <c r="AK42" s="424">
        <v>75</v>
      </c>
      <c r="AL42" s="424">
        <v>1968</v>
      </c>
      <c r="AM42" s="424">
        <v>63</v>
      </c>
      <c r="AN42" s="424">
        <v>36</v>
      </c>
      <c r="AO42" s="424">
        <v>66</v>
      </c>
    </row>
    <row r="43" spans="1:41" s="73" customFormat="1" ht="18">
      <c r="A43" s="8" t="s">
        <v>555</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
      <c r="A44" s="12" t="s">
        <v>556</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
      <c r="A45" s="8"/>
      <c r="B45" s="598"/>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607"/>
      <c r="AA45" s="607"/>
      <c r="AB45" s="605"/>
      <c r="AC45" s="607"/>
      <c r="AD45" s="607"/>
      <c r="AE45" s="607"/>
      <c r="AF45" s="607"/>
      <c r="AG45" s="607"/>
      <c r="AH45" s="607"/>
      <c r="AI45" s="607"/>
      <c r="AJ45" s="607"/>
      <c r="AK45" s="607"/>
      <c r="AL45" s="607"/>
      <c r="AM45" s="607"/>
      <c r="AN45" s="607"/>
      <c r="AO45" s="607"/>
    </row>
    <row r="46" spans="1:41" s="73" customFormat="1" ht="18">
      <c r="A46" s="8" t="s">
        <v>499</v>
      </c>
      <c r="B46" s="598">
        <v>7</v>
      </c>
      <c r="C46" s="598">
        <v>6</v>
      </c>
      <c r="D46" s="598">
        <v>1</v>
      </c>
      <c r="E46" s="598">
        <v>6</v>
      </c>
      <c r="F46" s="598">
        <v>11</v>
      </c>
      <c r="G46" s="598">
        <v>1</v>
      </c>
      <c r="H46" s="598">
        <v>3</v>
      </c>
      <c r="I46" s="598">
        <v>0</v>
      </c>
      <c r="J46" s="598">
        <v>6</v>
      </c>
      <c r="K46" s="598">
        <v>3</v>
      </c>
      <c r="L46" s="598">
        <v>4</v>
      </c>
      <c r="M46" s="598">
        <v>5</v>
      </c>
      <c r="N46" s="598">
        <v>10</v>
      </c>
      <c r="O46" s="598">
        <v>1</v>
      </c>
      <c r="P46" s="598">
        <v>2</v>
      </c>
      <c r="Q46" s="598">
        <v>3</v>
      </c>
      <c r="R46" s="598">
        <v>4</v>
      </c>
      <c r="S46" s="598">
        <v>5</v>
      </c>
      <c r="T46" s="598">
        <v>-1</v>
      </c>
      <c r="U46" s="598">
        <v>2</v>
      </c>
      <c r="V46" s="598">
        <v>5</v>
      </c>
      <c r="W46" s="598">
        <v>6</v>
      </c>
      <c r="X46" s="598">
        <v>2</v>
      </c>
      <c r="Y46" s="598">
        <v>6</v>
      </c>
      <c r="Z46" s="607">
        <v>8</v>
      </c>
      <c r="AA46" s="607">
        <v>3</v>
      </c>
      <c r="AB46" s="607">
        <v>0</v>
      </c>
      <c r="AC46" s="607">
        <v>3</v>
      </c>
      <c r="AD46" s="607">
        <v>1</v>
      </c>
      <c r="AE46" s="607">
        <v>1</v>
      </c>
      <c r="AF46" s="607">
        <v>1</v>
      </c>
      <c r="AG46" s="607">
        <v>5</v>
      </c>
      <c r="AH46" s="607">
        <v>3</v>
      </c>
      <c r="AI46" s="607">
        <v>-2</v>
      </c>
      <c r="AJ46" s="607">
        <v>3</v>
      </c>
      <c r="AK46" s="607">
        <v>1</v>
      </c>
      <c r="AL46" s="607">
        <v>3</v>
      </c>
      <c r="AM46" s="607">
        <v>0</v>
      </c>
      <c r="AN46" s="607">
        <v>0</v>
      </c>
      <c r="AO46" s="607">
        <v>0</v>
      </c>
    </row>
    <row r="47" spans="1:41" s="73" customFormat="1" ht="18">
      <c r="A47" s="8" t="s">
        <v>46</v>
      </c>
      <c r="B47" s="598">
        <v>37</v>
      </c>
      <c r="C47" s="598">
        <v>36</v>
      </c>
      <c r="D47" s="598">
        <v>36</v>
      </c>
      <c r="E47" s="598">
        <v>36</v>
      </c>
      <c r="F47" s="598">
        <v>35</v>
      </c>
      <c r="G47" s="598">
        <v>33</v>
      </c>
      <c r="H47" s="598">
        <v>40</v>
      </c>
      <c r="I47" s="598">
        <v>39</v>
      </c>
      <c r="J47" s="598">
        <v>39</v>
      </c>
      <c r="K47" s="598">
        <v>40</v>
      </c>
      <c r="L47" s="598">
        <v>40</v>
      </c>
      <c r="M47" s="598">
        <v>43</v>
      </c>
      <c r="N47" s="598">
        <v>41</v>
      </c>
      <c r="O47" s="598">
        <v>42</v>
      </c>
      <c r="P47" s="598">
        <v>41</v>
      </c>
      <c r="Q47" s="598">
        <v>41</v>
      </c>
      <c r="R47" s="598">
        <v>39</v>
      </c>
      <c r="S47" s="598">
        <v>41</v>
      </c>
      <c r="T47" s="598">
        <v>42</v>
      </c>
      <c r="U47" s="598">
        <v>42</v>
      </c>
      <c r="V47" s="598">
        <v>43</v>
      </c>
      <c r="W47" s="598">
        <v>44</v>
      </c>
      <c r="X47" s="598">
        <v>45</v>
      </c>
      <c r="Y47" s="598">
        <v>46</v>
      </c>
      <c r="Z47" s="607">
        <v>47</v>
      </c>
      <c r="AA47" s="607">
        <v>46</v>
      </c>
      <c r="AB47" s="607">
        <v>46</v>
      </c>
      <c r="AC47" s="607">
        <v>48</v>
      </c>
      <c r="AD47" s="607">
        <v>49</v>
      </c>
      <c r="AE47" s="607">
        <v>52</v>
      </c>
      <c r="AF47" s="607">
        <v>52</v>
      </c>
      <c r="AG47" s="607">
        <v>56</v>
      </c>
      <c r="AH47" s="607">
        <v>54</v>
      </c>
      <c r="AI47" s="607">
        <v>53</v>
      </c>
      <c r="AJ47" s="607">
        <v>54</v>
      </c>
      <c r="AK47" s="607">
        <v>55</v>
      </c>
      <c r="AL47" s="607">
        <v>52</v>
      </c>
      <c r="AM47" s="607">
        <v>35</v>
      </c>
      <c r="AN47" s="607">
        <v>31</v>
      </c>
      <c r="AO47" s="607">
        <v>32</v>
      </c>
    </row>
    <row r="48" spans="1:41" s="73" customFormat="1" ht="18">
      <c r="A48" s="8" t="s">
        <v>555</v>
      </c>
      <c r="B48" s="598"/>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607"/>
      <c r="AA48" s="607"/>
      <c r="AB48" s="607"/>
      <c r="AC48" s="607"/>
      <c r="AD48" s="607"/>
      <c r="AE48" s="607"/>
      <c r="AF48" s="607"/>
      <c r="AG48" s="607"/>
      <c r="AH48" s="607">
        <v>19</v>
      </c>
      <c r="AI48" s="607">
        <v>19</v>
      </c>
      <c r="AJ48" s="607">
        <v>20</v>
      </c>
      <c r="AK48" s="607">
        <v>21</v>
      </c>
      <c r="AL48" s="607">
        <v>18</v>
      </c>
      <c r="AM48" s="607">
        <v>2</v>
      </c>
      <c r="AN48" s="607">
        <v>0</v>
      </c>
      <c r="AO48" s="607">
        <v>0</v>
      </c>
    </row>
    <row r="49" spans="1:41" s="73" customFormat="1" ht="18">
      <c r="A49" s="8" t="s">
        <v>556</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607"/>
      <c r="AA49" s="607"/>
      <c r="AB49" s="607"/>
      <c r="AC49" s="607"/>
      <c r="AD49" s="607"/>
      <c r="AE49" s="607"/>
      <c r="AF49" s="607"/>
      <c r="AG49" s="607"/>
      <c r="AH49" s="607">
        <v>35</v>
      </c>
      <c r="AI49" s="607">
        <v>34</v>
      </c>
      <c r="AJ49" s="607">
        <v>34</v>
      </c>
      <c r="AK49" s="607">
        <v>35</v>
      </c>
      <c r="AL49" s="607">
        <v>34</v>
      </c>
      <c r="AM49" s="607">
        <v>33</v>
      </c>
      <c r="AN49" s="607">
        <v>31</v>
      </c>
      <c r="AO49" s="607">
        <v>32</v>
      </c>
    </row>
    <row r="50" spans="1:41" s="73" customFormat="1" ht="18">
      <c r="A50" s="8"/>
      <c r="B50" s="598"/>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607"/>
      <c r="AA50" s="607"/>
      <c r="AB50" s="607"/>
      <c r="AC50" s="607"/>
      <c r="AD50" s="607"/>
      <c r="AE50" s="607"/>
      <c r="AF50" s="607"/>
      <c r="AG50" s="607"/>
      <c r="AH50" s="607"/>
      <c r="AI50" s="607"/>
      <c r="AJ50" s="607"/>
      <c r="AK50" s="607"/>
      <c r="AL50" s="607"/>
      <c r="AM50" s="607"/>
      <c r="AN50" s="607"/>
      <c r="AO50" s="607"/>
    </row>
    <row r="51" spans="1:41" s="73" customFormat="1" ht="18">
      <c r="A51" s="8" t="s">
        <v>312</v>
      </c>
      <c r="B51" s="598">
        <v>15</v>
      </c>
      <c r="C51" s="598">
        <v>25</v>
      </c>
      <c r="D51" s="598">
        <v>25</v>
      </c>
      <c r="E51" s="598">
        <v>50</v>
      </c>
      <c r="F51" s="598">
        <v>25</v>
      </c>
      <c r="G51" s="598">
        <v>42</v>
      </c>
      <c r="H51" s="598">
        <v>40</v>
      </c>
      <c r="I51" s="598">
        <v>76</v>
      </c>
      <c r="J51" s="598">
        <v>36</v>
      </c>
      <c r="K51" s="598">
        <v>42</v>
      </c>
      <c r="L51" s="598">
        <v>41</v>
      </c>
      <c r="M51" s="598">
        <v>117</v>
      </c>
      <c r="N51" s="598">
        <v>61</v>
      </c>
      <c r="O51" s="598">
        <v>72</v>
      </c>
      <c r="P51" s="598">
        <v>70</v>
      </c>
      <c r="Q51" s="598">
        <v>93</v>
      </c>
      <c r="R51" s="598">
        <v>36</v>
      </c>
      <c r="S51" s="598">
        <v>43</v>
      </c>
      <c r="T51" s="598">
        <v>48</v>
      </c>
      <c r="U51" s="598">
        <v>61</v>
      </c>
      <c r="V51" s="598">
        <v>29</v>
      </c>
      <c r="W51" s="598">
        <v>47</v>
      </c>
      <c r="X51" s="598">
        <v>51</v>
      </c>
      <c r="Y51" s="598">
        <v>86</v>
      </c>
      <c r="Z51" s="607">
        <v>34</v>
      </c>
      <c r="AA51" s="607">
        <v>62</v>
      </c>
      <c r="AB51" s="607">
        <v>73</v>
      </c>
      <c r="AC51" s="607">
        <v>120</v>
      </c>
      <c r="AD51" s="607">
        <v>44</v>
      </c>
      <c r="AE51" s="607">
        <v>79</v>
      </c>
      <c r="AF51" s="607">
        <v>84</v>
      </c>
      <c r="AG51" s="607">
        <v>117</v>
      </c>
      <c r="AH51" s="607">
        <v>49</v>
      </c>
      <c r="AI51" s="607">
        <v>59</v>
      </c>
      <c r="AJ51" s="607">
        <v>56</v>
      </c>
      <c r="AK51" s="607">
        <v>91</v>
      </c>
      <c r="AL51" s="607">
        <v>25</v>
      </c>
      <c r="AM51" s="607">
        <v>35</v>
      </c>
      <c r="AN51" s="607">
        <v>29</v>
      </c>
      <c r="AO51" s="607">
        <v>58</v>
      </c>
    </row>
    <row r="52" spans="1:41" s="73" customFormat="1" ht="18">
      <c r="A52" s="8" t="s">
        <v>555</v>
      </c>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607"/>
      <c r="AA52" s="607"/>
      <c r="AB52" s="607"/>
      <c r="AC52" s="607"/>
      <c r="AD52" s="607"/>
      <c r="AE52" s="607"/>
      <c r="AF52" s="607"/>
      <c r="AG52" s="607"/>
      <c r="AH52" s="607">
        <v>30</v>
      </c>
      <c r="AI52" s="607">
        <v>35</v>
      </c>
      <c r="AJ52" s="607">
        <v>33</v>
      </c>
      <c r="AK52" s="607">
        <v>36</v>
      </c>
      <c r="AL52" s="607">
        <v>8</v>
      </c>
      <c r="AM52" s="607">
        <v>6</v>
      </c>
      <c r="AN52" s="607">
        <v>0</v>
      </c>
      <c r="AO52" s="607">
        <v>0</v>
      </c>
    </row>
    <row r="53" spans="1:41" s="73" customFormat="1" ht="18">
      <c r="A53" s="8" t="s">
        <v>556</v>
      </c>
      <c r="B53" s="598"/>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607"/>
      <c r="AA53" s="607"/>
      <c r="AB53" s="607"/>
      <c r="AC53" s="607"/>
      <c r="AD53" s="607"/>
      <c r="AE53" s="607"/>
      <c r="AF53" s="607"/>
      <c r="AG53" s="607"/>
      <c r="AH53" s="607">
        <v>18</v>
      </c>
      <c r="AI53" s="607">
        <v>25</v>
      </c>
      <c r="AJ53" s="607">
        <v>23</v>
      </c>
      <c r="AK53" s="607">
        <v>54</v>
      </c>
      <c r="AL53" s="607">
        <v>17</v>
      </c>
      <c r="AM53" s="607">
        <v>30</v>
      </c>
      <c r="AN53" s="607">
        <v>29</v>
      </c>
      <c r="AO53" s="607">
        <v>58</v>
      </c>
    </row>
    <row r="54" spans="1:41" s="73" customFormat="1" ht="18">
      <c r="A54" s="8" t="s">
        <v>313</v>
      </c>
      <c r="B54" s="598">
        <v>0</v>
      </c>
      <c r="C54" s="598">
        <v>0</v>
      </c>
      <c r="D54" s="598">
        <v>0</v>
      </c>
      <c r="E54" s="598">
        <v>0</v>
      </c>
      <c r="F54" s="598">
        <v>0</v>
      </c>
      <c r="G54" s="598">
        <v>130</v>
      </c>
      <c r="H54" s="598">
        <v>0</v>
      </c>
      <c r="I54" s="598">
        <v>0</v>
      </c>
      <c r="J54" s="598" t="s">
        <v>61</v>
      </c>
      <c r="K54" s="598" t="s">
        <v>61</v>
      </c>
      <c r="L54" s="598" t="s">
        <v>61</v>
      </c>
      <c r="M54" s="598">
        <v>1</v>
      </c>
      <c r="N54" s="598" t="s">
        <v>61</v>
      </c>
      <c r="O54" s="598" t="s">
        <v>61</v>
      </c>
      <c r="P54" s="598" t="s">
        <v>61</v>
      </c>
      <c r="Q54" s="598" t="s">
        <v>61</v>
      </c>
      <c r="R54" s="598" t="s">
        <v>61</v>
      </c>
      <c r="S54" s="598">
        <v>0</v>
      </c>
      <c r="T54" s="598">
        <v>3</v>
      </c>
      <c r="U54" s="598">
        <v>2</v>
      </c>
      <c r="V54" s="598" t="s">
        <v>61</v>
      </c>
      <c r="W54" s="598" t="s">
        <v>61</v>
      </c>
      <c r="X54" s="598" t="s">
        <v>61</v>
      </c>
      <c r="Y54" s="598">
        <v>0</v>
      </c>
      <c r="Z54" s="607" t="s">
        <v>61</v>
      </c>
      <c r="AA54" s="607" t="s">
        <v>61</v>
      </c>
      <c r="AB54" s="607" t="s">
        <v>61</v>
      </c>
      <c r="AC54" s="607" t="s">
        <v>61</v>
      </c>
      <c r="AD54" s="607" t="s">
        <v>61</v>
      </c>
      <c r="AE54" s="607" t="s">
        <v>61</v>
      </c>
      <c r="AF54" s="607" t="s">
        <v>61</v>
      </c>
      <c r="AG54" s="607" t="s">
        <v>61</v>
      </c>
      <c r="AH54" s="607">
        <v>0</v>
      </c>
      <c r="AI54" s="607">
        <v>0</v>
      </c>
      <c r="AJ54" s="607">
        <v>0</v>
      </c>
      <c r="AK54" s="607">
        <v>0</v>
      </c>
      <c r="AL54" s="607">
        <v>0</v>
      </c>
      <c r="AM54" s="607">
        <v>0</v>
      </c>
      <c r="AN54" s="607">
        <v>0</v>
      </c>
      <c r="AO54" s="607">
        <v>0</v>
      </c>
    </row>
    <row r="55" spans="1:41" s="73" customFormat="1" ht="18">
      <c r="A55" s="8" t="s">
        <v>558</v>
      </c>
      <c r="B55" s="598">
        <v>3537</v>
      </c>
      <c r="C55" s="598">
        <v>3433</v>
      </c>
      <c r="D55" s="598">
        <v>3431</v>
      </c>
      <c r="E55" s="598">
        <v>3448</v>
      </c>
      <c r="F55" s="598">
        <v>3456</v>
      </c>
      <c r="G55" s="598">
        <v>3744</v>
      </c>
      <c r="H55" s="598">
        <v>3698</v>
      </c>
      <c r="I55" s="598">
        <v>3911</v>
      </c>
      <c r="J55" s="598">
        <v>3735</v>
      </c>
      <c r="K55" s="598">
        <v>3729</v>
      </c>
      <c r="L55" s="598">
        <v>3741</v>
      </c>
      <c r="M55" s="598">
        <v>3778</v>
      </c>
      <c r="N55" s="598">
        <v>3874</v>
      </c>
      <c r="O55" s="598">
        <v>3815</v>
      </c>
      <c r="P55" s="598">
        <v>3766</v>
      </c>
      <c r="Q55" s="598">
        <v>3546</v>
      </c>
      <c r="R55" s="598">
        <v>3595</v>
      </c>
      <c r="S55" s="598">
        <v>3553</v>
      </c>
      <c r="T55" s="598">
        <v>3692</v>
      </c>
      <c r="U55" s="598">
        <v>3765</v>
      </c>
      <c r="V55" s="598">
        <v>3917</v>
      </c>
      <c r="W55" s="598">
        <v>3929</v>
      </c>
      <c r="X55" s="598">
        <v>4024</v>
      </c>
      <c r="Y55" s="598">
        <v>4207</v>
      </c>
      <c r="Z55" s="607">
        <v>4243</v>
      </c>
      <c r="AA55" s="607">
        <v>3978</v>
      </c>
      <c r="AB55" s="607">
        <v>3956</v>
      </c>
      <c r="AC55" s="607">
        <v>4187</v>
      </c>
      <c r="AD55" s="607">
        <v>4170</v>
      </c>
      <c r="AE55" s="607">
        <v>4172</v>
      </c>
      <c r="AF55" s="607">
        <v>4322</v>
      </c>
      <c r="AG55" s="607">
        <v>4428</v>
      </c>
      <c r="AH55" s="607">
        <v>4485</v>
      </c>
      <c r="AI55" s="607">
        <v>4239</v>
      </c>
      <c r="AJ55" s="607">
        <v>4229</v>
      </c>
      <c r="AK55" s="607">
        <v>4271</v>
      </c>
      <c r="AL55" s="607">
        <v>3012</v>
      </c>
      <c r="AM55" s="607">
        <v>2715</v>
      </c>
      <c r="AN55" s="607">
        <v>2712</v>
      </c>
      <c r="AO55" s="607">
        <v>2707</v>
      </c>
    </row>
    <row r="56" spans="1:41" s="73" customFormat="1" ht="18">
      <c r="A56" s="8" t="s">
        <v>559</v>
      </c>
      <c r="B56" s="598">
        <v>424</v>
      </c>
      <c r="C56" s="598">
        <v>397</v>
      </c>
      <c r="D56" s="598">
        <v>398</v>
      </c>
      <c r="E56" s="598">
        <v>427</v>
      </c>
      <c r="F56" s="598">
        <v>426</v>
      </c>
      <c r="G56" s="598">
        <v>469</v>
      </c>
      <c r="H56" s="598">
        <v>482</v>
      </c>
      <c r="I56" s="598">
        <v>499</v>
      </c>
      <c r="J56" s="598">
        <v>490</v>
      </c>
      <c r="K56" s="598">
        <v>447</v>
      </c>
      <c r="L56" s="598">
        <v>449</v>
      </c>
      <c r="M56" s="598">
        <v>539</v>
      </c>
      <c r="N56" s="598">
        <v>542</v>
      </c>
      <c r="O56" s="598">
        <v>485</v>
      </c>
      <c r="P56" s="598">
        <v>501</v>
      </c>
      <c r="Q56" s="598">
        <v>514</v>
      </c>
      <c r="R56" s="598">
        <v>505</v>
      </c>
      <c r="S56" s="598">
        <v>447</v>
      </c>
      <c r="T56" s="598">
        <v>443</v>
      </c>
      <c r="U56" s="598">
        <v>466</v>
      </c>
      <c r="V56" s="598">
        <v>498</v>
      </c>
      <c r="W56" s="598">
        <v>447</v>
      </c>
      <c r="X56" s="598">
        <v>464</v>
      </c>
      <c r="Y56" s="598">
        <v>524</v>
      </c>
      <c r="Z56" s="607">
        <v>532</v>
      </c>
      <c r="AA56" s="607">
        <v>491</v>
      </c>
      <c r="AB56" s="607">
        <v>493</v>
      </c>
      <c r="AC56" s="607">
        <v>598</v>
      </c>
      <c r="AD56" s="607">
        <v>552</v>
      </c>
      <c r="AE56" s="607">
        <v>494</v>
      </c>
      <c r="AF56" s="607">
        <v>496</v>
      </c>
      <c r="AG56" s="607">
        <v>539</v>
      </c>
      <c r="AH56" s="607">
        <v>544</v>
      </c>
      <c r="AI56" s="607">
        <v>498</v>
      </c>
      <c r="AJ56" s="607">
        <v>471</v>
      </c>
      <c r="AK56" s="607">
        <v>526</v>
      </c>
      <c r="AL56" s="607">
        <v>140</v>
      </c>
      <c r="AM56" s="607">
        <v>73</v>
      </c>
      <c r="AN56" s="607">
        <v>78</v>
      </c>
      <c r="AO56" s="607">
        <v>92</v>
      </c>
    </row>
    <row r="57" spans="1:41" s="73" customFormat="1" ht="18">
      <c r="A57" s="8" t="s">
        <v>501</v>
      </c>
      <c r="B57" s="598">
        <v>3113</v>
      </c>
      <c r="C57" s="598">
        <v>3036</v>
      </c>
      <c r="D57" s="598">
        <v>3033</v>
      </c>
      <c r="E57" s="598">
        <v>3021</v>
      </c>
      <c r="F57" s="598">
        <v>3030</v>
      </c>
      <c r="G57" s="598">
        <v>3275</v>
      </c>
      <c r="H57" s="598">
        <v>3216</v>
      </c>
      <c r="I57" s="598">
        <v>3412</v>
      </c>
      <c r="J57" s="598">
        <v>3245</v>
      </c>
      <c r="K57" s="598">
        <v>3282</v>
      </c>
      <c r="L57" s="598">
        <v>3292</v>
      </c>
      <c r="M57" s="598">
        <v>3239</v>
      </c>
      <c r="N57" s="598">
        <v>3332</v>
      </c>
      <c r="O57" s="598">
        <v>3330</v>
      </c>
      <c r="P57" s="598">
        <v>3265</v>
      </c>
      <c r="Q57" s="598">
        <v>3032</v>
      </c>
      <c r="R57" s="598">
        <v>3090</v>
      </c>
      <c r="S57" s="598">
        <v>3106</v>
      </c>
      <c r="T57" s="598">
        <v>3248</v>
      </c>
      <c r="U57" s="598">
        <v>3299</v>
      </c>
      <c r="V57" s="598">
        <v>3419</v>
      </c>
      <c r="W57" s="598">
        <v>3482</v>
      </c>
      <c r="X57" s="598">
        <v>3560</v>
      </c>
      <c r="Y57" s="598">
        <v>3683</v>
      </c>
      <c r="Z57" s="607">
        <v>3711</v>
      </c>
      <c r="AA57" s="607">
        <v>3487</v>
      </c>
      <c r="AB57" s="607">
        <v>3463</v>
      </c>
      <c r="AC57" s="607">
        <v>3589</v>
      </c>
      <c r="AD57" s="607">
        <v>3618</v>
      </c>
      <c r="AE57" s="607">
        <v>3678</v>
      </c>
      <c r="AF57" s="607">
        <v>3826</v>
      </c>
      <c r="AG57" s="607">
        <v>3889</v>
      </c>
      <c r="AH57" s="607">
        <v>3941</v>
      </c>
      <c r="AI57" s="607">
        <v>3742</v>
      </c>
      <c r="AJ57" s="607">
        <v>3759</v>
      </c>
      <c r="AK57" s="607">
        <v>3745</v>
      </c>
      <c r="AL57" s="607">
        <v>2872</v>
      </c>
      <c r="AM57" s="607">
        <v>2642</v>
      </c>
      <c r="AN57" s="607">
        <v>2634</v>
      </c>
      <c r="AO57" s="607">
        <v>2615</v>
      </c>
    </row>
    <row r="58" spans="1:41" s="73" customFormat="1" ht="18">
      <c r="A58" s="8"/>
      <c r="B58" s="598"/>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607"/>
      <c r="AA58" s="607"/>
      <c r="AB58" s="607"/>
      <c r="AC58" s="607"/>
      <c r="AD58" s="607"/>
      <c r="AE58" s="607"/>
      <c r="AF58" s="607"/>
      <c r="AG58" s="607"/>
      <c r="AH58" s="607"/>
      <c r="AI58" s="607"/>
      <c r="AJ58" s="607"/>
      <c r="AK58" s="607"/>
      <c r="AL58" s="607"/>
      <c r="AM58" s="607"/>
      <c r="AN58" s="607"/>
      <c r="AO58" s="607"/>
    </row>
    <row r="59" spans="1:41" s="73" customFormat="1" ht="18">
      <c r="A59" s="8" t="s">
        <v>502</v>
      </c>
      <c r="B59" s="8">
        <v>1034</v>
      </c>
      <c r="C59" s="8">
        <v>1035</v>
      </c>
      <c r="D59" s="8">
        <v>978</v>
      </c>
      <c r="E59" s="8">
        <v>946</v>
      </c>
      <c r="F59" s="8">
        <v>942</v>
      </c>
      <c r="G59" s="8">
        <v>969</v>
      </c>
      <c r="H59" s="8">
        <v>1030</v>
      </c>
      <c r="I59" s="8">
        <v>1032</v>
      </c>
      <c r="J59" s="8">
        <v>1039</v>
      </c>
      <c r="K59" s="8">
        <v>1103</v>
      </c>
      <c r="L59" s="8">
        <v>1061</v>
      </c>
      <c r="M59" s="598">
        <v>1063</v>
      </c>
      <c r="N59" s="598">
        <v>1175</v>
      </c>
      <c r="O59" s="598">
        <v>1221</v>
      </c>
      <c r="P59" s="598">
        <v>1336</v>
      </c>
      <c r="Q59" s="598">
        <v>1336</v>
      </c>
      <c r="R59" s="598">
        <v>1184</v>
      </c>
      <c r="S59" s="598">
        <v>1169</v>
      </c>
      <c r="T59" s="598">
        <v>1154</v>
      </c>
      <c r="U59" s="598">
        <v>1088</v>
      </c>
      <c r="V59" s="598">
        <v>1132</v>
      </c>
      <c r="W59" s="598">
        <v>1144</v>
      </c>
      <c r="X59" s="598">
        <v>1090</v>
      </c>
      <c r="Y59" s="598">
        <v>962</v>
      </c>
      <c r="Z59" s="607">
        <v>888</v>
      </c>
      <c r="AA59" s="607">
        <v>928</v>
      </c>
      <c r="AB59" s="607">
        <v>894</v>
      </c>
      <c r="AC59" s="607">
        <v>898</v>
      </c>
      <c r="AD59" s="607">
        <v>851</v>
      </c>
      <c r="AE59" s="607">
        <v>907</v>
      </c>
      <c r="AF59" s="607">
        <v>870</v>
      </c>
      <c r="AG59" s="607">
        <v>870</v>
      </c>
      <c r="AH59" s="607">
        <v>765</v>
      </c>
      <c r="AI59" s="607">
        <v>782</v>
      </c>
      <c r="AJ59" s="607">
        <v>802</v>
      </c>
      <c r="AK59" s="607">
        <v>805</v>
      </c>
      <c r="AL59" s="607">
        <v>466</v>
      </c>
      <c r="AM59" s="607">
        <v>384</v>
      </c>
      <c r="AN59" s="607">
        <v>380</v>
      </c>
      <c r="AO59" s="607">
        <v>390</v>
      </c>
    </row>
    <row r="60" spans="1:41" s="73" customFormat="1" ht="18">
      <c r="A60" s="8" t="s">
        <v>555</v>
      </c>
      <c r="B60" s="8"/>
      <c r="C60" s="8"/>
      <c r="D60" s="8"/>
      <c r="E60" s="8"/>
      <c r="F60" s="8"/>
      <c r="G60" s="8"/>
      <c r="H60" s="8"/>
      <c r="I60" s="8"/>
      <c r="J60" s="8"/>
      <c r="K60" s="8"/>
      <c r="L60" s="8"/>
      <c r="M60" s="598"/>
      <c r="N60" s="598"/>
      <c r="O60" s="598"/>
      <c r="P60" s="598"/>
      <c r="Q60" s="598"/>
      <c r="R60" s="598"/>
      <c r="S60" s="598"/>
      <c r="T60" s="598"/>
      <c r="U60" s="598"/>
      <c r="V60" s="598"/>
      <c r="W60" s="598"/>
      <c r="X60" s="598"/>
      <c r="Y60" s="598"/>
      <c r="Z60" s="607"/>
      <c r="AA60" s="607"/>
      <c r="AB60" s="607"/>
      <c r="AC60" s="607"/>
      <c r="AD60" s="607"/>
      <c r="AE60" s="607"/>
      <c r="AF60" s="607"/>
      <c r="AG60" s="607"/>
      <c r="AH60" s="607">
        <v>412</v>
      </c>
      <c r="AI60" s="607">
        <v>427</v>
      </c>
      <c r="AJ60" s="607">
        <v>431</v>
      </c>
      <c r="AK60" s="607">
        <v>431</v>
      </c>
      <c r="AL60" s="607">
        <v>94</v>
      </c>
      <c r="AM60" s="8">
        <v>0</v>
      </c>
      <c r="AN60" s="8">
        <v>0</v>
      </c>
      <c r="AO60" s="8">
        <v>0</v>
      </c>
    </row>
    <row r="61" spans="1:41" s="73" customFormat="1" ht="18">
      <c r="A61" s="8" t="s">
        <v>556</v>
      </c>
      <c r="B61" s="8"/>
      <c r="C61" s="8"/>
      <c r="D61" s="8"/>
      <c r="E61" s="8"/>
      <c r="F61" s="8"/>
      <c r="G61" s="8"/>
      <c r="H61" s="8"/>
      <c r="I61" s="8"/>
      <c r="J61" s="8"/>
      <c r="K61" s="8"/>
      <c r="L61" s="8"/>
      <c r="M61" s="598"/>
      <c r="N61" s="598"/>
      <c r="O61" s="598"/>
      <c r="P61" s="598"/>
      <c r="Q61" s="598"/>
      <c r="R61" s="598"/>
      <c r="S61" s="598"/>
      <c r="T61" s="598"/>
      <c r="U61" s="598"/>
      <c r="V61" s="598"/>
      <c r="W61" s="598"/>
      <c r="X61" s="598"/>
      <c r="Y61" s="598"/>
      <c r="Z61" s="607"/>
      <c r="AA61" s="607"/>
      <c r="AB61" s="607"/>
      <c r="AC61" s="607"/>
      <c r="AD61" s="607"/>
      <c r="AE61" s="607"/>
      <c r="AF61" s="607"/>
      <c r="AG61" s="607"/>
      <c r="AH61" s="607">
        <v>353</v>
      </c>
      <c r="AI61" s="607">
        <v>355</v>
      </c>
      <c r="AJ61" s="607">
        <v>371</v>
      </c>
      <c r="AK61" s="607">
        <v>374</v>
      </c>
      <c r="AL61" s="607">
        <v>372</v>
      </c>
      <c r="AM61" s="8">
        <v>384</v>
      </c>
      <c r="AN61" s="8">
        <v>380</v>
      </c>
      <c r="AO61" s="8">
        <v>390</v>
      </c>
    </row>
    <row r="62" spans="1:41" s="76" customFormat="1">
      <c r="A62" s="34"/>
      <c r="B62" s="34"/>
      <c r="C62" s="34"/>
      <c r="D62" s="34"/>
      <c r="E62" s="34"/>
      <c r="F62" s="34"/>
      <c r="G62" s="34"/>
      <c r="H62" s="34"/>
      <c r="I62" s="34"/>
      <c r="J62" s="34"/>
      <c r="K62" s="34"/>
      <c r="L62" s="34"/>
      <c r="M62" s="34"/>
      <c r="N62" s="597"/>
      <c r="O62" s="597"/>
      <c r="P62" s="597"/>
      <c r="Q62" s="597"/>
      <c r="R62" s="597"/>
      <c r="S62" s="597"/>
      <c r="T62" s="597"/>
      <c r="U62" s="597"/>
      <c r="V62" s="597"/>
      <c r="W62" s="597"/>
      <c r="Z62" s="387"/>
      <c r="AA62" s="387"/>
      <c r="AB62" s="365"/>
      <c r="AF62" s="558"/>
      <c r="AG62" s="558"/>
      <c r="AH62" s="558"/>
      <c r="AI62" s="558"/>
      <c r="AJ62" s="558"/>
      <c r="AK62" s="558"/>
      <c r="AL62" s="558"/>
      <c r="AM62" s="558"/>
      <c r="AN62" s="558"/>
      <c r="AO62" s="558"/>
    </row>
    <row r="63" spans="1:41" s="76" customFormat="1">
      <c r="A63" s="8"/>
      <c r="B63" s="8"/>
      <c r="C63" s="8"/>
      <c r="D63" s="8"/>
      <c r="E63" s="8"/>
      <c r="F63" s="8"/>
      <c r="G63" s="8"/>
      <c r="H63" s="8"/>
      <c r="I63" s="8"/>
      <c r="J63" s="8"/>
      <c r="K63" s="8"/>
      <c r="L63" s="8"/>
      <c r="M63" s="8"/>
      <c r="N63" s="3"/>
      <c r="O63" s="597"/>
      <c r="P63" s="3"/>
      <c r="Q63" s="3"/>
      <c r="R63" s="3"/>
      <c r="S63" s="3"/>
      <c r="T63" s="3"/>
      <c r="U63" s="3"/>
      <c r="V63" s="3"/>
      <c r="W63" s="3"/>
      <c r="Z63" s="387"/>
      <c r="AA63" s="387"/>
      <c r="AB63" s="365"/>
      <c r="AF63" s="558"/>
      <c r="AG63" s="558"/>
      <c r="AH63" s="558"/>
      <c r="AI63" s="558"/>
      <c r="AJ63" s="558"/>
      <c r="AK63" s="558"/>
      <c r="AL63" s="558"/>
      <c r="AM63" s="558"/>
      <c r="AN63" s="558"/>
      <c r="AO63" s="558"/>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7"/>
      <c r="AA64" s="387"/>
      <c r="AB64" s="365"/>
      <c r="AC64" s="76"/>
      <c r="AD64" s="76"/>
      <c r="AE64" s="76"/>
      <c r="AF64" s="558"/>
      <c r="AG64" s="558"/>
      <c r="AH64" s="558"/>
      <c r="AI64" s="558"/>
      <c r="AJ64" s="558"/>
      <c r="AK64" s="558"/>
      <c r="AL64" s="558"/>
      <c r="AM64" s="558"/>
      <c r="AN64" s="558"/>
      <c r="AO64" s="558"/>
    </row>
    <row r="65" spans="23:41" s="78" customFormat="1">
      <c r="W65" s="76"/>
      <c r="X65" s="76"/>
      <c r="Y65" s="76"/>
      <c r="Z65" s="387"/>
      <c r="AA65" s="387"/>
      <c r="AB65" s="365"/>
      <c r="AC65" s="76"/>
      <c r="AD65" s="76"/>
      <c r="AE65" s="76"/>
      <c r="AF65" s="558"/>
      <c r="AG65" s="558"/>
      <c r="AH65" s="558"/>
      <c r="AI65" s="558"/>
      <c r="AJ65" s="558"/>
      <c r="AK65" s="558"/>
      <c r="AL65" s="558"/>
      <c r="AM65" s="558"/>
      <c r="AN65" s="558"/>
      <c r="AO65" s="558"/>
    </row>
    <row r="66" spans="23:41" s="78" customFormat="1">
      <c r="W66" s="76"/>
      <c r="X66" s="76"/>
      <c r="Y66" s="76"/>
      <c r="Z66" s="387"/>
      <c r="AA66" s="387"/>
      <c r="AB66" s="365"/>
      <c r="AC66" s="76"/>
      <c r="AD66" s="76"/>
      <c r="AE66" s="76"/>
      <c r="AF66" s="558"/>
      <c r="AG66" s="558"/>
      <c r="AH66" s="558"/>
      <c r="AI66" s="558"/>
      <c r="AJ66" s="558"/>
      <c r="AK66" s="558"/>
      <c r="AL66" s="558"/>
      <c r="AM66" s="558"/>
      <c r="AN66" s="558"/>
      <c r="AO66" s="558"/>
    </row>
    <row r="67" spans="23:41" s="78" customFormat="1">
      <c r="W67" s="76"/>
      <c r="X67" s="76"/>
      <c r="Y67" s="76"/>
      <c r="Z67" s="387"/>
      <c r="AA67" s="387"/>
      <c r="AB67" s="365"/>
      <c r="AC67" s="76"/>
      <c r="AD67" s="76"/>
      <c r="AE67" s="76"/>
      <c r="AF67" s="558"/>
      <c r="AG67" s="558"/>
      <c r="AH67" s="558"/>
      <c r="AI67" s="558"/>
      <c r="AJ67" s="558"/>
      <c r="AK67" s="558"/>
      <c r="AL67" s="558"/>
      <c r="AM67" s="558"/>
      <c r="AN67" s="558"/>
      <c r="AO67" s="558"/>
    </row>
    <row r="68" spans="23:41" s="78" customFormat="1">
      <c r="W68" s="76"/>
      <c r="X68" s="76"/>
      <c r="Y68" s="76"/>
      <c r="Z68" s="387"/>
      <c r="AA68" s="387"/>
      <c r="AB68" s="365"/>
      <c r="AC68" s="76"/>
      <c r="AD68" s="76"/>
      <c r="AE68" s="76"/>
      <c r="AF68" s="558"/>
      <c r="AG68" s="558"/>
      <c r="AH68" s="558"/>
      <c r="AI68" s="558"/>
      <c r="AJ68" s="558"/>
      <c r="AK68" s="558"/>
      <c r="AL68" s="558"/>
      <c r="AM68" s="558"/>
      <c r="AN68" s="558"/>
      <c r="AO68" s="558"/>
    </row>
    <row r="69" spans="23:41" s="78" customFormat="1">
      <c r="W69" s="76"/>
      <c r="X69" s="76"/>
      <c r="Y69" s="76"/>
      <c r="Z69" s="387"/>
      <c r="AA69" s="387"/>
      <c r="AB69" s="365"/>
      <c r="AC69" s="76"/>
      <c r="AD69" s="76"/>
      <c r="AE69" s="76"/>
      <c r="AF69" s="558"/>
      <c r="AG69" s="558"/>
      <c r="AH69" s="558"/>
      <c r="AI69" s="558"/>
      <c r="AJ69" s="558"/>
      <c r="AK69" s="558"/>
      <c r="AL69" s="558"/>
      <c r="AM69" s="558"/>
      <c r="AN69" s="558"/>
      <c r="AO69" s="558"/>
    </row>
    <row r="70" spans="23:41" s="78" customFormat="1">
      <c r="W70" s="76"/>
      <c r="X70" s="76"/>
      <c r="Y70" s="76"/>
      <c r="Z70" s="387"/>
      <c r="AA70" s="387"/>
      <c r="AB70" s="365"/>
      <c r="AC70" s="76"/>
      <c r="AD70" s="76"/>
      <c r="AE70" s="76"/>
      <c r="AF70" s="558"/>
      <c r="AG70" s="558"/>
      <c r="AH70" s="558"/>
      <c r="AI70" s="558"/>
      <c r="AJ70" s="558"/>
      <c r="AK70" s="558"/>
      <c r="AL70" s="558"/>
      <c r="AM70" s="558"/>
      <c r="AN70" s="558"/>
      <c r="AO70" s="558"/>
    </row>
    <row r="71" spans="23:41" s="78" customFormat="1">
      <c r="W71" s="76"/>
      <c r="X71" s="76"/>
      <c r="Y71" s="76"/>
      <c r="Z71" s="387"/>
      <c r="AA71" s="387"/>
      <c r="AB71" s="365"/>
      <c r="AC71" s="76"/>
      <c r="AD71" s="76"/>
      <c r="AE71" s="76"/>
      <c r="AF71" s="558"/>
      <c r="AG71" s="558"/>
      <c r="AH71" s="558"/>
      <c r="AI71" s="558"/>
      <c r="AJ71" s="558"/>
      <c r="AK71" s="558"/>
      <c r="AL71" s="558"/>
      <c r="AM71" s="558"/>
      <c r="AN71" s="558"/>
      <c r="AO71" s="558"/>
    </row>
    <row r="72" spans="23:41" s="78" customFormat="1">
      <c r="W72" s="76"/>
      <c r="X72" s="76"/>
      <c r="Y72" s="76"/>
      <c r="Z72" s="387"/>
      <c r="AA72" s="387"/>
      <c r="AB72" s="365"/>
      <c r="AC72" s="76"/>
      <c r="AD72" s="76"/>
      <c r="AE72" s="76"/>
      <c r="AF72" s="558"/>
      <c r="AG72" s="558"/>
      <c r="AH72" s="558"/>
      <c r="AI72" s="558"/>
      <c r="AJ72" s="558"/>
      <c r="AK72" s="558"/>
      <c r="AL72" s="558"/>
      <c r="AM72" s="558"/>
      <c r="AN72" s="558"/>
      <c r="AO72" s="558"/>
    </row>
    <row r="73" spans="23:41" s="78" customFormat="1">
      <c r="W73" s="76"/>
      <c r="X73" s="76"/>
      <c r="Y73" s="76"/>
      <c r="Z73" s="387"/>
      <c r="AA73" s="387"/>
      <c r="AB73" s="365"/>
      <c r="AC73" s="76"/>
      <c r="AD73" s="76"/>
      <c r="AE73" s="76"/>
      <c r="AF73" s="558"/>
      <c r="AG73" s="558"/>
      <c r="AH73" s="558"/>
      <c r="AI73" s="558"/>
      <c r="AJ73" s="558"/>
      <c r="AK73" s="558"/>
      <c r="AL73" s="558"/>
      <c r="AM73" s="558"/>
      <c r="AN73" s="558"/>
      <c r="AO73" s="558"/>
    </row>
    <row r="74" spans="23:41" s="78" customFormat="1">
      <c r="W74" s="76"/>
      <c r="X74" s="76"/>
      <c r="Y74" s="76"/>
      <c r="Z74" s="387"/>
      <c r="AA74" s="387"/>
      <c r="AB74" s="365"/>
      <c r="AC74" s="76"/>
      <c r="AD74" s="76"/>
      <c r="AE74" s="76"/>
      <c r="AF74" s="558"/>
      <c r="AG74" s="558"/>
      <c r="AH74" s="558"/>
      <c r="AI74" s="558"/>
      <c r="AJ74" s="558"/>
      <c r="AK74" s="558"/>
      <c r="AL74" s="558"/>
      <c r="AM74" s="558"/>
      <c r="AN74" s="558"/>
      <c r="AO74" s="558"/>
    </row>
    <row r="75" spans="23:41" s="78" customFormat="1">
      <c r="W75" s="76"/>
      <c r="X75" s="76"/>
      <c r="Y75" s="76"/>
      <c r="Z75" s="387"/>
      <c r="AA75" s="387"/>
      <c r="AB75" s="365"/>
      <c r="AC75" s="76"/>
      <c r="AD75" s="76"/>
      <c r="AE75" s="76"/>
      <c r="AF75" s="558"/>
      <c r="AG75" s="558"/>
      <c r="AH75" s="558"/>
      <c r="AI75" s="558"/>
      <c r="AJ75" s="558"/>
      <c r="AK75" s="558"/>
      <c r="AL75" s="558"/>
      <c r="AM75" s="558"/>
      <c r="AN75" s="558"/>
      <c r="AO75" s="558"/>
    </row>
    <row r="76" spans="23:41" s="78" customFormat="1">
      <c r="W76" s="76"/>
      <c r="X76" s="76"/>
      <c r="Y76" s="76"/>
      <c r="Z76" s="387"/>
      <c r="AA76" s="387"/>
      <c r="AB76" s="365"/>
      <c r="AC76" s="76"/>
      <c r="AD76" s="76"/>
      <c r="AE76" s="76"/>
      <c r="AF76" s="558"/>
      <c r="AG76" s="558"/>
      <c r="AH76" s="558"/>
      <c r="AI76" s="558"/>
      <c r="AJ76" s="558"/>
      <c r="AK76" s="558"/>
      <c r="AL76" s="558"/>
      <c r="AM76" s="558"/>
      <c r="AN76" s="558"/>
      <c r="AO76" s="558"/>
    </row>
    <row r="77" spans="23:41" s="78" customFormat="1">
      <c r="W77" s="76"/>
      <c r="X77" s="76"/>
      <c r="Y77" s="76"/>
      <c r="Z77" s="387"/>
      <c r="AA77" s="387"/>
      <c r="AB77" s="365"/>
      <c r="AC77" s="76"/>
      <c r="AD77" s="76"/>
      <c r="AE77" s="76"/>
      <c r="AF77" s="558"/>
      <c r="AG77" s="558"/>
      <c r="AH77" s="558"/>
      <c r="AI77" s="558"/>
      <c r="AJ77" s="558"/>
      <c r="AK77" s="558"/>
      <c r="AL77" s="558"/>
      <c r="AM77" s="558"/>
      <c r="AN77" s="558"/>
      <c r="AO77" s="558"/>
    </row>
    <row r="78" spans="23:41" s="78" customFormat="1">
      <c r="W78" s="76"/>
      <c r="X78" s="76"/>
      <c r="Y78" s="76"/>
      <c r="Z78" s="387"/>
      <c r="AA78" s="387"/>
      <c r="AB78" s="365"/>
      <c r="AC78" s="76"/>
      <c r="AD78" s="76"/>
      <c r="AE78" s="76"/>
      <c r="AF78" s="558"/>
      <c r="AG78" s="558"/>
      <c r="AH78" s="558"/>
      <c r="AI78" s="558"/>
      <c r="AJ78" s="558"/>
      <c r="AK78" s="558"/>
      <c r="AL78" s="558"/>
      <c r="AM78" s="558"/>
      <c r="AN78" s="558"/>
      <c r="AO78" s="558"/>
    </row>
    <row r="79" spans="23:41" s="78" customFormat="1">
      <c r="W79" s="76"/>
      <c r="X79" s="76"/>
      <c r="Y79" s="76"/>
      <c r="Z79" s="387"/>
      <c r="AA79" s="387"/>
      <c r="AB79" s="365"/>
      <c r="AC79" s="76"/>
      <c r="AD79" s="76"/>
      <c r="AE79" s="76"/>
      <c r="AF79" s="558"/>
      <c r="AG79" s="558"/>
      <c r="AH79" s="558"/>
      <c r="AI79" s="558"/>
      <c r="AJ79" s="558"/>
      <c r="AK79" s="558"/>
      <c r="AL79" s="558"/>
      <c r="AM79" s="558"/>
      <c r="AN79" s="558"/>
      <c r="AO79" s="558"/>
    </row>
    <row r="80" spans="23:41" s="78" customFormat="1">
      <c r="W80" s="76"/>
      <c r="X80" s="76"/>
      <c r="Y80" s="76"/>
      <c r="Z80" s="387"/>
      <c r="AA80" s="387"/>
      <c r="AB80" s="365"/>
      <c r="AC80" s="76"/>
      <c r="AD80" s="76"/>
      <c r="AE80" s="76"/>
      <c r="AF80" s="558"/>
      <c r="AG80" s="558"/>
      <c r="AH80" s="558"/>
      <c r="AI80" s="558"/>
      <c r="AJ80" s="558"/>
      <c r="AK80" s="558"/>
      <c r="AL80" s="558"/>
      <c r="AM80" s="558"/>
      <c r="AN80" s="558"/>
      <c r="AO80" s="558"/>
    </row>
    <row r="81" spans="23:41" s="78" customFormat="1">
      <c r="W81" s="76"/>
      <c r="X81" s="76"/>
      <c r="Y81" s="76"/>
      <c r="Z81" s="387"/>
      <c r="AA81" s="387"/>
      <c r="AB81" s="365"/>
      <c r="AC81" s="76"/>
      <c r="AD81" s="76"/>
      <c r="AE81" s="76"/>
      <c r="AF81" s="558"/>
      <c r="AG81" s="558"/>
      <c r="AH81" s="558"/>
      <c r="AI81" s="558"/>
      <c r="AJ81" s="558"/>
      <c r="AK81" s="558"/>
      <c r="AL81" s="558"/>
      <c r="AM81" s="558"/>
      <c r="AN81" s="558"/>
      <c r="AO81" s="558"/>
    </row>
    <row r="82" spans="23:41" s="78" customFormat="1">
      <c r="W82" s="76"/>
      <c r="X82" s="76"/>
      <c r="Y82" s="76"/>
      <c r="Z82" s="387"/>
      <c r="AA82" s="387"/>
      <c r="AB82" s="365"/>
      <c r="AC82" s="76"/>
      <c r="AD82" s="76"/>
      <c r="AE82" s="76"/>
      <c r="AF82" s="558"/>
      <c r="AG82" s="558"/>
      <c r="AH82" s="558"/>
      <c r="AI82" s="558"/>
      <c r="AJ82" s="558"/>
      <c r="AK82" s="558"/>
      <c r="AL82" s="558"/>
      <c r="AM82" s="558"/>
      <c r="AN82" s="558"/>
      <c r="AO82" s="558"/>
    </row>
    <row r="83" spans="23:41" s="78" customFormat="1">
      <c r="W83" s="76"/>
      <c r="X83" s="76"/>
      <c r="Y83" s="76"/>
      <c r="Z83" s="387"/>
      <c r="AA83" s="387"/>
      <c r="AB83" s="365"/>
      <c r="AC83" s="76"/>
      <c r="AD83" s="76"/>
      <c r="AE83" s="76"/>
      <c r="AF83" s="558"/>
      <c r="AG83" s="558"/>
      <c r="AH83" s="558"/>
      <c r="AI83" s="558"/>
      <c r="AJ83" s="558"/>
      <c r="AK83" s="558"/>
      <c r="AL83" s="558"/>
      <c r="AM83" s="558"/>
      <c r="AN83" s="558"/>
      <c r="AO83" s="558"/>
    </row>
    <row r="84" spans="23:41" s="78" customFormat="1">
      <c r="W84" s="76"/>
      <c r="X84" s="76"/>
      <c r="Y84" s="76"/>
      <c r="Z84" s="387"/>
      <c r="AA84" s="387"/>
      <c r="AB84" s="365"/>
      <c r="AC84" s="76"/>
      <c r="AD84" s="76"/>
      <c r="AE84" s="76"/>
      <c r="AF84" s="558"/>
      <c r="AG84" s="558"/>
      <c r="AH84" s="558"/>
      <c r="AI84" s="558"/>
      <c r="AJ84" s="558"/>
      <c r="AK84" s="558"/>
      <c r="AL84" s="558"/>
      <c r="AM84" s="558"/>
      <c r="AN84" s="558"/>
      <c r="AO84" s="558"/>
    </row>
    <row r="85" spans="23:41" s="78" customFormat="1">
      <c r="W85" s="76"/>
      <c r="X85" s="76"/>
      <c r="Y85" s="76"/>
      <c r="Z85" s="387"/>
      <c r="AA85" s="387"/>
      <c r="AB85" s="365"/>
      <c r="AC85" s="76"/>
      <c r="AD85" s="76"/>
      <c r="AE85" s="76"/>
      <c r="AF85" s="558"/>
      <c r="AG85" s="558"/>
      <c r="AH85" s="558"/>
      <c r="AI85" s="558"/>
      <c r="AJ85" s="558"/>
      <c r="AK85" s="558"/>
      <c r="AL85" s="558"/>
      <c r="AM85" s="558"/>
      <c r="AN85" s="558"/>
      <c r="AO85" s="558"/>
    </row>
    <row r="86" spans="23:41" s="78" customFormat="1">
      <c r="W86" s="76"/>
      <c r="X86" s="76"/>
      <c r="Y86" s="76"/>
      <c r="Z86" s="387"/>
      <c r="AA86" s="387"/>
      <c r="AB86" s="365"/>
      <c r="AC86" s="76"/>
      <c r="AD86" s="76"/>
      <c r="AE86" s="76"/>
      <c r="AF86" s="558"/>
      <c r="AG86" s="558"/>
      <c r="AH86" s="558"/>
      <c r="AI86" s="558"/>
      <c r="AJ86" s="558"/>
      <c r="AK86" s="558"/>
      <c r="AL86" s="558"/>
      <c r="AM86" s="558"/>
      <c r="AN86" s="558"/>
      <c r="AO86" s="558"/>
    </row>
    <row r="87" spans="23:41" s="78" customFormat="1">
      <c r="W87" s="76"/>
      <c r="X87" s="76"/>
      <c r="Y87" s="76"/>
      <c r="Z87" s="387"/>
      <c r="AA87" s="387"/>
      <c r="AB87" s="365"/>
      <c r="AC87" s="76"/>
      <c r="AD87" s="76"/>
      <c r="AE87" s="76"/>
      <c r="AF87" s="558"/>
      <c r="AG87" s="558"/>
      <c r="AH87" s="558"/>
      <c r="AI87" s="558"/>
      <c r="AJ87" s="558"/>
      <c r="AK87" s="558"/>
      <c r="AL87" s="558"/>
      <c r="AM87" s="558"/>
      <c r="AN87" s="558"/>
      <c r="AO87" s="558"/>
    </row>
    <row r="88" spans="23:41" s="78" customFormat="1">
      <c r="W88" s="76"/>
      <c r="X88" s="76"/>
      <c r="Y88" s="76"/>
      <c r="Z88" s="387"/>
      <c r="AA88" s="387"/>
      <c r="AB88" s="365"/>
      <c r="AC88" s="76"/>
      <c r="AD88" s="76"/>
      <c r="AE88" s="76"/>
      <c r="AF88" s="558"/>
      <c r="AG88" s="558"/>
      <c r="AH88" s="558"/>
      <c r="AI88" s="558"/>
      <c r="AJ88" s="558"/>
      <c r="AK88" s="558"/>
      <c r="AL88" s="558"/>
      <c r="AM88" s="558"/>
      <c r="AN88" s="558"/>
      <c r="AO88" s="558"/>
    </row>
    <row r="347" spans="1:5" ht="172.5">
      <c r="A347" s="73"/>
      <c r="B347" s="73"/>
      <c r="C347" s="73"/>
      <c r="D347" s="73"/>
      <c r="E347" s="73" t="s">
        <v>505</v>
      </c>
    </row>
    <row r="351" spans="1:5">
      <c r="A351" s="73" t="s">
        <v>498</v>
      </c>
      <c r="B351" s="73"/>
      <c r="C351" s="73"/>
      <c r="D351" s="73"/>
      <c r="E351" s="73"/>
    </row>
  </sheetData>
  <mergeCells count="1">
    <mergeCell ref="T25:Y25"/>
  </mergeCells>
  <phoneticPr fontId="16"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7D20-AF8E-48D0-B5EB-4291C14B652C}">
  <sheetPr codeName="Sheet17">
    <pageSetUpPr fitToPage="1"/>
  </sheetPr>
  <dimension ref="A1:I59"/>
  <sheetViews>
    <sheetView zoomScale="50" zoomScaleNormal="50" workbookViewId="0"/>
  </sheetViews>
  <sheetFormatPr defaultColWidth="8.77734375" defaultRowHeight="23.25"/>
  <cols>
    <col min="1" max="1" width="32.77734375" style="744" customWidth="1"/>
    <col min="2" max="2" width="2.77734375" style="744" customWidth="1"/>
    <col min="3" max="3" width="47.109375" style="743" customWidth="1"/>
    <col min="4" max="4" width="8.44140625" style="743" customWidth="1"/>
    <col min="5" max="5" width="46.77734375" style="743" customWidth="1"/>
    <col min="6" max="16384" width="8.77734375" style="743"/>
  </cols>
  <sheetData>
    <row r="1" spans="1:9" ht="22.15" customHeight="1"/>
    <row r="2" spans="1:9" ht="24.75" customHeight="1">
      <c r="A2" s="1058" t="s">
        <v>287</v>
      </c>
      <c r="B2" s="1058"/>
      <c r="C2" s="1058"/>
      <c r="D2" s="745"/>
      <c r="E2" s="745"/>
    </row>
    <row r="3" spans="1:9" ht="22.15" customHeight="1">
      <c r="A3" s="746"/>
      <c r="B3" s="736"/>
      <c r="C3" s="747"/>
      <c r="D3" s="737"/>
      <c r="E3" s="747"/>
    </row>
    <row r="4" spans="1:9" ht="22.15" customHeight="1">
      <c r="A4" s="748" t="s">
        <v>288</v>
      </c>
      <c r="B4" s="736"/>
      <c r="C4" s="747"/>
      <c r="D4" s="737"/>
      <c r="E4" s="747"/>
    </row>
    <row r="5" spans="1:9" ht="22.15" customHeight="1">
      <c r="A5" s="746"/>
      <c r="B5" s="736"/>
      <c r="C5" s="747"/>
      <c r="D5" s="737"/>
      <c r="E5" s="747"/>
    </row>
    <row r="6" spans="1:9" ht="22.15" customHeight="1">
      <c r="A6" s="746" t="s">
        <v>289</v>
      </c>
      <c r="B6" s="746"/>
      <c r="C6" s="749" t="s">
        <v>290</v>
      </c>
      <c r="D6" s="746"/>
      <c r="E6" s="749" t="s">
        <v>291</v>
      </c>
    </row>
    <row r="7" spans="1:9" ht="22.15" customHeight="1">
      <c r="A7" s="746"/>
      <c r="B7" s="736"/>
      <c r="C7" s="747"/>
      <c r="D7" s="737"/>
      <c r="E7" s="747"/>
    </row>
    <row r="8" spans="1:9">
      <c r="A8" s="735"/>
      <c r="B8" s="736"/>
      <c r="C8" s="747"/>
      <c r="D8" s="737"/>
      <c r="E8" s="747"/>
    </row>
    <row r="9" spans="1:9" ht="198.75" customHeight="1">
      <c r="A9" s="735" t="s">
        <v>801</v>
      </c>
      <c r="B9" s="750"/>
      <c r="C9" s="735" t="s">
        <v>786</v>
      </c>
      <c r="D9" s="735"/>
      <c r="E9" s="735" t="s">
        <v>293</v>
      </c>
    </row>
    <row r="10" spans="1:9">
      <c r="A10" s="735"/>
      <c r="B10" s="736"/>
      <c r="C10" s="747"/>
      <c r="D10" s="737"/>
      <c r="E10" s="747"/>
    </row>
    <row r="11" spans="1:9" ht="23.25" customHeight="1">
      <c r="A11" s="735"/>
      <c r="B11" s="736"/>
      <c r="C11" s="735"/>
      <c r="D11" s="735"/>
      <c r="E11" s="735"/>
    </row>
    <row r="12" spans="1:9" ht="121.5">
      <c r="A12" s="735" t="s">
        <v>775</v>
      </c>
      <c r="B12" s="750"/>
      <c r="C12" s="735" t="s">
        <v>297</v>
      </c>
      <c r="D12" s="735"/>
      <c r="E12" s="735" t="s">
        <v>804</v>
      </c>
      <c r="I12" s="736"/>
    </row>
    <row r="13" spans="1:9">
      <c r="A13" s="735"/>
      <c r="B13" s="736"/>
      <c r="C13" s="747"/>
      <c r="D13" s="737"/>
      <c r="E13" s="747"/>
    </row>
    <row r="14" spans="1:9" ht="22.9" customHeight="1">
      <c r="A14" s="746" t="s">
        <v>299</v>
      </c>
      <c r="B14" s="746"/>
      <c r="C14" s="749" t="s">
        <v>290</v>
      </c>
      <c r="D14" s="746"/>
      <c r="E14" s="1041" t="s">
        <v>291</v>
      </c>
    </row>
    <row r="15" spans="1:9">
      <c r="A15" s="736"/>
      <c r="B15" s="736"/>
      <c r="C15" s="747"/>
      <c r="D15" s="737"/>
      <c r="E15" s="747"/>
    </row>
    <row r="16" spans="1:9" ht="24" customHeight="1">
      <c r="A16" s="1066" t="s">
        <v>806</v>
      </c>
      <c r="B16" s="750"/>
      <c r="C16" s="758" t="s">
        <v>300</v>
      </c>
      <c r="D16" s="735"/>
      <c r="E16" s="1066" t="s">
        <v>805</v>
      </c>
    </row>
    <row r="17" spans="1:5" ht="159.75" customHeight="1">
      <c r="A17" s="1066"/>
      <c r="B17" s="750"/>
      <c r="C17" s="759" t="s">
        <v>149</v>
      </c>
      <c r="D17" s="735"/>
      <c r="E17" s="1066"/>
    </row>
    <row r="18" spans="1:5" ht="23.25" customHeight="1">
      <c r="A18" s="735"/>
      <c r="B18" s="750"/>
      <c r="C18" s="751"/>
      <c r="D18" s="735"/>
      <c r="E18" s="1040"/>
    </row>
    <row r="19" spans="1:5">
      <c r="A19" s="736"/>
      <c r="B19" s="736"/>
      <c r="C19" s="737"/>
      <c r="D19" s="737"/>
      <c r="E19" s="747"/>
    </row>
    <row r="20" spans="1:5">
      <c r="A20" s="736"/>
      <c r="B20" s="736"/>
      <c r="C20" s="737"/>
      <c r="D20" s="737"/>
      <c r="E20" s="747"/>
    </row>
    <row r="21" spans="1:5" ht="141.75">
      <c r="A21" s="735" t="s">
        <v>718</v>
      </c>
      <c r="B21" s="750"/>
      <c r="C21" s="735" t="s">
        <v>301</v>
      </c>
      <c r="D21" s="735"/>
      <c r="E21" s="735" t="s">
        <v>729</v>
      </c>
    </row>
    <row r="22" spans="1:5">
      <c r="A22" s="736"/>
      <c r="B22" s="750"/>
      <c r="C22" s="747"/>
      <c r="D22" s="737"/>
      <c r="E22" s="747"/>
    </row>
    <row r="23" spans="1:5" ht="45.75" customHeight="1">
      <c r="A23" s="735" t="s">
        <v>722</v>
      </c>
      <c r="B23" s="750"/>
      <c r="C23" s="751" t="s">
        <v>788</v>
      </c>
      <c r="D23" s="1069" t="s">
        <v>789</v>
      </c>
      <c r="E23" s="1066" t="s">
        <v>807</v>
      </c>
    </row>
    <row r="24" spans="1:5" ht="138" customHeight="1">
      <c r="A24" s="736"/>
      <c r="B24" s="736"/>
      <c r="C24" s="752" t="s">
        <v>790</v>
      </c>
      <c r="D24" s="1069"/>
      <c r="E24" s="1066"/>
    </row>
    <row r="25" spans="1:5">
      <c r="A25" s="736"/>
      <c r="B25" s="736"/>
      <c r="C25" s="747"/>
      <c r="D25" s="747"/>
      <c r="E25" s="747"/>
    </row>
    <row r="26" spans="1:5" ht="118.5" customHeight="1">
      <c r="A26" s="735" t="s">
        <v>717</v>
      </c>
      <c r="B26" s="750"/>
      <c r="C26" s="751" t="s">
        <v>302</v>
      </c>
      <c r="D26" s="735"/>
      <c r="E26" s="735" t="s">
        <v>808</v>
      </c>
    </row>
    <row r="27" spans="1:5">
      <c r="A27" s="736"/>
      <c r="B27" s="736"/>
      <c r="C27" s="747"/>
      <c r="D27" s="747"/>
      <c r="E27" s="747"/>
    </row>
    <row r="28" spans="1:5" ht="118.5" customHeight="1">
      <c r="A28" s="1030" t="s">
        <v>721</v>
      </c>
      <c r="B28" s="750"/>
      <c r="C28" s="1029" t="s">
        <v>720</v>
      </c>
      <c r="D28" s="1030"/>
      <c r="E28" s="1030" t="s">
        <v>871</v>
      </c>
    </row>
    <row r="29" spans="1:5" ht="27" customHeight="1">
      <c r="A29" s="736"/>
      <c r="B29" s="750"/>
      <c r="C29" s="751"/>
      <c r="D29" s="735"/>
      <c r="E29" s="735"/>
    </row>
    <row r="30" spans="1:5" ht="23.25" customHeight="1">
      <c r="A30" s="748" t="s">
        <v>303</v>
      </c>
      <c r="B30" s="736"/>
      <c r="C30" s="735"/>
      <c r="D30" s="735"/>
      <c r="E30" s="735"/>
    </row>
    <row r="31" spans="1:5" ht="23.25" customHeight="1">
      <c r="A31" s="746"/>
      <c r="B31" s="736"/>
      <c r="C31" s="735"/>
      <c r="D31" s="735"/>
      <c r="E31" s="735"/>
    </row>
    <row r="32" spans="1:5" ht="23.25" customHeight="1">
      <c r="A32" s="736"/>
      <c r="B32" s="750"/>
      <c r="C32" s="735"/>
      <c r="D32" s="735"/>
      <c r="E32" s="735"/>
    </row>
    <row r="33" spans="1:5" ht="24">
      <c r="A33" s="738" t="s">
        <v>725</v>
      </c>
      <c r="B33" s="760"/>
      <c r="C33" s="755" t="s">
        <v>311</v>
      </c>
      <c r="D33" s="1067" t="s">
        <v>295</v>
      </c>
      <c r="E33" s="753"/>
    </row>
    <row r="34" spans="1:5" ht="23.25" customHeight="1">
      <c r="A34" s="736"/>
      <c r="B34" s="750"/>
      <c r="C34" s="752" t="s">
        <v>300</v>
      </c>
      <c r="D34" s="1067"/>
      <c r="E34" s="735"/>
    </row>
    <row r="35" spans="1:5" ht="23.25" customHeight="1">
      <c r="A35" s="736"/>
      <c r="B35" s="750"/>
      <c r="C35" s="735"/>
      <c r="D35" s="735"/>
      <c r="E35" s="735"/>
    </row>
    <row r="36" spans="1:5" ht="25.5" customHeight="1">
      <c r="A36" s="736" t="s">
        <v>311</v>
      </c>
      <c r="B36" s="750"/>
      <c r="C36" s="1066" t="s">
        <v>713</v>
      </c>
      <c r="D36" s="1068"/>
      <c r="E36" s="1068"/>
    </row>
    <row r="37" spans="1:5">
      <c r="A37" s="736"/>
      <c r="B37" s="750"/>
      <c r="C37" s="761"/>
      <c r="D37" s="737"/>
      <c r="E37" s="747"/>
    </row>
    <row r="38" spans="1:5" ht="109.5" customHeight="1">
      <c r="A38" s="762" t="s">
        <v>312</v>
      </c>
      <c r="B38" s="763"/>
      <c r="C38" s="1066" t="s">
        <v>809</v>
      </c>
      <c r="D38" s="1066"/>
      <c r="E38" s="1066"/>
    </row>
    <row r="39" spans="1:5" ht="23.25" customHeight="1">
      <c r="A39" s="735"/>
      <c r="B39" s="750"/>
      <c r="C39" s="735"/>
      <c r="D39" s="735"/>
      <c r="E39" s="735"/>
    </row>
    <row r="40" spans="1:5" ht="23.25" customHeight="1">
      <c r="A40" s="735"/>
      <c r="B40" s="750"/>
      <c r="C40" s="735"/>
      <c r="D40" s="735"/>
      <c r="E40" s="735"/>
    </row>
    <row r="41" spans="1:5">
      <c r="A41" s="735"/>
      <c r="B41" s="736"/>
      <c r="C41" s="747"/>
      <c r="D41" s="737"/>
      <c r="E41" s="747"/>
    </row>
    <row r="42" spans="1:5" ht="26.25" customHeight="1">
      <c r="A42" s="1066" t="s">
        <v>723</v>
      </c>
      <c r="B42" s="750"/>
      <c r="C42" s="755" t="s">
        <v>314</v>
      </c>
      <c r="D42" s="1067" t="s">
        <v>295</v>
      </c>
      <c r="E42" s="753"/>
    </row>
    <row r="43" spans="1:5" ht="23.25" customHeight="1">
      <c r="A43" s="1066"/>
      <c r="B43" s="736"/>
      <c r="C43" s="752" t="s">
        <v>315</v>
      </c>
      <c r="D43" s="1067"/>
      <c r="E43" s="735"/>
    </row>
    <row r="44" spans="1:5">
      <c r="A44" s="735"/>
      <c r="B44" s="736"/>
      <c r="C44" s="747"/>
      <c r="D44" s="737"/>
      <c r="E44" s="747"/>
    </row>
    <row r="45" spans="1:5">
      <c r="A45" s="735"/>
      <c r="B45" s="736"/>
      <c r="C45" s="747"/>
      <c r="D45" s="737"/>
      <c r="E45" s="747"/>
    </row>
    <row r="46" spans="1:5" ht="23.25" customHeight="1">
      <c r="A46" s="1066" t="s">
        <v>726</v>
      </c>
      <c r="B46" s="750"/>
      <c r="C46" s="756" t="s">
        <v>300</v>
      </c>
      <c r="D46" s="1067" t="s">
        <v>295</v>
      </c>
      <c r="E46" s="735"/>
    </row>
    <row r="47" spans="1:5" ht="23.25" customHeight="1">
      <c r="A47" s="1066"/>
      <c r="B47" s="736"/>
      <c r="C47" s="752" t="s">
        <v>703</v>
      </c>
      <c r="D47" s="1067"/>
      <c r="E47" s="735"/>
    </row>
    <row r="48" spans="1:5">
      <c r="A48" s="735"/>
      <c r="B48" s="750"/>
      <c r="C48" s="747"/>
      <c r="D48" s="737"/>
      <c r="E48" s="747"/>
    </row>
    <row r="49" spans="1:5" ht="23.25" customHeight="1">
      <c r="A49" s="1066" t="s">
        <v>727</v>
      </c>
      <c r="B49" s="750"/>
      <c r="C49" s="756" t="s">
        <v>316</v>
      </c>
      <c r="D49" s="1067" t="s">
        <v>295</v>
      </c>
      <c r="E49" s="735"/>
    </row>
    <row r="50" spans="1:5" ht="23.25" customHeight="1">
      <c r="A50" s="1066"/>
      <c r="B50" s="736"/>
      <c r="C50" s="752" t="s">
        <v>121</v>
      </c>
      <c r="D50" s="1067"/>
      <c r="E50" s="735"/>
    </row>
    <row r="51" spans="1:5">
      <c r="A51" s="735"/>
      <c r="B51" s="736"/>
      <c r="C51" s="747"/>
      <c r="D51" s="737"/>
      <c r="E51" s="747"/>
    </row>
    <row r="52" spans="1:5" ht="23.25" customHeight="1">
      <c r="A52" s="735" t="s">
        <v>724</v>
      </c>
      <c r="B52" s="750"/>
      <c r="C52" s="756" t="s">
        <v>50</v>
      </c>
      <c r="D52" s="735"/>
      <c r="E52" s="735"/>
    </row>
    <row r="53" spans="1:5" ht="23.25" customHeight="1">
      <c r="A53" s="735"/>
      <c r="B53" s="736"/>
      <c r="C53" s="752" t="s">
        <v>317</v>
      </c>
      <c r="D53" s="735"/>
      <c r="E53" s="735"/>
    </row>
    <row r="54" spans="1:5">
      <c r="A54" s="735"/>
      <c r="B54" s="736"/>
      <c r="C54" s="747"/>
      <c r="D54" s="737"/>
      <c r="E54" s="747"/>
    </row>
    <row r="55" spans="1:5" ht="24.75" customHeight="1">
      <c r="A55" s="1066" t="s">
        <v>318</v>
      </c>
      <c r="B55" s="754"/>
      <c r="C55" s="1070" t="s">
        <v>50</v>
      </c>
      <c r="D55" s="1070"/>
      <c r="E55" s="757"/>
    </row>
    <row r="56" spans="1:5" ht="41.25" customHeight="1">
      <c r="A56" s="1066"/>
      <c r="B56" s="736"/>
      <c r="C56" s="1071" t="s">
        <v>319</v>
      </c>
      <c r="D56" s="1071"/>
      <c r="E56" s="757"/>
    </row>
    <row r="58" spans="1:5">
      <c r="A58" s="736" t="s">
        <v>716</v>
      </c>
    </row>
    <row r="59" spans="1:5" ht="46.5" customHeight="1">
      <c r="A59" s="1066" t="s">
        <v>802</v>
      </c>
      <c r="B59" s="1066"/>
      <c r="C59" s="1066"/>
      <c r="D59" s="1066"/>
      <c r="E59" s="1066"/>
    </row>
  </sheetData>
  <mergeCells count="18">
    <mergeCell ref="A59:E59"/>
    <mergeCell ref="A49:A50"/>
    <mergeCell ref="D49:D50"/>
    <mergeCell ref="A55:A56"/>
    <mergeCell ref="C55:D55"/>
    <mergeCell ref="C56:D56"/>
    <mergeCell ref="A42:A43"/>
    <mergeCell ref="D42:D43"/>
    <mergeCell ref="A46:A47"/>
    <mergeCell ref="D46:D47"/>
    <mergeCell ref="D23:D24"/>
    <mergeCell ref="E23:E24"/>
    <mergeCell ref="D33:D34"/>
    <mergeCell ref="C36:E36"/>
    <mergeCell ref="C38:E38"/>
    <mergeCell ref="A2:C2"/>
    <mergeCell ref="A16:A17"/>
    <mergeCell ref="E16:E17"/>
  </mergeCells>
  <pageMargins left="0.78740157480314965" right="0.27559055118110237" top="0.51181102362204722" bottom="0.35433070866141736" header="0.39370078740157483" footer="0"/>
  <pageSetup paperSize="9" scale="43" firstPageNumber="53" fitToHeight="0" orientation="portrait" useFirstPageNumber="1" verticalDpi="1200" r:id="rId1"/>
  <headerFooter alignWithMargins="0"/>
  <rowBreaks count="3" manualBreakCount="3">
    <brk id="9" max="6" man="1"/>
    <brk id="21" max="6" man="1"/>
    <brk id="50"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FF30-B04E-4325-A0CD-39A40A0E41EE}">
  <sheetPr codeName="Sheet18">
    <pageSetUpPr fitToPage="1"/>
  </sheetPr>
  <dimension ref="A1:XCX631"/>
  <sheetViews>
    <sheetView zoomScale="60" zoomScaleNormal="60" workbookViewId="0"/>
  </sheetViews>
  <sheetFormatPr defaultColWidth="8.77734375" defaultRowHeight="18" outlineLevelRow="1"/>
  <cols>
    <col min="1" max="1" width="14.44140625" style="599" customWidth="1"/>
    <col min="2" max="2" width="1.77734375" style="599" customWidth="1"/>
    <col min="3" max="3" width="89.109375" style="599" customWidth="1"/>
    <col min="4" max="18" width="10.21875" style="600" customWidth="1"/>
    <col min="19" max="19" width="10.21875" style="931" customWidth="1"/>
    <col min="20" max="45" width="8.77734375" style="600"/>
    <col min="46" max="16384" width="8.77734375" style="599"/>
  </cols>
  <sheetData>
    <row r="1" spans="1:45" s="55" customFormat="1" ht="39" customHeight="1">
      <c r="A1" s="517" t="s">
        <v>8</v>
      </c>
      <c r="B1" s="229"/>
      <c r="C1" s="229"/>
      <c r="D1" s="518"/>
      <c r="E1" s="518"/>
      <c r="F1" s="518"/>
      <c r="G1" s="518"/>
      <c r="H1" s="518"/>
      <c r="I1" s="518"/>
      <c r="J1" s="518"/>
      <c r="K1" s="518"/>
      <c r="L1" s="518"/>
      <c r="M1" s="518"/>
      <c r="N1" s="518"/>
      <c r="O1" s="518"/>
      <c r="P1" s="518"/>
      <c r="Q1" s="518"/>
      <c r="R1" s="518"/>
      <c r="S1" s="1001"/>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row>
    <row r="2" spans="1:45" ht="22.15" customHeight="1">
      <c r="A2" s="608" t="s">
        <v>9</v>
      </c>
      <c r="B2" s="609"/>
      <c r="C2" s="609"/>
    </row>
    <row r="3" spans="1:45" ht="107.45" customHeight="1">
      <c r="A3" s="1044" t="s">
        <v>10</v>
      </c>
      <c r="B3" s="1044"/>
      <c r="C3" s="1044"/>
    </row>
    <row r="4" spans="1:45" ht="18.75">
      <c r="A4" s="124"/>
      <c r="B4" s="609"/>
      <c r="C4" s="609"/>
    </row>
    <row r="5" spans="1:45" ht="57.75" customHeight="1">
      <c r="A5" s="1046" t="s">
        <v>689</v>
      </c>
      <c r="B5" s="1074"/>
      <c r="C5" s="1074"/>
    </row>
    <row r="6" spans="1:45" ht="115.15" customHeight="1">
      <c r="A6" s="1045" t="s">
        <v>798</v>
      </c>
      <c r="B6" s="1045"/>
      <c r="C6" s="1045"/>
      <c r="D6" s="2"/>
      <c r="E6" s="546"/>
      <c r="F6" s="546"/>
      <c r="G6" s="546"/>
      <c r="H6" s="546"/>
      <c r="I6" s="546"/>
      <c r="J6" s="546"/>
      <c r="K6" s="546"/>
      <c r="L6" s="546"/>
      <c r="M6" s="546"/>
      <c r="N6" s="546"/>
      <c r="O6" s="546"/>
      <c r="P6" s="546"/>
      <c r="Q6" s="546"/>
      <c r="R6" s="546"/>
      <c r="S6" s="1002"/>
    </row>
    <row r="7" spans="1:45" ht="138" customHeight="1">
      <c r="A7" s="1045" t="s">
        <v>1006</v>
      </c>
      <c r="B7" s="1045"/>
      <c r="C7" s="1045"/>
      <c r="D7" s="2"/>
      <c r="E7" s="546"/>
      <c r="F7" s="546"/>
      <c r="G7" s="546"/>
      <c r="H7" s="546"/>
      <c r="I7" s="546"/>
      <c r="J7" s="546"/>
      <c r="K7" s="546"/>
      <c r="L7" s="546"/>
      <c r="M7" s="546"/>
      <c r="N7" s="546"/>
      <c r="O7" s="546"/>
      <c r="P7" s="546"/>
      <c r="Q7" s="546"/>
      <c r="R7" s="546"/>
      <c r="S7" s="1002"/>
    </row>
    <row r="8" spans="1:45" ht="63.75" customHeight="1">
      <c r="A8" s="1045" t="s">
        <v>1156</v>
      </c>
      <c r="B8" s="1045"/>
      <c r="C8" s="1045"/>
      <c r="D8" s="2"/>
      <c r="E8" s="546"/>
      <c r="F8" s="546"/>
      <c r="G8" s="546"/>
      <c r="H8" s="546"/>
      <c r="I8" s="546"/>
      <c r="J8" s="546"/>
      <c r="K8" s="546"/>
      <c r="L8" s="546"/>
      <c r="M8" s="546"/>
      <c r="N8" s="546"/>
      <c r="O8" s="546"/>
      <c r="P8" s="546"/>
      <c r="Q8" s="546"/>
      <c r="R8" s="546"/>
      <c r="S8" s="1002"/>
    </row>
    <row r="9" spans="1:45" ht="18" customHeight="1">
      <c r="A9" s="957"/>
      <c r="B9" s="957"/>
      <c r="C9" s="957"/>
      <c r="D9" s="546"/>
      <c r="E9" s="546"/>
      <c r="F9" s="546"/>
      <c r="G9" s="546"/>
      <c r="H9" s="546"/>
      <c r="I9" s="546"/>
      <c r="J9" s="546"/>
      <c r="K9" s="546"/>
      <c r="L9" s="546"/>
      <c r="M9" s="546"/>
      <c r="N9" s="546"/>
      <c r="O9" s="546"/>
      <c r="P9" s="546"/>
      <c r="Q9" s="546"/>
      <c r="R9" s="546"/>
      <c r="S9" s="1002"/>
    </row>
    <row r="10" spans="1:45" ht="39" customHeight="1">
      <c r="A10" s="1045" t="s">
        <v>15</v>
      </c>
      <c r="B10" s="1045"/>
      <c r="C10" s="1045"/>
      <c r="D10" s="546"/>
      <c r="E10" s="546"/>
      <c r="F10" s="546"/>
      <c r="G10" s="546"/>
      <c r="H10" s="546"/>
      <c r="I10" s="546"/>
      <c r="J10" s="546"/>
      <c r="K10" s="546"/>
      <c r="L10" s="546"/>
      <c r="M10" s="546"/>
      <c r="N10" s="546"/>
      <c r="O10" s="546"/>
      <c r="P10" s="546"/>
      <c r="Q10" s="546"/>
      <c r="R10" s="546"/>
      <c r="S10" s="1002"/>
    </row>
    <row r="11" spans="1:45" ht="21" customHeight="1">
      <c r="A11" s="124"/>
      <c r="B11" s="609"/>
      <c r="C11" s="609"/>
    </row>
    <row r="12" spans="1:45" ht="20.100000000000001" customHeight="1">
      <c r="A12" s="608" t="s">
        <v>16</v>
      </c>
      <c r="B12" s="609"/>
      <c r="C12" s="609"/>
    </row>
    <row r="13" spans="1:45" ht="37.5" customHeight="1" thickBot="1">
      <c r="A13" s="460" t="s">
        <v>17</v>
      </c>
      <c r="B13" s="456"/>
      <c r="C13" s="128"/>
      <c r="D13" s="527" t="s">
        <v>6</v>
      </c>
      <c r="E13" s="527" t="s">
        <v>690</v>
      </c>
      <c r="F13" s="527" t="s">
        <v>695</v>
      </c>
      <c r="G13" s="527" t="s">
        <v>701</v>
      </c>
      <c r="H13" s="527" t="s">
        <v>704</v>
      </c>
      <c r="I13" s="527" t="s">
        <v>730</v>
      </c>
      <c r="J13" s="527" t="s">
        <v>776</v>
      </c>
      <c r="K13" s="527" t="s">
        <v>791</v>
      </c>
      <c r="L13" s="570" t="s">
        <v>1007</v>
      </c>
      <c r="M13" s="570" t="s">
        <v>1010</v>
      </c>
      <c r="N13" s="570" t="s">
        <v>1011</v>
      </c>
      <c r="O13" s="570" t="s">
        <v>1012</v>
      </c>
      <c r="P13" s="570" t="s">
        <v>1013</v>
      </c>
      <c r="Q13" s="570" t="s">
        <v>1014</v>
      </c>
      <c r="R13" s="527" t="s">
        <v>986</v>
      </c>
      <c r="S13" s="527" t="s">
        <v>1067</v>
      </c>
    </row>
    <row r="14" spans="1:45" ht="20.100000000000001" customHeight="1">
      <c r="A14" s="611"/>
      <c r="B14" s="610"/>
      <c r="C14" s="133"/>
      <c r="D14" s="602"/>
      <c r="E14" s="602"/>
      <c r="F14" s="602"/>
      <c r="G14" s="602"/>
      <c r="H14" s="602"/>
      <c r="I14" s="602"/>
      <c r="J14" s="602"/>
      <c r="K14" s="602"/>
      <c r="L14" s="602"/>
      <c r="M14" s="602"/>
      <c r="N14" s="602"/>
      <c r="O14" s="602"/>
      <c r="P14" s="602"/>
      <c r="Q14" s="602"/>
      <c r="R14" s="602"/>
      <c r="S14" s="545"/>
    </row>
    <row r="15" spans="1:45" ht="20.100000000000001" customHeight="1">
      <c r="A15" s="611" t="s">
        <v>42</v>
      </c>
      <c r="B15" s="610"/>
      <c r="C15" s="133"/>
      <c r="D15" s="525">
        <v>1690</v>
      </c>
      <c r="E15" s="525">
        <v>1144</v>
      </c>
      <c r="F15" s="525">
        <v>1060</v>
      </c>
      <c r="G15" s="525">
        <v>1553</v>
      </c>
      <c r="H15" s="525">
        <v>1357</v>
      </c>
      <c r="I15" s="525">
        <v>12330</v>
      </c>
      <c r="J15" s="525">
        <v>14049</v>
      </c>
      <c r="K15" s="525">
        <v>21279</v>
      </c>
      <c r="L15" s="525">
        <v>1721</v>
      </c>
      <c r="M15" s="525">
        <v>1233</v>
      </c>
      <c r="N15" s="525">
        <v>1296</v>
      </c>
      <c r="O15" s="525">
        <v>2171</v>
      </c>
      <c r="P15" s="525">
        <v>2162</v>
      </c>
      <c r="Q15" s="525">
        <v>1754</v>
      </c>
      <c r="R15" s="525">
        <v>2152</v>
      </c>
      <c r="S15" s="794">
        <v>2736</v>
      </c>
    </row>
    <row r="16" spans="1:45" ht="20.100000000000001" customHeight="1">
      <c r="A16" s="609" t="s">
        <v>43</v>
      </c>
      <c r="B16" s="610"/>
      <c r="C16" s="133"/>
      <c r="D16" s="528">
        <v>21</v>
      </c>
      <c r="E16" s="528">
        <v>23</v>
      </c>
      <c r="F16" s="528">
        <v>20</v>
      </c>
      <c r="G16" s="528">
        <v>45</v>
      </c>
      <c r="H16" s="528">
        <v>23</v>
      </c>
      <c r="I16" s="528">
        <v>2134</v>
      </c>
      <c r="J16" s="528">
        <v>1386</v>
      </c>
      <c r="K16" s="528">
        <v>1260</v>
      </c>
      <c r="L16" s="528">
        <v>37</v>
      </c>
      <c r="M16" s="528">
        <v>15</v>
      </c>
      <c r="N16" s="528">
        <v>13</v>
      </c>
      <c r="O16" s="528">
        <v>26</v>
      </c>
      <c r="P16" s="528">
        <v>23</v>
      </c>
      <c r="Q16" s="528">
        <v>30</v>
      </c>
      <c r="R16" s="528">
        <v>19</v>
      </c>
      <c r="S16" s="1003">
        <v>29</v>
      </c>
    </row>
    <row r="17" spans="1:95" ht="20.100000000000001" customHeight="1">
      <c r="A17" s="142" t="s">
        <v>44</v>
      </c>
      <c r="B17" s="610"/>
      <c r="C17" s="133"/>
      <c r="D17" s="525">
        <v>-917</v>
      </c>
      <c r="E17" s="525">
        <v>-526</v>
      </c>
      <c r="F17" s="525">
        <v>-533</v>
      </c>
      <c r="G17" s="525">
        <v>-745</v>
      </c>
      <c r="H17" s="525">
        <v>-576</v>
      </c>
      <c r="I17" s="525">
        <v>-11424</v>
      </c>
      <c r="J17" s="525">
        <v>-13170</v>
      </c>
      <c r="K17" s="525">
        <v>-19127</v>
      </c>
      <c r="L17" s="525">
        <v>-900</v>
      </c>
      <c r="M17" s="525">
        <v>-629</v>
      </c>
      <c r="N17" s="525">
        <v>-674</v>
      </c>
      <c r="O17" s="525">
        <v>-1216</v>
      </c>
      <c r="P17" s="525">
        <v>-1403</v>
      </c>
      <c r="Q17" s="525">
        <v>-1059</v>
      </c>
      <c r="R17" s="525">
        <v>-1356</v>
      </c>
      <c r="S17" s="794">
        <v>-1532</v>
      </c>
    </row>
    <row r="18" spans="1:95" ht="20.100000000000001" customHeight="1">
      <c r="A18" s="142" t="s">
        <v>45</v>
      </c>
      <c r="B18" s="610"/>
      <c r="C18" s="133"/>
      <c r="D18" s="528">
        <v>-122</v>
      </c>
      <c r="E18" s="528">
        <v>-123</v>
      </c>
      <c r="F18" s="528">
        <v>-110</v>
      </c>
      <c r="G18" s="528">
        <v>-125</v>
      </c>
      <c r="H18" s="528">
        <v>-123</v>
      </c>
      <c r="I18" s="528">
        <v>-353</v>
      </c>
      <c r="J18" s="528">
        <v>-337</v>
      </c>
      <c r="K18" s="528">
        <v>-382</v>
      </c>
      <c r="L18" s="528">
        <v>-125</v>
      </c>
      <c r="M18" s="528">
        <v>-126</v>
      </c>
      <c r="N18" s="528">
        <v>-111</v>
      </c>
      <c r="O18" s="528">
        <v>-134</v>
      </c>
      <c r="P18" s="528">
        <v>-125</v>
      </c>
      <c r="Q18" s="528">
        <v>-123</v>
      </c>
      <c r="R18" s="528">
        <v>-121</v>
      </c>
      <c r="S18" s="1003">
        <v>-134</v>
      </c>
    </row>
    <row r="19" spans="1:95" ht="20.100000000000001" customHeight="1">
      <c r="A19" s="142" t="s">
        <v>46</v>
      </c>
      <c r="B19" s="610"/>
      <c r="C19" s="133"/>
      <c r="D19" s="525">
        <v>-137</v>
      </c>
      <c r="E19" s="525">
        <v>-141</v>
      </c>
      <c r="F19" s="525">
        <v>-143</v>
      </c>
      <c r="G19" s="525">
        <v>-154</v>
      </c>
      <c r="H19" s="794">
        <v>-150</v>
      </c>
      <c r="I19" s="794">
        <v>-309</v>
      </c>
      <c r="J19" s="525">
        <v>-311</v>
      </c>
      <c r="K19" s="525">
        <v>-320</v>
      </c>
      <c r="L19" s="525">
        <v>-145</v>
      </c>
      <c r="M19" s="525">
        <v>-146</v>
      </c>
      <c r="N19" s="525">
        <v>-143</v>
      </c>
      <c r="O19" s="525">
        <v>-154</v>
      </c>
      <c r="P19" s="525">
        <v>-140</v>
      </c>
      <c r="Q19" s="525">
        <v>-135</v>
      </c>
      <c r="R19" s="525">
        <v>-140</v>
      </c>
      <c r="S19" s="794">
        <v>-151</v>
      </c>
    </row>
    <row r="20" spans="1:95" ht="20.100000000000001" customHeight="1">
      <c r="A20" s="144" t="s">
        <v>47</v>
      </c>
      <c r="B20" s="167"/>
      <c r="C20" s="146"/>
      <c r="D20" s="529">
        <v>-127</v>
      </c>
      <c r="E20" s="529">
        <v>-146</v>
      </c>
      <c r="F20" s="529">
        <v>-142</v>
      </c>
      <c r="G20" s="529">
        <v>-176</v>
      </c>
      <c r="H20" s="529">
        <v>-138</v>
      </c>
      <c r="I20" s="529">
        <v>-2174</v>
      </c>
      <c r="J20" s="529">
        <v>-1795</v>
      </c>
      <c r="K20" s="529">
        <v>-1782</v>
      </c>
      <c r="L20" s="529">
        <v>-130</v>
      </c>
      <c r="M20" s="529">
        <v>-140</v>
      </c>
      <c r="N20" s="529">
        <v>-138</v>
      </c>
      <c r="O20" s="529">
        <v>-175</v>
      </c>
      <c r="P20" s="529">
        <v>-129</v>
      </c>
      <c r="Q20" s="529">
        <v>-149</v>
      </c>
      <c r="R20" s="529">
        <v>-133</v>
      </c>
      <c r="S20" s="1004">
        <v>-204</v>
      </c>
    </row>
    <row r="21" spans="1:95" ht="20.100000000000001" customHeight="1">
      <c r="A21" s="611" t="s">
        <v>48</v>
      </c>
      <c r="B21" s="610"/>
      <c r="C21" s="133"/>
      <c r="D21" s="530">
        <v>408</v>
      </c>
      <c r="E21" s="530">
        <v>232</v>
      </c>
      <c r="F21" s="530">
        <v>153</v>
      </c>
      <c r="G21" s="530">
        <v>398</v>
      </c>
      <c r="H21" s="530">
        <v>393</v>
      </c>
      <c r="I21" s="530">
        <v>203</v>
      </c>
      <c r="J21" s="530">
        <v>-179</v>
      </c>
      <c r="K21" s="530">
        <v>928</v>
      </c>
      <c r="L21" s="530">
        <v>459</v>
      </c>
      <c r="M21" s="530">
        <v>207</v>
      </c>
      <c r="N21" s="530">
        <v>243</v>
      </c>
      <c r="O21" s="530">
        <v>519</v>
      </c>
      <c r="P21" s="530">
        <v>388</v>
      </c>
      <c r="Q21" s="530">
        <v>318</v>
      </c>
      <c r="R21" s="530">
        <v>421</v>
      </c>
      <c r="S21" s="1005">
        <v>744</v>
      </c>
    </row>
    <row r="22" spans="1:95" ht="20.100000000000001" customHeight="1">
      <c r="A22" s="151" t="s">
        <v>799</v>
      </c>
      <c r="B22" s="167"/>
      <c r="C22" s="146"/>
      <c r="D22" s="529">
        <v>-45</v>
      </c>
      <c r="E22" s="529">
        <v>-2</v>
      </c>
      <c r="F22" s="529">
        <v>-29</v>
      </c>
      <c r="G22" s="529">
        <v>3</v>
      </c>
      <c r="H22" s="529">
        <v>210</v>
      </c>
      <c r="I22" s="529">
        <v>336</v>
      </c>
      <c r="J22" s="529">
        <v>178</v>
      </c>
      <c r="K22" s="529">
        <v>-470</v>
      </c>
      <c r="L22" s="529">
        <v>71</v>
      </c>
      <c r="M22" s="529">
        <v>41</v>
      </c>
      <c r="N22" s="529">
        <v>2757</v>
      </c>
      <c r="O22" s="529">
        <v>28</v>
      </c>
      <c r="P22" s="529">
        <v>-142</v>
      </c>
      <c r="Q22" s="529">
        <v>449</v>
      </c>
      <c r="R22" s="529">
        <v>496</v>
      </c>
      <c r="S22" s="1004">
        <v>-1397</v>
      </c>
    </row>
    <row r="23" spans="1:95" s="593" customFormat="1" ht="20.100000000000001" customHeight="1">
      <c r="A23" s="611" t="s">
        <v>50</v>
      </c>
      <c r="B23" s="611"/>
      <c r="C23" s="133"/>
      <c r="D23" s="572">
        <v>363</v>
      </c>
      <c r="E23" s="572">
        <v>230</v>
      </c>
      <c r="F23" s="572">
        <v>124</v>
      </c>
      <c r="G23" s="572">
        <v>401</v>
      </c>
      <c r="H23" s="572">
        <v>603</v>
      </c>
      <c r="I23" s="572">
        <v>539</v>
      </c>
      <c r="J23" s="572">
        <v>-1</v>
      </c>
      <c r="K23" s="572">
        <v>458</v>
      </c>
      <c r="L23" s="572">
        <v>530</v>
      </c>
      <c r="M23" s="572">
        <v>248</v>
      </c>
      <c r="N23" s="572">
        <v>3000</v>
      </c>
      <c r="O23" s="572">
        <v>547</v>
      </c>
      <c r="P23" s="572">
        <v>246</v>
      </c>
      <c r="Q23" s="572">
        <v>767</v>
      </c>
      <c r="R23" s="572">
        <v>917</v>
      </c>
      <c r="S23" s="606">
        <v>-653</v>
      </c>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row>
    <row r="24" spans="1:95" ht="20.100000000000001" customHeight="1">
      <c r="A24" s="609" t="s">
        <v>51</v>
      </c>
      <c r="B24" s="610"/>
      <c r="C24" s="133"/>
      <c r="D24" s="525">
        <v>111</v>
      </c>
      <c r="E24" s="525">
        <v>461</v>
      </c>
      <c r="F24" s="525">
        <v>106</v>
      </c>
      <c r="G24" s="525">
        <v>65</v>
      </c>
      <c r="H24" s="525">
        <v>479</v>
      </c>
      <c r="I24" s="525">
        <v>39</v>
      </c>
      <c r="J24" s="525">
        <v>25</v>
      </c>
      <c r="K24" s="525">
        <v>113</v>
      </c>
      <c r="L24" s="525">
        <v>80</v>
      </c>
      <c r="M24" s="525">
        <v>59</v>
      </c>
      <c r="N24" s="525">
        <v>7</v>
      </c>
      <c r="O24" s="525">
        <v>21</v>
      </c>
      <c r="P24" s="525">
        <v>-215</v>
      </c>
      <c r="Q24" s="525">
        <v>-81</v>
      </c>
      <c r="R24" s="525">
        <v>-37</v>
      </c>
      <c r="S24" s="794">
        <v>-295</v>
      </c>
    </row>
    <row r="25" spans="1:95" ht="20.100000000000001" customHeight="1">
      <c r="A25" s="142" t="s">
        <v>52</v>
      </c>
      <c r="B25" s="610"/>
      <c r="C25" s="133"/>
      <c r="D25" s="525">
        <v>-51</v>
      </c>
      <c r="E25" s="525">
        <v>-37</v>
      </c>
      <c r="F25" s="525">
        <v>-40</v>
      </c>
      <c r="G25" s="525">
        <v>-39</v>
      </c>
      <c r="H25" s="525">
        <v>-46</v>
      </c>
      <c r="I25" s="525">
        <v>-38</v>
      </c>
      <c r="J25" s="525">
        <v>-47</v>
      </c>
      <c r="K25" s="525">
        <v>-38</v>
      </c>
      <c r="L25" s="525">
        <v>-39</v>
      </c>
      <c r="M25" s="525">
        <v>-37</v>
      </c>
      <c r="N25" s="525">
        <v>-38</v>
      </c>
      <c r="O25" s="525">
        <v>-40</v>
      </c>
      <c r="P25" s="525">
        <v>-41</v>
      </c>
      <c r="Q25" s="525">
        <v>15</v>
      </c>
      <c r="R25" s="525">
        <v>-38</v>
      </c>
      <c r="S25" s="794">
        <v>-115</v>
      </c>
    </row>
    <row r="26" spans="1:95" ht="20.100000000000001" customHeight="1">
      <c r="A26" s="142" t="s">
        <v>917</v>
      </c>
      <c r="B26" s="610"/>
      <c r="C26" s="133"/>
      <c r="D26" s="525">
        <v>9</v>
      </c>
      <c r="E26" s="525">
        <v>8</v>
      </c>
      <c r="F26" s="525">
        <v>6</v>
      </c>
      <c r="G26" s="525">
        <v>5</v>
      </c>
      <c r="H26" s="525">
        <v>6</v>
      </c>
      <c r="I26" s="525">
        <v>42</v>
      </c>
      <c r="J26" s="525">
        <v>33</v>
      </c>
      <c r="K26" s="525">
        <v>31</v>
      </c>
      <c r="L26" s="525">
        <v>5</v>
      </c>
      <c r="M26" s="525">
        <v>6</v>
      </c>
      <c r="N26" s="525">
        <v>7</v>
      </c>
      <c r="O26" s="525">
        <v>7</v>
      </c>
      <c r="P26" s="525">
        <v>8</v>
      </c>
      <c r="Q26" s="525">
        <v>10</v>
      </c>
      <c r="R26" s="525">
        <v>38</v>
      </c>
      <c r="S26" s="794">
        <v>31</v>
      </c>
    </row>
    <row r="27" spans="1:95" ht="20.100000000000001" hidden="1" customHeight="1" outlineLevel="1">
      <c r="A27" s="142" t="s">
        <v>54</v>
      </c>
      <c r="B27" s="610"/>
      <c r="C27" s="133"/>
      <c r="D27" s="525">
        <v>0</v>
      </c>
      <c r="E27" s="525">
        <v>0</v>
      </c>
      <c r="F27" s="525">
        <v>0</v>
      </c>
      <c r="G27" s="525"/>
      <c r="H27" s="525">
        <v>0</v>
      </c>
      <c r="I27" s="525">
        <v>0</v>
      </c>
      <c r="J27" s="525">
        <v>0</v>
      </c>
      <c r="K27" s="525"/>
      <c r="L27" s="525"/>
      <c r="M27" s="525"/>
      <c r="N27" s="525"/>
      <c r="O27" s="525"/>
      <c r="P27" s="525"/>
      <c r="Q27" s="525"/>
      <c r="R27" s="525"/>
      <c r="S27" s="794"/>
    </row>
    <row r="28" spans="1:95" ht="20.100000000000001" customHeight="1" collapsed="1">
      <c r="A28" s="144" t="s">
        <v>918</v>
      </c>
      <c r="B28" s="167"/>
      <c r="C28" s="146"/>
      <c r="D28" s="531">
        <v>-9</v>
      </c>
      <c r="E28" s="531">
        <v>-10</v>
      </c>
      <c r="F28" s="531">
        <v>3</v>
      </c>
      <c r="G28" s="531">
        <v>21</v>
      </c>
      <c r="H28" s="531">
        <v>-27</v>
      </c>
      <c r="I28" s="531">
        <v>-1</v>
      </c>
      <c r="J28" s="531">
        <v>42</v>
      </c>
      <c r="K28" s="531">
        <v>-11</v>
      </c>
      <c r="L28" s="531">
        <v>-9</v>
      </c>
      <c r="M28" s="531">
        <v>-16</v>
      </c>
      <c r="N28" s="531">
        <v>-14</v>
      </c>
      <c r="O28" s="531">
        <v>6</v>
      </c>
      <c r="P28" s="531">
        <v>92</v>
      </c>
      <c r="Q28" s="531">
        <v>474</v>
      </c>
      <c r="R28" s="531">
        <v>-141</v>
      </c>
      <c r="S28" s="374">
        <v>-526</v>
      </c>
    </row>
    <row r="29" spans="1:95" ht="20.100000000000001" customHeight="1">
      <c r="A29" s="461" t="s">
        <v>56</v>
      </c>
      <c r="B29" s="461"/>
      <c r="C29" s="154"/>
      <c r="D29" s="532">
        <v>-51</v>
      </c>
      <c r="E29" s="532">
        <v>-39</v>
      </c>
      <c r="F29" s="532">
        <v>-32</v>
      </c>
      <c r="G29" s="532">
        <v>-12</v>
      </c>
      <c r="H29" s="532">
        <v>-67</v>
      </c>
      <c r="I29" s="532">
        <v>3</v>
      </c>
      <c r="J29" s="532">
        <v>27</v>
      </c>
      <c r="K29" s="532">
        <v>-18</v>
      </c>
      <c r="L29" s="532">
        <v>-42</v>
      </c>
      <c r="M29" s="532">
        <v>-47</v>
      </c>
      <c r="N29" s="532">
        <v>-46</v>
      </c>
      <c r="O29" s="532">
        <v>-26</v>
      </c>
      <c r="P29" s="532">
        <v>59</v>
      </c>
      <c r="Q29" s="532">
        <v>499</v>
      </c>
      <c r="R29" s="532">
        <v>-141</v>
      </c>
      <c r="S29" s="1006">
        <v>-610</v>
      </c>
    </row>
    <row r="30" spans="1:95" s="593" customFormat="1" ht="20.100000000000001" customHeight="1">
      <c r="A30" s="608" t="s">
        <v>57</v>
      </c>
      <c r="B30" s="611"/>
      <c r="C30" s="133"/>
      <c r="D30" s="600">
        <v>424</v>
      </c>
      <c r="E30" s="600">
        <v>652</v>
      </c>
      <c r="F30" s="600">
        <v>198</v>
      </c>
      <c r="G30" s="600">
        <v>454</v>
      </c>
      <c r="H30" s="600">
        <v>1014</v>
      </c>
      <c r="I30" s="600">
        <v>581</v>
      </c>
      <c r="J30" s="600">
        <v>51</v>
      </c>
      <c r="K30" s="600">
        <v>554</v>
      </c>
      <c r="L30" s="600">
        <v>568</v>
      </c>
      <c r="M30" s="600">
        <v>261</v>
      </c>
      <c r="N30" s="600">
        <v>2961</v>
      </c>
      <c r="O30" s="600">
        <v>542</v>
      </c>
      <c r="P30" s="600">
        <v>90</v>
      </c>
      <c r="Q30" s="600">
        <v>1187</v>
      </c>
      <c r="R30" s="600">
        <v>737</v>
      </c>
      <c r="S30" s="931">
        <v>-1559</v>
      </c>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row>
    <row r="31" spans="1:95" s="48" customFormat="1" ht="20.100000000000001" customHeight="1">
      <c r="A31" s="610" t="s">
        <v>58</v>
      </c>
      <c r="B31" s="610"/>
      <c r="C31" s="133"/>
      <c r="D31" s="572">
        <v>-65</v>
      </c>
      <c r="E31" s="572">
        <v>-45</v>
      </c>
      <c r="F31" s="572">
        <v>-25</v>
      </c>
      <c r="G31" s="572">
        <v>-88</v>
      </c>
      <c r="H31" s="572">
        <v>-76</v>
      </c>
      <c r="I31" s="572">
        <v>-178</v>
      </c>
      <c r="J31" s="572">
        <v>51</v>
      </c>
      <c r="K31" s="572">
        <v>-142</v>
      </c>
      <c r="L31" s="572">
        <v>-91</v>
      </c>
      <c r="M31" s="572">
        <v>-47</v>
      </c>
      <c r="N31" s="572">
        <v>-73</v>
      </c>
      <c r="O31" s="572">
        <v>-114</v>
      </c>
      <c r="P31" s="572">
        <v>-104</v>
      </c>
      <c r="Q31" s="572">
        <v>-150</v>
      </c>
      <c r="R31" s="572">
        <v>-138</v>
      </c>
      <c r="S31" s="606">
        <v>947</v>
      </c>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row>
    <row r="32" spans="1:95" s="49" customFormat="1" ht="20.100000000000001" customHeight="1" thickBot="1">
      <c r="A32" s="296" t="s">
        <v>990</v>
      </c>
      <c r="B32" s="296"/>
      <c r="C32" s="159"/>
      <c r="D32" s="533">
        <v>359</v>
      </c>
      <c r="E32" s="533">
        <v>607</v>
      </c>
      <c r="F32" s="533">
        <v>173</v>
      </c>
      <c r="G32" s="533">
        <v>367</v>
      </c>
      <c r="H32" s="533">
        <v>938</v>
      </c>
      <c r="I32" s="533">
        <v>403</v>
      </c>
      <c r="J32" s="533">
        <v>103</v>
      </c>
      <c r="K32" s="533">
        <v>411</v>
      </c>
      <c r="L32" s="533">
        <v>477</v>
      </c>
      <c r="M32" s="533">
        <v>214</v>
      </c>
      <c r="N32" s="533">
        <v>2888</v>
      </c>
      <c r="O32" s="533">
        <v>428</v>
      </c>
      <c r="P32" s="533">
        <v>-14</v>
      </c>
      <c r="Q32" s="533">
        <v>1037</v>
      </c>
      <c r="R32" s="533">
        <v>600</v>
      </c>
      <c r="S32" s="1007">
        <v>-611</v>
      </c>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row>
    <row r="33" spans="1:95" s="593" customFormat="1" ht="20.100000000000001" customHeight="1" thickTop="1">
      <c r="A33" s="611"/>
      <c r="B33" s="611"/>
      <c r="C33" s="133"/>
      <c r="D33" s="595"/>
      <c r="E33" s="595"/>
      <c r="F33" s="595"/>
      <c r="G33" s="595"/>
      <c r="H33" s="595"/>
      <c r="I33" s="595"/>
      <c r="J33" s="595"/>
      <c r="K33" s="595"/>
      <c r="L33" s="595"/>
      <c r="M33" s="595"/>
      <c r="N33" s="595"/>
      <c r="O33" s="595"/>
      <c r="P33" s="595"/>
      <c r="Q33" s="595"/>
      <c r="R33" s="595"/>
      <c r="S33" s="547"/>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row>
    <row r="34" spans="1:95" s="593" customFormat="1" ht="20.100000000000001" customHeight="1">
      <c r="A34" s="611" t="s">
        <v>63</v>
      </c>
      <c r="B34" s="610"/>
      <c r="C34" s="133"/>
      <c r="D34" s="600"/>
      <c r="E34" s="600"/>
      <c r="F34" s="600"/>
      <c r="G34" s="600"/>
      <c r="H34" s="600"/>
      <c r="I34" s="600"/>
      <c r="J34" s="600"/>
      <c r="K34" s="600"/>
      <c r="L34" s="600"/>
      <c r="M34" s="600"/>
      <c r="N34" s="600"/>
      <c r="O34" s="600"/>
      <c r="P34" s="600"/>
      <c r="Q34" s="600"/>
      <c r="R34" s="600"/>
      <c r="S34" s="931"/>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row>
    <row r="35" spans="1:95" s="593" customFormat="1" ht="20.100000000000001" customHeight="1">
      <c r="A35" s="165" t="s">
        <v>846</v>
      </c>
      <c r="B35" s="610"/>
      <c r="C35" s="133"/>
      <c r="D35" s="595">
        <v>341</v>
      </c>
      <c r="E35" s="595">
        <v>607</v>
      </c>
      <c r="F35" s="595">
        <v>178</v>
      </c>
      <c r="G35" s="595">
        <v>356</v>
      </c>
      <c r="H35" s="595">
        <v>930</v>
      </c>
      <c r="I35" s="595">
        <v>340</v>
      </c>
      <c r="J35" s="595">
        <v>174</v>
      </c>
      <c r="K35" s="595">
        <v>379</v>
      </c>
      <c r="L35" s="595">
        <v>462</v>
      </c>
      <c r="M35" s="595">
        <v>214</v>
      </c>
      <c r="N35" s="595">
        <v>2892</v>
      </c>
      <c r="O35" s="595">
        <v>417</v>
      </c>
      <c r="P35" s="595">
        <v>-21</v>
      </c>
      <c r="Q35" s="595">
        <v>1039</v>
      </c>
      <c r="R35" s="595">
        <v>601</v>
      </c>
      <c r="S35" s="547">
        <v>-608</v>
      </c>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row>
    <row r="36" spans="1:95" s="593" customFormat="1" ht="20.100000000000001" customHeight="1">
      <c r="A36" s="166" t="s">
        <v>64</v>
      </c>
      <c r="B36" s="167"/>
      <c r="C36" s="146"/>
      <c r="D36" s="534">
        <v>19</v>
      </c>
      <c r="E36" s="534">
        <v>0</v>
      </c>
      <c r="F36" s="534">
        <v>-5</v>
      </c>
      <c r="G36" s="534">
        <v>10</v>
      </c>
      <c r="H36" s="534">
        <v>9</v>
      </c>
      <c r="I36" s="534">
        <v>63</v>
      </c>
      <c r="J36" s="534">
        <v>-71</v>
      </c>
      <c r="K36" s="534">
        <v>31</v>
      </c>
      <c r="L36" s="534">
        <v>15</v>
      </c>
      <c r="M36" s="534">
        <v>0</v>
      </c>
      <c r="N36" s="534">
        <v>-4</v>
      </c>
      <c r="O36" s="534">
        <v>11</v>
      </c>
      <c r="P36" s="534">
        <v>7</v>
      </c>
      <c r="Q36" s="534">
        <v>-2</v>
      </c>
      <c r="R36" s="534">
        <v>-1</v>
      </c>
      <c r="S36" s="817">
        <v>-4</v>
      </c>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row>
    <row r="37" spans="1:95" s="593" customFormat="1" ht="20.100000000000001" customHeight="1" thickBot="1">
      <c r="A37" s="161"/>
      <c r="B37" s="161"/>
      <c r="C37" s="159"/>
      <c r="D37" s="533">
        <v>359</v>
      </c>
      <c r="E37" s="533">
        <v>607</v>
      </c>
      <c r="F37" s="533">
        <v>173</v>
      </c>
      <c r="G37" s="533">
        <v>367</v>
      </c>
      <c r="H37" s="533">
        <v>938</v>
      </c>
      <c r="I37" s="533">
        <v>403</v>
      </c>
      <c r="J37" s="533">
        <v>103</v>
      </c>
      <c r="K37" s="533">
        <v>411</v>
      </c>
      <c r="L37" s="533">
        <v>477</v>
      </c>
      <c r="M37" s="533">
        <v>214</v>
      </c>
      <c r="N37" s="533">
        <v>2888</v>
      </c>
      <c r="O37" s="533">
        <v>428</v>
      </c>
      <c r="P37" s="533">
        <v>-14</v>
      </c>
      <c r="Q37" s="533">
        <v>1037</v>
      </c>
      <c r="R37" s="533">
        <v>600</v>
      </c>
      <c r="S37" s="1007">
        <v>-611</v>
      </c>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row>
    <row r="38" spans="1:95" s="593" customFormat="1" ht="20.100000000000001" customHeight="1" thickTop="1">
      <c r="A38" s="611"/>
      <c r="B38" s="611"/>
      <c r="C38" s="133"/>
      <c r="D38" s="595"/>
      <c r="E38" s="595"/>
      <c r="F38" s="595"/>
      <c r="G38" s="595"/>
      <c r="H38" s="595"/>
      <c r="I38" s="595"/>
      <c r="J38" s="595"/>
      <c r="K38" s="595"/>
      <c r="L38" s="595"/>
      <c r="M38" s="595"/>
      <c r="N38" s="595"/>
      <c r="O38" s="595"/>
      <c r="P38" s="595"/>
      <c r="Q38" s="595"/>
      <c r="R38" s="595"/>
      <c r="S38" s="547"/>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row>
    <row r="39" spans="1:95" s="593" customFormat="1" ht="20.100000000000001" customHeight="1">
      <c r="A39" s="611" t="s">
        <v>59</v>
      </c>
      <c r="B39" s="611"/>
      <c r="C39" s="133"/>
      <c r="D39" s="595"/>
      <c r="E39" s="595"/>
      <c r="F39" s="595"/>
      <c r="G39" s="595"/>
      <c r="H39" s="595"/>
      <c r="I39" s="595"/>
      <c r="J39" s="595"/>
      <c r="K39" s="595"/>
      <c r="L39" s="595"/>
      <c r="M39" s="595"/>
      <c r="N39" s="595"/>
      <c r="O39" s="595"/>
      <c r="P39" s="595"/>
      <c r="Q39" s="595"/>
      <c r="R39" s="595"/>
      <c r="S39" s="547"/>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593" customFormat="1" ht="20.100000000000001" customHeight="1">
      <c r="A40" s="610" t="s">
        <v>988</v>
      </c>
      <c r="B40" s="611"/>
      <c r="C40" s="133"/>
      <c r="D40" s="602" t="s">
        <v>61</v>
      </c>
      <c r="E40" s="602" t="s">
        <v>61</v>
      </c>
      <c r="F40" s="602" t="s">
        <v>61</v>
      </c>
      <c r="G40" s="602" t="s">
        <v>61</v>
      </c>
      <c r="H40" s="602" t="s">
        <v>61</v>
      </c>
      <c r="I40" s="602" t="s">
        <v>61</v>
      </c>
      <c r="J40" s="602" t="s">
        <v>61</v>
      </c>
      <c r="K40" s="602" t="s">
        <v>61</v>
      </c>
      <c r="L40" s="602">
        <v>833</v>
      </c>
      <c r="M40" s="602">
        <v>-873</v>
      </c>
      <c r="N40" s="602">
        <v>-4656</v>
      </c>
      <c r="O40" s="602">
        <v>576</v>
      </c>
      <c r="P40" s="602">
        <v>-2819</v>
      </c>
      <c r="Q40" s="602">
        <v>-8393</v>
      </c>
      <c r="R40" s="602">
        <v>-90</v>
      </c>
      <c r="S40" s="545" t="s">
        <v>61</v>
      </c>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row>
    <row r="41" spans="1:95" ht="20.100000000000001" customHeight="1">
      <c r="A41" s="611" t="s">
        <v>63</v>
      </c>
      <c r="B41" s="610"/>
      <c r="C41" s="133"/>
      <c r="S41" s="742"/>
    </row>
    <row r="42" spans="1:95" ht="20.100000000000001" customHeight="1">
      <c r="A42" s="165" t="s">
        <v>846</v>
      </c>
      <c r="B42" s="610"/>
      <c r="C42" s="133"/>
      <c r="D42" s="833" t="s">
        <v>61</v>
      </c>
      <c r="E42" s="833" t="s">
        <v>61</v>
      </c>
      <c r="F42" s="833" t="s">
        <v>61</v>
      </c>
      <c r="G42" s="833" t="s">
        <v>61</v>
      </c>
      <c r="H42" s="833" t="s">
        <v>61</v>
      </c>
      <c r="I42" s="833" t="s">
        <v>61</v>
      </c>
      <c r="J42" s="833" t="s">
        <v>61</v>
      </c>
      <c r="K42" s="833" t="s">
        <v>61</v>
      </c>
      <c r="L42" s="595">
        <v>630</v>
      </c>
      <c r="M42" s="595">
        <v>-687</v>
      </c>
      <c r="N42" s="595">
        <v>-3614</v>
      </c>
      <c r="O42" s="595">
        <v>425</v>
      </c>
      <c r="P42" s="595">
        <v>-2201</v>
      </c>
      <c r="Q42" s="595">
        <v>-6725</v>
      </c>
      <c r="R42" s="595">
        <v>5498</v>
      </c>
      <c r="S42" s="545" t="s">
        <v>61</v>
      </c>
    </row>
    <row r="43" spans="1:95" ht="20.100000000000001" customHeight="1">
      <c r="A43" s="166" t="s">
        <v>64</v>
      </c>
      <c r="B43" s="167"/>
      <c r="C43" s="146"/>
      <c r="D43" s="834" t="s">
        <v>61</v>
      </c>
      <c r="E43" s="834" t="s">
        <v>61</v>
      </c>
      <c r="F43" s="834" t="s">
        <v>61</v>
      </c>
      <c r="G43" s="834" t="s">
        <v>61</v>
      </c>
      <c r="H43" s="834" t="s">
        <v>61</v>
      </c>
      <c r="I43" s="834" t="s">
        <v>61</v>
      </c>
      <c r="J43" s="834" t="s">
        <v>61</v>
      </c>
      <c r="K43" s="834" t="s">
        <v>61</v>
      </c>
      <c r="L43" s="534">
        <v>203</v>
      </c>
      <c r="M43" s="534">
        <v>-186</v>
      </c>
      <c r="N43" s="534">
        <v>-1043</v>
      </c>
      <c r="O43" s="534">
        <v>150</v>
      </c>
      <c r="P43" s="534">
        <v>-618</v>
      </c>
      <c r="Q43" s="534">
        <v>-1668</v>
      </c>
      <c r="R43" s="534">
        <v>-5588</v>
      </c>
      <c r="S43" s="1008" t="s">
        <v>61</v>
      </c>
    </row>
    <row r="44" spans="1:95" ht="20.100000000000001" customHeight="1" thickBot="1">
      <c r="A44" s="161"/>
      <c r="B44" s="161"/>
      <c r="C44" s="159"/>
      <c r="D44" s="835" t="s">
        <v>61</v>
      </c>
      <c r="E44" s="835" t="s">
        <v>61</v>
      </c>
      <c r="F44" s="835" t="s">
        <v>61</v>
      </c>
      <c r="G44" s="835" t="s">
        <v>61</v>
      </c>
      <c r="H44" s="835" t="s">
        <v>61</v>
      </c>
      <c r="I44" s="835" t="s">
        <v>61</v>
      </c>
      <c r="J44" s="835" t="s">
        <v>61</v>
      </c>
      <c r="K44" s="835" t="s">
        <v>61</v>
      </c>
      <c r="L44" s="533">
        <v>833</v>
      </c>
      <c r="M44" s="533">
        <v>-873</v>
      </c>
      <c r="N44" s="533">
        <v>-4656</v>
      </c>
      <c r="O44" s="533">
        <v>576</v>
      </c>
      <c r="P44" s="533">
        <v>-2819</v>
      </c>
      <c r="Q44" s="533">
        <v>-8393</v>
      </c>
      <c r="R44" s="533">
        <v>-90</v>
      </c>
      <c r="S44" s="543" t="s">
        <v>61</v>
      </c>
    </row>
    <row r="45" spans="1:95" ht="20.100000000000001" customHeight="1" thickTop="1">
      <c r="A45" s="610"/>
      <c r="B45" s="610"/>
      <c r="C45" s="133"/>
      <c r="D45" s="595"/>
      <c r="E45" s="595"/>
      <c r="F45" s="595"/>
      <c r="G45" s="595"/>
      <c r="H45" s="595"/>
      <c r="I45" s="595"/>
      <c r="J45" s="595"/>
      <c r="K45" s="595"/>
      <c r="L45" s="595"/>
      <c r="M45" s="595"/>
      <c r="N45" s="595"/>
      <c r="O45" s="595"/>
      <c r="P45" s="595"/>
      <c r="Q45" s="595"/>
      <c r="R45" s="595"/>
      <c r="S45" s="547"/>
    </row>
    <row r="46" spans="1:95" ht="20.100000000000001" customHeight="1">
      <c r="A46" s="611" t="s">
        <v>991</v>
      </c>
      <c r="B46" s="611"/>
      <c r="C46" s="133"/>
      <c r="D46" s="595"/>
      <c r="E46" s="595"/>
      <c r="F46" s="595"/>
      <c r="G46" s="595"/>
      <c r="H46" s="595"/>
      <c r="I46" s="595"/>
      <c r="J46" s="595"/>
      <c r="K46" s="595"/>
      <c r="L46" s="595"/>
      <c r="M46" s="595"/>
      <c r="N46" s="595"/>
      <c r="O46" s="595"/>
      <c r="P46" s="595"/>
      <c r="Q46" s="595"/>
      <c r="R46" s="595"/>
      <c r="S46" s="547"/>
    </row>
    <row r="47" spans="1:95" ht="20.100000000000001" customHeight="1">
      <c r="A47" s="610" t="s">
        <v>989</v>
      </c>
      <c r="B47" s="611"/>
      <c r="C47" s="133"/>
      <c r="D47" s="602" t="s">
        <v>61</v>
      </c>
      <c r="E47" s="602" t="s">
        <v>61</v>
      </c>
      <c r="F47" s="602" t="s">
        <v>61</v>
      </c>
      <c r="G47" s="602" t="s">
        <v>61</v>
      </c>
      <c r="H47" s="602" t="s">
        <v>61</v>
      </c>
      <c r="I47" s="602" t="s">
        <v>61</v>
      </c>
      <c r="J47" s="602" t="s">
        <v>61</v>
      </c>
      <c r="K47" s="602" t="s">
        <v>61</v>
      </c>
      <c r="L47" s="602">
        <v>1310</v>
      </c>
      <c r="M47" s="602">
        <v>-659</v>
      </c>
      <c r="N47" s="602">
        <v>-1768</v>
      </c>
      <c r="O47" s="602">
        <v>1003</v>
      </c>
      <c r="P47" s="602">
        <v>-2833</v>
      </c>
      <c r="Q47" s="602">
        <v>-7356</v>
      </c>
      <c r="R47" s="602">
        <v>510</v>
      </c>
      <c r="S47" s="547">
        <v>-611</v>
      </c>
    </row>
    <row r="48" spans="1:95" ht="20.100000000000001" customHeight="1">
      <c r="A48" s="611" t="s">
        <v>63</v>
      </c>
      <c r="B48" s="610"/>
      <c r="C48" s="133"/>
      <c r="D48" s="595"/>
      <c r="E48" s="595"/>
      <c r="F48" s="595"/>
      <c r="G48" s="595"/>
      <c r="H48" s="595"/>
      <c r="I48" s="595"/>
      <c r="J48" s="595"/>
      <c r="K48" s="595"/>
      <c r="L48" s="595"/>
      <c r="M48" s="595"/>
      <c r="N48" s="595"/>
      <c r="O48" s="595"/>
      <c r="P48" s="595"/>
      <c r="Q48" s="595"/>
      <c r="R48" s="595"/>
      <c r="S48" s="547"/>
    </row>
    <row r="49" spans="1:19" ht="20.100000000000001" customHeight="1">
      <c r="A49" s="165" t="s">
        <v>846</v>
      </c>
      <c r="B49" s="610"/>
      <c r="C49" s="133"/>
      <c r="D49" s="833" t="s">
        <v>61</v>
      </c>
      <c r="E49" s="833" t="s">
        <v>61</v>
      </c>
      <c r="F49" s="833" t="s">
        <v>61</v>
      </c>
      <c r="G49" s="833" t="s">
        <v>61</v>
      </c>
      <c r="H49" s="833" t="s">
        <v>61</v>
      </c>
      <c r="I49" s="833" t="s">
        <v>61</v>
      </c>
      <c r="J49" s="833" t="s">
        <v>61</v>
      </c>
      <c r="K49" s="833" t="s">
        <v>61</v>
      </c>
      <c r="L49" s="595">
        <v>1092</v>
      </c>
      <c r="M49" s="595">
        <v>-473</v>
      </c>
      <c r="N49" s="595">
        <v>-721</v>
      </c>
      <c r="O49" s="595">
        <v>842</v>
      </c>
      <c r="P49" s="595">
        <v>-2222</v>
      </c>
      <c r="Q49" s="595">
        <v>-5686</v>
      </c>
      <c r="R49" s="595">
        <v>6099</v>
      </c>
      <c r="S49" s="547">
        <v>-608</v>
      </c>
    </row>
    <row r="50" spans="1:19" ht="20.100000000000001" customHeight="1">
      <c r="A50" s="166" t="s">
        <v>64</v>
      </c>
      <c r="B50" s="167"/>
      <c r="C50" s="146"/>
      <c r="D50" s="834" t="s">
        <v>61</v>
      </c>
      <c r="E50" s="834" t="s">
        <v>61</v>
      </c>
      <c r="F50" s="834" t="s">
        <v>61</v>
      </c>
      <c r="G50" s="834" t="s">
        <v>61</v>
      </c>
      <c r="H50" s="834" t="s">
        <v>61</v>
      </c>
      <c r="I50" s="834" t="s">
        <v>61</v>
      </c>
      <c r="J50" s="834" t="s">
        <v>61</v>
      </c>
      <c r="K50" s="834" t="s">
        <v>61</v>
      </c>
      <c r="L50" s="534">
        <v>218</v>
      </c>
      <c r="M50" s="534">
        <v>-185</v>
      </c>
      <c r="N50" s="534">
        <v>-1047</v>
      </c>
      <c r="O50" s="534">
        <v>162</v>
      </c>
      <c r="P50" s="534">
        <v>-610</v>
      </c>
      <c r="Q50" s="534">
        <v>-1670</v>
      </c>
      <c r="R50" s="534">
        <v>-5590</v>
      </c>
      <c r="S50" s="817">
        <v>-4</v>
      </c>
    </row>
    <row r="51" spans="1:19" ht="20.100000000000001" customHeight="1" thickBot="1">
      <c r="A51" s="161"/>
      <c r="B51" s="161"/>
      <c r="C51" s="159"/>
      <c r="D51" s="835" t="s">
        <v>61</v>
      </c>
      <c r="E51" s="835" t="s">
        <v>61</v>
      </c>
      <c r="F51" s="835" t="s">
        <v>61</v>
      </c>
      <c r="G51" s="835" t="s">
        <v>61</v>
      </c>
      <c r="H51" s="835" t="s">
        <v>61</v>
      </c>
      <c r="I51" s="835" t="s">
        <v>61</v>
      </c>
      <c r="J51" s="835" t="s">
        <v>61</v>
      </c>
      <c r="K51" s="835" t="s">
        <v>61</v>
      </c>
      <c r="L51" s="533">
        <v>1310</v>
      </c>
      <c r="M51" s="533">
        <v>-659</v>
      </c>
      <c r="N51" s="533">
        <v>-1768</v>
      </c>
      <c r="O51" s="533">
        <v>1003</v>
      </c>
      <c r="P51" s="533">
        <v>-2833</v>
      </c>
      <c r="Q51" s="533">
        <v>-7356</v>
      </c>
      <c r="R51" s="533">
        <v>510</v>
      </c>
      <c r="S51" s="1007">
        <v>-611</v>
      </c>
    </row>
    <row r="52" spans="1:19" ht="20.100000000000001" customHeight="1" thickTop="1">
      <c r="A52" s="610"/>
      <c r="B52" s="610"/>
      <c r="C52" s="133"/>
      <c r="D52" s="595"/>
      <c r="E52" s="595"/>
      <c r="F52" s="595"/>
      <c r="G52" s="595"/>
      <c r="H52" s="595"/>
      <c r="I52" s="595"/>
      <c r="J52" s="595"/>
      <c r="K52" s="595"/>
      <c r="L52" s="595"/>
      <c r="M52" s="595"/>
      <c r="N52" s="595"/>
      <c r="O52" s="595"/>
      <c r="P52" s="595"/>
      <c r="Q52" s="595"/>
      <c r="R52" s="595"/>
      <c r="S52" s="547"/>
    </row>
    <row r="53" spans="1:19" ht="20.100000000000001" customHeight="1">
      <c r="A53" s="608"/>
      <c r="B53" s="169"/>
      <c r="C53" s="169"/>
      <c r="D53" s="595"/>
      <c r="E53" s="595"/>
      <c r="F53" s="595"/>
      <c r="G53" s="595"/>
      <c r="H53" s="595"/>
      <c r="I53" s="595"/>
      <c r="J53" s="595"/>
      <c r="K53" s="595"/>
      <c r="L53" s="595"/>
      <c r="M53" s="595"/>
      <c r="N53" s="595"/>
      <c r="O53" s="595"/>
      <c r="P53" s="595"/>
      <c r="Q53" s="595"/>
      <c r="R53" s="595"/>
      <c r="S53" s="547"/>
    </row>
    <row r="54" spans="1:19" ht="20.100000000000001" customHeight="1">
      <c r="A54" s="611" t="s">
        <v>1018</v>
      </c>
      <c r="B54" s="958"/>
      <c r="C54" s="958"/>
      <c r="D54" s="595"/>
      <c r="E54" s="595"/>
      <c r="F54" s="595"/>
      <c r="G54" s="595"/>
      <c r="H54" s="595"/>
      <c r="I54" s="595"/>
      <c r="J54" s="595"/>
      <c r="K54" s="595"/>
      <c r="L54" s="595"/>
      <c r="M54" s="595"/>
      <c r="N54" s="595"/>
      <c r="O54" s="595"/>
      <c r="P54" s="595"/>
      <c r="Q54" s="595"/>
      <c r="R54" s="595"/>
      <c r="S54" s="547"/>
    </row>
    <row r="55" spans="1:19" ht="20.100000000000001" customHeight="1">
      <c r="A55" s="610" t="s">
        <v>1017</v>
      </c>
      <c r="B55" s="610"/>
      <c r="C55" s="133"/>
      <c r="D55" s="535">
        <v>0.38</v>
      </c>
      <c r="E55" s="535">
        <v>0.69</v>
      </c>
      <c r="F55" s="535">
        <v>0.2</v>
      </c>
      <c r="G55" s="535">
        <v>0.40000000000000013</v>
      </c>
      <c r="H55" s="535">
        <v>1.05</v>
      </c>
      <c r="I55" s="535">
        <v>0.38</v>
      </c>
      <c r="J55" s="535">
        <v>0.19</v>
      </c>
      <c r="K55" s="535">
        <v>0.43</v>
      </c>
      <c r="L55" s="535">
        <v>0.52</v>
      </c>
      <c r="M55" s="535">
        <v>0.24</v>
      </c>
      <c r="N55" s="535">
        <v>3.26</v>
      </c>
      <c r="O55" s="535">
        <v>0.47</v>
      </c>
      <c r="P55" s="535">
        <v>-0.02</v>
      </c>
      <c r="Q55" s="535">
        <v>1.17</v>
      </c>
      <c r="R55" s="535">
        <v>0.67</v>
      </c>
      <c r="S55" s="915">
        <v>-0.68</v>
      </c>
    </row>
    <row r="56" spans="1:19" ht="20.100000000000001" customHeight="1">
      <c r="A56" s="610" t="s">
        <v>1019</v>
      </c>
      <c r="B56" s="958"/>
      <c r="C56" s="958"/>
      <c r="D56" s="535" t="s">
        <v>61</v>
      </c>
      <c r="E56" s="535" t="s">
        <v>61</v>
      </c>
      <c r="F56" s="535" t="s">
        <v>61</v>
      </c>
      <c r="G56" s="535" t="s">
        <v>61</v>
      </c>
      <c r="H56" s="535" t="s">
        <v>61</v>
      </c>
      <c r="I56" s="535" t="s">
        <v>61</v>
      </c>
      <c r="J56" s="535" t="s">
        <v>61</v>
      </c>
      <c r="K56" s="535" t="s">
        <v>61</v>
      </c>
      <c r="L56" s="535">
        <v>0.71</v>
      </c>
      <c r="M56" s="535">
        <v>-0.77</v>
      </c>
      <c r="N56" s="535">
        <v>-4.07</v>
      </c>
      <c r="O56" s="535">
        <v>0.48</v>
      </c>
      <c r="P56" s="535">
        <v>-2.48</v>
      </c>
      <c r="Q56" s="535">
        <v>-7.57</v>
      </c>
      <c r="R56" s="535">
        <v>6.19</v>
      </c>
      <c r="S56" s="535" t="s">
        <v>61</v>
      </c>
    </row>
    <row r="57" spans="1:19" ht="20.100000000000001" customHeight="1">
      <c r="A57" s="610" t="s">
        <v>1016</v>
      </c>
      <c r="B57" s="610"/>
      <c r="C57" s="133"/>
      <c r="D57" s="535">
        <v>0.38</v>
      </c>
      <c r="E57" s="535">
        <v>0.69</v>
      </c>
      <c r="F57" s="535">
        <v>0.2</v>
      </c>
      <c r="G57" s="535">
        <v>0.40000000000000013</v>
      </c>
      <c r="H57" s="535">
        <v>1.05</v>
      </c>
      <c r="I57" s="535">
        <v>0.38</v>
      </c>
      <c r="J57" s="535">
        <v>0.19</v>
      </c>
      <c r="K57" s="535">
        <v>0.43</v>
      </c>
      <c r="L57" s="535">
        <v>1.23</v>
      </c>
      <c r="M57" s="535">
        <v>-0.53</v>
      </c>
      <c r="N57" s="535">
        <v>-0.81</v>
      </c>
      <c r="O57" s="535">
        <v>0.95</v>
      </c>
      <c r="P57" s="535">
        <v>-2.5</v>
      </c>
      <c r="Q57" s="535">
        <v>-6.4</v>
      </c>
      <c r="R57" s="535">
        <v>6.86</v>
      </c>
      <c r="S57" s="915">
        <v>-0.68</v>
      </c>
    </row>
    <row r="58" spans="1:19" ht="20.100000000000001" customHeight="1">
      <c r="A58" s="610"/>
      <c r="B58" s="610"/>
      <c r="C58" s="133"/>
    </row>
    <row r="59" spans="1:19" ht="20.100000000000001" customHeight="1">
      <c r="A59" s="609" t="s">
        <v>1015</v>
      </c>
      <c r="B59" s="610"/>
      <c r="C59" s="133"/>
    </row>
    <row r="60" spans="1:19" ht="20.100000000000001" customHeight="1">
      <c r="A60" s="124"/>
      <c r="B60" s="609"/>
      <c r="C60" s="609"/>
    </row>
    <row r="61" spans="1:19" ht="36.75" thickBot="1">
      <c r="A61" s="180" t="s">
        <v>17</v>
      </c>
      <c r="B61" s="129"/>
      <c r="C61" s="129"/>
      <c r="D61" s="527" t="s">
        <v>6</v>
      </c>
      <c r="E61" s="527" t="s">
        <v>690</v>
      </c>
      <c r="F61" s="527" t="s">
        <v>695</v>
      </c>
      <c r="G61" s="527" t="s">
        <v>701</v>
      </c>
      <c r="H61" s="527" t="s">
        <v>704</v>
      </c>
      <c r="I61" s="527" t="s">
        <v>730</v>
      </c>
      <c r="J61" s="527" t="s">
        <v>776</v>
      </c>
      <c r="K61" s="527" t="s">
        <v>791</v>
      </c>
      <c r="L61" s="570" t="s">
        <v>1007</v>
      </c>
      <c r="M61" s="570" t="s">
        <v>1010</v>
      </c>
      <c r="N61" s="570" t="s">
        <v>1011</v>
      </c>
      <c r="O61" s="570" t="s">
        <v>1012</v>
      </c>
      <c r="P61" s="570" t="s">
        <v>1013</v>
      </c>
      <c r="Q61" s="570" t="s">
        <v>1014</v>
      </c>
      <c r="R61" s="570" t="s">
        <v>986</v>
      </c>
      <c r="S61" s="527" t="s">
        <v>1067</v>
      </c>
    </row>
    <row r="62" spans="1:19" ht="19.5" customHeight="1">
      <c r="A62" s="611" t="s">
        <v>48</v>
      </c>
      <c r="B62" s="610"/>
      <c r="C62" s="610"/>
      <c r="D62" s="595">
        <v>408</v>
      </c>
      <c r="E62" s="595">
        <v>232</v>
      </c>
      <c r="F62" s="595">
        <v>153</v>
      </c>
      <c r="G62" s="595">
        <v>398</v>
      </c>
      <c r="H62" s="595">
        <v>393</v>
      </c>
      <c r="I62" s="595">
        <v>203</v>
      </c>
      <c r="J62" s="595">
        <v>-179</v>
      </c>
      <c r="K62" s="595">
        <v>928</v>
      </c>
      <c r="L62" s="595">
        <v>459</v>
      </c>
      <c r="M62" s="595">
        <v>207</v>
      </c>
      <c r="N62" s="595">
        <v>243</v>
      </c>
      <c r="O62" s="595">
        <v>519</v>
      </c>
      <c r="P62" s="595">
        <v>388</v>
      </c>
      <c r="Q62" s="595">
        <v>318</v>
      </c>
      <c r="R62" s="595">
        <v>421</v>
      </c>
      <c r="S62" s="547">
        <v>744</v>
      </c>
    </row>
    <row r="63" spans="1:19" ht="19.5" customHeight="1">
      <c r="A63" s="1052" t="s">
        <v>770</v>
      </c>
      <c r="B63" s="1053"/>
      <c r="C63" s="1053"/>
      <c r="D63" s="595">
        <v>-3</v>
      </c>
      <c r="E63" s="595">
        <v>0</v>
      </c>
      <c r="F63" s="595">
        <v>-6</v>
      </c>
      <c r="G63" s="595">
        <v>0</v>
      </c>
      <c r="H63" s="595">
        <v>0</v>
      </c>
      <c r="I63" s="595">
        <v>-1</v>
      </c>
      <c r="J63" s="595">
        <v>-1</v>
      </c>
      <c r="K63" s="595">
        <v>4</v>
      </c>
      <c r="L63" s="595">
        <v>0</v>
      </c>
      <c r="M63" s="595">
        <v>-29</v>
      </c>
      <c r="N63" s="595">
        <v>-1</v>
      </c>
      <c r="O63" s="595">
        <v>-5</v>
      </c>
      <c r="P63" s="595">
        <v>-275</v>
      </c>
      <c r="Q63" s="595">
        <v>-46</v>
      </c>
      <c r="R63" s="595">
        <v>-35</v>
      </c>
      <c r="S63" s="547">
        <v>-550</v>
      </c>
    </row>
    <row r="64" spans="1:19" ht="19.5" customHeight="1">
      <c r="A64" s="1052" t="s">
        <v>771</v>
      </c>
      <c r="B64" s="1053"/>
      <c r="C64" s="1053"/>
      <c r="D64" s="595">
        <v>3</v>
      </c>
      <c r="E64" s="595">
        <v>3</v>
      </c>
      <c r="F64" s="595">
        <v>3</v>
      </c>
      <c r="G64" s="595">
        <v>-2</v>
      </c>
      <c r="H64" s="595">
        <v>413</v>
      </c>
      <c r="I64" s="595">
        <v>69</v>
      </c>
      <c r="J64" s="595">
        <v>299</v>
      </c>
      <c r="K64" s="595">
        <v>-16</v>
      </c>
      <c r="L64" s="595">
        <v>50</v>
      </c>
      <c r="M64" s="595">
        <v>12</v>
      </c>
      <c r="N64" s="595">
        <v>2612</v>
      </c>
      <c r="O64" s="595">
        <v>-1</v>
      </c>
      <c r="P64" s="595">
        <v>3</v>
      </c>
      <c r="Q64" s="595">
        <v>640</v>
      </c>
      <c r="R64" s="595">
        <v>138</v>
      </c>
      <c r="S64" s="547">
        <v>5</v>
      </c>
    </row>
    <row r="65" spans="1:19" ht="19.5" customHeight="1">
      <c r="A65" s="955" t="s">
        <v>712</v>
      </c>
      <c r="B65" s="956"/>
      <c r="C65" s="956"/>
      <c r="D65" s="595"/>
      <c r="E65" s="595"/>
      <c r="F65" s="595"/>
      <c r="G65" s="595"/>
      <c r="H65" s="595">
        <v>-222</v>
      </c>
      <c r="I65" s="535" t="s">
        <v>61</v>
      </c>
      <c r="J65" s="535" t="s">
        <v>61</v>
      </c>
      <c r="K65" s="535" t="s">
        <v>61</v>
      </c>
      <c r="L65" s="535" t="s">
        <v>61</v>
      </c>
      <c r="M65" s="535" t="s">
        <v>61</v>
      </c>
      <c r="N65" s="535" t="s">
        <v>61</v>
      </c>
      <c r="O65" s="535" t="s">
        <v>61</v>
      </c>
      <c r="P65" s="535" t="s">
        <v>61</v>
      </c>
      <c r="Q65" s="535" t="s">
        <v>61</v>
      </c>
      <c r="R65" s="535" t="s">
        <v>61</v>
      </c>
      <c r="S65" s="545" t="s">
        <v>61</v>
      </c>
    </row>
    <row r="66" spans="1:19" ht="20.100000000000001" customHeight="1">
      <c r="A66" s="1052" t="s">
        <v>71</v>
      </c>
      <c r="B66" s="1054"/>
      <c r="C66" s="1054"/>
      <c r="D66" s="595">
        <v>-46</v>
      </c>
      <c r="E66" s="595">
        <v>-5</v>
      </c>
      <c r="F66" s="595">
        <v>-27</v>
      </c>
      <c r="G66" s="595">
        <v>5</v>
      </c>
      <c r="H66" s="595">
        <v>19</v>
      </c>
      <c r="I66" s="595">
        <v>154</v>
      </c>
      <c r="J66" s="595">
        <v>-242</v>
      </c>
      <c r="K66" s="595">
        <v>-605</v>
      </c>
      <c r="L66" s="595">
        <v>21</v>
      </c>
      <c r="M66" s="595">
        <v>58</v>
      </c>
      <c r="N66" s="595">
        <v>146</v>
      </c>
      <c r="O66" s="595">
        <v>40</v>
      </c>
      <c r="P66" s="595">
        <v>160</v>
      </c>
      <c r="Q66" s="595">
        <v>-141</v>
      </c>
      <c r="R66" s="595">
        <v>396</v>
      </c>
      <c r="S66" s="547">
        <v>-808</v>
      </c>
    </row>
    <row r="67" spans="1:19" ht="20.100000000000001" customHeight="1">
      <c r="A67" s="955" t="s">
        <v>355</v>
      </c>
      <c r="B67" s="219"/>
      <c r="C67" s="144"/>
      <c r="D67" s="534"/>
      <c r="E67" s="534"/>
      <c r="F67" s="534"/>
      <c r="G67" s="534"/>
      <c r="H67" s="534"/>
      <c r="I67" s="534">
        <v>115</v>
      </c>
      <c r="J67" s="534">
        <v>123</v>
      </c>
      <c r="K67" s="534">
        <v>147</v>
      </c>
      <c r="L67" s="534">
        <v>0</v>
      </c>
      <c r="M67" s="534">
        <v>0</v>
      </c>
      <c r="N67" s="534">
        <v>0</v>
      </c>
      <c r="O67" s="534">
        <v>-6</v>
      </c>
      <c r="P67" s="534">
        <v>-29</v>
      </c>
      <c r="Q67" s="534">
        <v>-3</v>
      </c>
      <c r="R67" s="534">
        <v>-3</v>
      </c>
      <c r="S67" s="817">
        <v>-45</v>
      </c>
    </row>
    <row r="68" spans="1:19" ht="20.100000000000001" customHeight="1">
      <c r="A68" s="462" t="s">
        <v>799</v>
      </c>
      <c r="B68" s="463"/>
      <c r="C68" s="142"/>
      <c r="D68" s="536">
        <v>-45</v>
      </c>
      <c r="E68" s="536">
        <v>-2</v>
      </c>
      <c r="F68" s="536">
        <v>-29</v>
      </c>
      <c r="G68" s="536">
        <v>3</v>
      </c>
      <c r="H68" s="536">
        <v>210</v>
      </c>
      <c r="I68" s="536">
        <v>336</v>
      </c>
      <c r="J68" s="536">
        <v>178</v>
      </c>
      <c r="K68" s="536">
        <v>-470</v>
      </c>
      <c r="L68" s="536">
        <v>71</v>
      </c>
      <c r="M68" s="536">
        <v>41</v>
      </c>
      <c r="N68" s="536">
        <v>2757</v>
      </c>
      <c r="O68" s="536">
        <v>28</v>
      </c>
      <c r="P68" s="536">
        <v>-142</v>
      </c>
      <c r="Q68" s="536">
        <v>449</v>
      </c>
      <c r="R68" s="536">
        <v>496</v>
      </c>
      <c r="S68" s="1009">
        <v>-1397</v>
      </c>
    </row>
    <row r="69" spans="1:19" ht="20.100000000000001" customHeight="1" thickBot="1">
      <c r="A69" s="191" t="s">
        <v>50</v>
      </c>
      <c r="B69" s="192"/>
      <c r="C69" s="161"/>
      <c r="D69" s="550">
        <v>363</v>
      </c>
      <c r="E69" s="550">
        <v>230</v>
      </c>
      <c r="F69" s="550">
        <v>124</v>
      </c>
      <c r="G69" s="550">
        <v>401</v>
      </c>
      <c r="H69" s="550">
        <v>603</v>
      </c>
      <c r="I69" s="550">
        <v>539</v>
      </c>
      <c r="J69" s="550">
        <v>-1</v>
      </c>
      <c r="K69" s="550">
        <v>458</v>
      </c>
      <c r="L69" s="550">
        <v>530</v>
      </c>
      <c r="M69" s="550">
        <v>248</v>
      </c>
      <c r="N69" s="550">
        <v>3000</v>
      </c>
      <c r="O69" s="550">
        <v>547</v>
      </c>
      <c r="P69" s="550">
        <v>246</v>
      </c>
      <c r="Q69" s="550">
        <v>767</v>
      </c>
      <c r="R69" s="550">
        <v>917</v>
      </c>
      <c r="S69" s="577">
        <v>-653</v>
      </c>
    </row>
    <row r="70" spans="1:19" ht="20.100000000000001" customHeight="1" thickTop="1">
      <c r="A70" s="124"/>
      <c r="B70" s="609"/>
      <c r="C70" s="609"/>
    </row>
    <row r="71" spans="1:19" ht="20.100000000000001" customHeight="1">
      <c r="A71" s="788" t="s">
        <v>976</v>
      </c>
      <c r="B71" s="610"/>
      <c r="C71" s="133"/>
      <c r="D71" s="535"/>
      <c r="E71" s="535"/>
      <c r="F71" s="535"/>
      <c r="G71" s="535"/>
      <c r="H71" s="535"/>
      <c r="I71" s="535"/>
      <c r="J71" s="535"/>
      <c r="K71" s="535"/>
      <c r="L71" s="535"/>
      <c r="M71" s="535"/>
      <c r="N71" s="535"/>
      <c r="O71" s="535"/>
      <c r="P71" s="535"/>
      <c r="Q71" s="535"/>
      <c r="R71" s="535"/>
      <c r="S71" s="545"/>
    </row>
    <row r="72" spans="1:19" ht="20.100000000000001" customHeight="1">
      <c r="A72" s="788" t="s">
        <v>981</v>
      </c>
      <c r="B72" s="610"/>
      <c r="C72" s="133"/>
      <c r="D72" s="535"/>
      <c r="E72" s="535"/>
      <c r="F72" s="535"/>
      <c r="G72" s="535"/>
      <c r="H72" s="535"/>
      <c r="I72" s="535"/>
      <c r="J72" s="535"/>
      <c r="K72" s="535"/>
      <c r="L72" s="535"/>
      <c r="M72" s="535"/>
      <c r="N72" s="535"/>
      <c r="O72" s="535"/>
      <c r="P72" s="535"/>
      <c r="Q72" s="535"/>
      <c r="R72" s="535"/>
      <c r="S72" s="545"/>
    </row>
    <row r="73" spans="1:19" ht="20.100000000000001" customHeight="1">
      <c r="A73" s="124"/>
      <c r="B73" s="609"/>
      <c r="C73" s="609"/>
    </row>
    <row r="74" spans="1:19" ht="20.100000000000001" customHeight="1">
      <c r="A74" s="608" t="s">
        <v>73</v>
      </c>
      <c r="B74" s="609"/>
      <c r="C74" s="609"/>
    </row>
    <row r="75" spans="1:19" ht="37.5" customHeight="1" thickBot="1">
      <c r="A75" s="460" t="s">
        <v>17</v>
      </c>
      <c r="B75" s="464"/>
      <c r="C75" s="128"/>
      <c r="D75" s="579" t="s">
        <v>895</v>
      </c>
      <c r="E75" s="579" t="s">
        <v>896</v>
      </c>
      <c r="F75" s="579" t="s">
        <v>696</v>
      </c>
      <c r="G75" s="579" t="s">
        <v>702</v>
      </c>
      <c r="H75" s="579" t="s">
        <v>705</v>
      </c>
      <c r="I75" s="579" t="s">
        <v>894</v>
      </c>
      <c r="J75" s="579" t="s">
        <v>777</v>
      </c>
      <c r="K75" s="579" t="s">
        <v>792</v>
      </c>
      <c r="L75" s="579" t="s">
        <v>843</v>
      </c>
      <c r="M75" s="579" t="s">
        <v>885</v>
      </c>
      <c r="N75" s="579" t="s">
        <v>931</v>
      </c>
      <c r="O75" s="579" t="s">
        <v>939</v>
      </c>
      <c r="P75" s="579" t="s">
        <v>956</v>
      </c>
      <c r="Q75" s="579" t="s">
        <v>983</v>
      </c>
      <c r="R75" s="579" t="s">
        <v>993</v>
      </c>
      <c r="S75" s="959" t="s">
        <v>1068</v>
      </c>
    </row>
    <row r="76" spans="1:19" ht="19.5" customHeight="1">
      <c r="A76" s="609"/>
      <c r="B76" s="610"/>
      <c r="C76" s="133"/>
      <c r="D76" s="595"/>
      <c r="E76" s="595"/>
      <c r="F76" s="595"/>
      <c r="G76" s="595"/>
      <c r="H76" s="595"/>
      <c r="I76" s="595"/>
      <c r="J76" s="595"/>
      <c r="K76" s="595"/>
      <c r="L76" s="595"/>
      <c r="M76" s="595"/>
      <c r="N76" s="595"/>
      <c r="O76" s="595"/>
      <c r="P76" s="595"/>
      <c r="Q76" s="595"/>
      <c r="R76" s="595"/>
      <c r="S76" s="547"/>
    </row>
    <row r="77" spans="1:19" ht="20.100000000000001" customHeight="1">
      <c r="A77" s="611" t="s">
        <v>98</v>
      </c>
      <c r="B77" s="610"/>
      <c r="C77" s="133"/>
      <c r="D77" s="595"/>
      <c r="E77" s="595"/>
      <c r="F77" s="595"/>
      <c r="G77" s="595"/>
      <c r="H77" s="595"/>
      <c r="I77" s="595"/>
      <c r="J77" s="595"/>
      <c r="K77" s="595"/>
      <c r="L77" s="595"/>
      <c r="M77" s="595"/>
      <c r="N77" s="595"/>
      <c r="O77" s="595"/>
      <c r="P77" s="595"/>
      <c r="Q77" s="595"/>
      <c r="R77" s="595"/>
      <c r="S77" s="547"/>
    </row>
    <row r="78" spans="1:19" ht="20.100000000000001" customHeight="1">
      <c r="A78" s="611" t="s">
        <v>99</v>
      </c>
      <c r="B78" s="610"/>
      <c r="C78" s="198"/>
      <c r="D78" s="595"/>
      <c r="E78" s="595"/>
      <c r="F78" s="595"/>
      <c r="G78" s="595"/>
      <c r="H78" s="595"/>
      <c r="I78" s="595"/>
      <c r="J78" s="595"/>
      <c r="K78" s="595"/>
      <c r="L78" s="595"/>
      <c r="M78" s="595"/>
      <c r="N78" s="595"/>
      <c r="O78" s="595"/>
      <c r="P78" s="595"/>
      <c r="Q78" s="595"/>
      <c r="R78" s="595"/>
      <c r="S78" s="547"/>
    </row>
    <row r="79" spans="1:19" ht="20.100000000000001" customHeight="1">
      <c r="A79" s="610" t="s">
        <v>941</v>
      </c>
      <c r="B79" s="610"/>
      <c r="C79" s="133"/>
      <c r="D79" s="595">
        <v>1119</v>
      </c>
      <c r="E79" s="595">
        <v>1113</v>
      </c>
      <c r="F79" s="595">
        <v>1102</v>
      </c>
      <c r="G79" s="595">
        <v>1143</v>
      </c>
      <c r="H79" s="595">
        <v>2516</v>
      </c>
      <c r="I79" s="595">
        <v>2281</v>
      </c>
      <c r="J79" s="595">
        <v>2248</v>
      </c>
      <c r="K79" s="595">
        <v>2268</v>
      </c>
      <c r="L79" s="595">
        <v>2201</v>
      </c>
      <c r="M79" s="595">
        <v>2179</v>
      </c>
      <c r="N79" s="595">
        <v>2167</v>
      </c>
      <c r="O79" s="595">
        <v>2167</v>
      </c>
      <c r="P79" s="595">
        <v>1954</v>
      </c>
      <c r="Q79" s="595">
        <v>1897</v>
      </c>
      <c r="R79" s="595">
        <v>654</v>
      </c>
      <c r="S79" s="547">
        <v>657</v>
      </c>
    </row>
    <row r="80" spans="1:19" ht="20.100000000000001" customHeight="1">
      <c r="A80" s="610" t="s">
        <v>101</v>
      </c>
      <c r="B80" s="610"/>
      <c r="C80" s="133"/>
      <c r="D80" s="595">
        <v>10231</v>
      </c>
      <c r="E80" s="595">
        <v>10288</v>
      </c>
      <c r="F80" s="595">
        <v>10233</v>
      </c>
      <c r="G80" s="595">
        <v>10123</v>
      </c>
      <c r="H80" s="595">
        <v>18916</v>
      </c>
      <c r="I80" s="595">
        <v>19528</v>
      </c>
      <c r="J80" s="595">
        <v>18887</v>
      </c>
      <c r="K80" s="595">
        <v>19367</v>
      </c>
      <c r="L80" s="595">
        <v>19056</v>
      </c>
      <c r="M80" s="595">
        <v>19029</v>
      </c>
      <c r="N80" s="595">
        <v>19052</v>
      </c>
      <c r="O80" s="595">
        <v>19049</v>
      </c>
      <c r="P80" s="595">
        <v>17111</v>
      </c>
      <c r="Q80" s="595">
        <v>18336</v>
      </c>
      <c r="R80" s="595">
        <v>8252</v>
      </c>
      <c r="S80" s="547">
        <v>7266</v>
      </c>
    </row>
    <row r="81" spans="1:45" ht="20.100000000000001" customHeight="1">
      <c r="A81" s="610" t="s">
        <v>103</v>
      </c>
      <c r="B81" s="610"/>
      <c r="C81" s="133"/>
      <c r="D81" s="595">
        <v>6032</v>
      </c>
      <c r="E81" s="595">
        <v>6295</v>
      </c>
      <c r="F81" s="595">
        <v>6328</v>
      </c>
      <c r="G81" s="595">
        <v>6435</v>
      </c>
      <c r="H81" s="595">
        <v>2738</v>
      </c>
      <c r="I81" s="595">
        <v>2872</v>
      </c>
      <c r="J81" s="595">
        <v>2716</v>
      </c>
      <c r="K81" s="595">
        <v>2912</v>
      </c>
      <c r="L81" s="595">
        <v>2973</v>
      </c>
      <c r="M81" s="595">
        <v>2429</v>
      </c>
      <c r="N81" s="595">
        <v>2443</v>
      </c>
      <c r="O81" s="595">
        <v>2461</v>
      </c>
      <c r="P81" s="595">
        <v>2225</v>
      </c>
      <c r="Q81" s="595">
        <v>2316</v>
      </c>
      <c r="R81" s="595">
        <v>1586</v>
      </c>
      <c r="S81" s="547">
        <v>1249</v>
      </c>
    </row>
    <row r="82" spans="1:45" ht="20.100000000000001" customHeight="1">
      <c r="A82" s="610" t="s">
        <v>104</v>
      </c>
      <c r="B82" s="610"/>
      <c r="C82" s="133"/>
      <c r="D82" s="595">
        <v>903</v>
      </c>
      <c r="E82" s="595">
        <v>805</v>
      </c>
      <c r="F82" s="595">
        <v>807</v>
      </c>
      <c r="G82" s="595">
        <v>813</v>
      </c>
      <c r="H82" s="595">
        <v>2962</v>
      </c>
      <c r="I82" s="595">
        <v>3106</v>
      </c>
      <c r="J82" s="595">
        <v>3120</v>
      </c>
      <c r="K82" s="595">
        <v>3445</v>
      </c>
      <c r="L82" s="595">
        <v>3406</v>
      </c>
      <c r="M82" s="595">
        <v>3475</v>
      </c>
      <c r="N82" s="595">
        <v>3452</v>
      </c>
      <c r="O82" s="595">
        <v>3515</v>
      </c>
      <c r="P82" s="595">
        <v>3399</v>
      </c>
      <c r="Q82" s="595">
        <v>3213</v>
      </c>
      <c r="R82" s="595">
        <v>957</v>
      </c>
      <c r="S82" s="547">
        <v>966</v>
      </c>
    </row>
    <row r="83" spans="1:45" ht="20.100000000000001" customHeight="1">
      <c r="A83" s="610" t="s">
        <v>105</v>
      </c>
      <c r="B83" s="610"/>
      <c r="C83" s="133"/>
      <c r="D83" s="595">
        <v>142</v>
      </c>
      <c r="E83" s="595">
        <v>139</v>
      </c>
      <c r="F83" s="595">
        <v>154</v>
      </c>
      <c r="G83" s="595">
        <v>151</v>
      </c>
      <c r="H83" s="595">
        <v>460</v>
      </c>
      <c r="I83" s="595">
        <v>451</v>
      </c>
      <c r="J83" s="595">
        <v>459</v>
      </c>
      <c r="K83" s="595">
        <v>479</v>
      </c>
      <c r="L83" s="595">
        <v>585</v>
      </c>
      <c r="M83" s="595">
        <v>601</v>
      </c>
      <c r="N83" s="595">
        <v>662</v>
      </c>
      <c r="O83" s="595">
        <v>570</v>
      </c>
      <c r="P83" s="595">
        <v>579</v>
      </c>
      <c r="Q83" s="595">
        <v>1209</v>
      </c>
      <c r="R83" s="595">
        <v>933</v>
      </c>
      <c r="S83" s="547">
        <v>628</v>
      </c>
    </row>
    <row r="84" spans="1:45" ht="20.100000000000001" customHeight="1">
      <c r="A84" s="610" t="s">
        <v>106</v>
      </c>
      <c r="B84" s="610"/>
      <c r="C84" s="133"/>
      <c r="D84" s="595">
        <v>80</v>
      </c>
      <c r="E84" s="595">
        <v>78</v>
      </c>
      <c r="F84" s="595">
        <v>75</v>
      </c>
      <c r="G84" s="595">
        <v>77</v>
      </c>
      <c r="H84" s="595">
        <v>1088</v>
      </c>
      <c r="I84" s="595">
        <v>958</v>
      </c>
      <c r="J84" s="595">
        <v>1038</v>
      </c>
      <c r="K84" s="595">
        <v>1089</v>
      </c>
      <c r="L84" s="595">
        <v>1009</v>
      </c>
      <c r="M84" s="595">
        <v>1093</v>
      </c>
      <c r="N84" s="595">
        <v>2793</v>
      </c>
      <c r="O84" s="595">
        <v>2149</v>
      </c>
      <c r="P84" s="595">
        <v>3180</v>
      </c>
      <c r="Q84" s="595">
        <v>4886</v>
      </c>
      <c r="R84" s="595">
        <v>844</v>
      </c>
      <c r="S84" s="547">
        <v>933</v>
      </c>
    </row>
    <row r="85" spans="1:45" ht="20.100000000000001" customHeight="1">
      <c r="A85" s="610" t="s">
        <v>107</v>
      </c>
      <c r="B85" s="610"/>
      <c r="C85" s="133"/>
      <c r="D85" s="595">
        <v>202</v>
      </c>
      <c r="E85" s="595">
        <v>219</v>
      </c>
      <c r="F85" s="595">
        <v>231</v>
      </c>
      <c r="G85" s="595">
        <v>180</v>
      </c>
      <c r="H85" s="595">
        <v>5497</v>
      </c>
      <c r="I85" s="595">
        <v>4541</v>
      </c>
      <c r="J85" s="595">
        <v>3816</v>
      </c>
      <c r="K85" s="595">
        <v>2946</v>
      </c>
      <c r="L85" s="595">
        <v>4760</v>
      </c>
      <c r="M85" s="595">
        <v>11834</v>
      </c>
      <c r="N85" s="595">
        <v>35850</v>
      </c>
      <c r="O85" s="595">
        <v>17096</v>
      </c>
      <c r="P85" s="595">
        <v>38217</v>
      </c>
      <c r="Q85" s="595">
        <v>60127</v>
      </c>
      <c r="R85" s="595">
        <v>679</v>
      </c>
      <c r="S85" s="547">
        <v>343</v>
      </c>
    </row>
    <row r="86" spans="1:45" ht="20.100000000000001" customHeight="1">
      <c r="A86" s="167" t="s">
        <v>108</v>
      </c>
      <c r="B86" s="167"/>
      <c r="C86" s="146"/>
      <c r="D86" s="534">
        <v>679</v>
      </c>
      <c r="E86" s="534">
        <v>709</v>
      </c>
      <c r="F86" s="534">
        <v>682</v>
      </c>
      <c r="G86" s="534">
        <v>651</v>
      </c>
      <c r="H86" s="534">
        <v>2176</v>
      </c>
      <c r="I86" s="534">
        <v>2345</v>
      </c>
      <c r="J86" s="534">
        <v>2347</v>
      </c>
      <c r="K86" s="534">
        <v>2402</v>
      </c>
      <c r="L86" s="534">
        <v>2370</v>
      </c>
      <c r="M86" s="534">
        <v>2472</v>
      </c>
      <c r="N86" s="534">
        <v>2440</v>
      </c>
      <c r="O86" s="534">
        <v>2392</v>
      </c>
      <c r="P86" s="534">
        <v>1321</v>
      </c>
      <c r="Q86" s="534">
        <v>1327</v>
      </c>
      <c r="R86" s="534">
        <v>738</v>
      </c>
      <c r="S86" s="817">
        <v>624</v>
      </c>
    </row>
    <row r="87" spans="1:45" ht="20.100000000000001" customHeight="1">
      <c r="A87" s="611" t="s">
        <v>942</v>
      </c>
      <c r="B87" s="611"/>
      <c r="C87" s="133"/>
      <c r="D87" s="602">
        <v>19388</v>
      </c>
      <c r="E87" s="602">
        <v>19645</v>
      </c>
      <c r="F87" s="602">
        <v>19612</v>
      </c>
      <c r="G87" s="602">
        <v>19571</v>
      </c>
      <c r="H87" s="602">
        <v>36355</v>
      </c>
      <c r="I87" s="602">
        <v>36084</v>
      </c>
      <c r="J87" s="602">
        <v>34632</v>
      </c>
      <c r="K87" s="602">
        <v>34908</v>
      </c>
      <c r="L87" s="602">
        <v>36362</v>
      </c>
      <c r="M87" s="602">
        <v>43112</v>
      </c>
      <c r="N87" s="602">
        <v>68859</v>
      </c>
      <c r="O87" s="602">
        <v>49399</v>
      </c>
      <c r="P87" s="602">
        <v>67987</v>
      </c>
      <c r="Q87" s="602">
        <v>93313</v>
      </c>
      <c r="R87" s="602">
        <v>14644</v>
      </c>
      <c r="S87" s="547">
        <v>12668</v>
      </c>
    </row>
    <row r="88" spans="1:45" ht="20.100000000000001" customHeight="1">
      <c r="A88" s="610"/>
      <c r="B88" s="610"/>
      <c r="C88" s="133"/>
      <c r="D88" s="595"/>
      <c r="E88" s="595"/>
      <c r="F88" s="595"/>
      <c r="G88" s="595"/>
      <c r="H88" s="595"/>
      <c r="I88" s="595"/>
      <c r="J88" s="595"/>
      <c r="K88" s="595"/>
      <c r="L88" s="595"/>
      <c r="M88" s="595"/>
      <c r="N88" s="595"/>
      <c r="O88" s="595"/>
      <c r="P88" s="595"/>
      <c r="Q88" s="595"/>
      <c r="R88" s="595"/>
      <c r="S88" s="547"/>
    </row>
    <row r="89" spans="1:45" ht="20.100000000000001" customHeight="1">
      <c r="A89" s="611" t="s">
        <v>110</v>
      </c>
      <c r="B89" s="610"/>
      <c r="C89" s="198"/>
      <c r="D89" s="595"/>
      <c r="E89" s="595"/>
      <c r="F89" s="595"/>
      <c r="G89" s="595"/>
      <c r="H89" s="595"/>
      <c r="I89" s="595"/>
      <c r="J89" s="595"/>
      <c r="K89" s="595"/>
      <c r="L89" s="595"/>
      <c r="M89" s="595"/>
      <c r="N89" s="595"/>
      <c r="O89" s="595"/>
      <c r="P89" s="595"/>
      <c r="Q89" s="595"/>
      <c r="R89" s="595"/>
      <c r="S89" s="547"/>
    </row>
    <row r="90" spans="1:45" ht="20.100000000000001" customHeight="1">
      <c r="A90" s="610" t="s">
        <v>943</v>
      </c>
      <c r="B90" s="610"/>
      <c r="C90" s="133"/>
      <c r="D90" s="595">
        <v>235</v>
      </c>
      <c r="E90" s="595">
        <v>247</v>
      </c>
      <c r="F90" s="595">
        <v>245</v>
      </c>
      <c r="G90" s="595">
        <v>230</v>
      </c>
      <c r="H90" s="595">
        <v>1825</v>
      </c>
      <c r="I90" s="595">
        <v>2094</v>
      </c>
      <c r="J90" s="595">
        <v>1822</v>
      </c>
      <c r="K90" s="595">
        <v>1936</v>
      </c>
      <c r="L90" s="595">
        <v>2089</v>
      </c>
      <c r="M90" s="595">
        <v>2235</v>
      </c>
      <c r="N90" s="595">
        <v>2884</v>
      </c>
      <c r="O90" s="595">
        <v>2275</v>
      </c>
      <c r="P90" s="595">
        <v>3895</v>
      </c>
      <c r="Q90" s="595">
        <v>3983</v>
      </c>
      <c r="R90" s="595">
        <v>307</v>
      </c>
      <c r="S90" s="547">
        <v>465</v>
      </c>
    </row>
    <row r="91" spans="1:45" ht="20.100000000000001" customHeight="1">
      <c r="A91" s="610" t="s">
        <v>107</v>
      </c>
      <c r="B91" s="610"/>
      <c r="C91" s="133"/>
      <c r="D91" s="595">
        <v>231</v>
      </c>
      <c r="E91" s="595">
        <v>210</v>
      </c>
      <c r="F91" s="595">
        <v>186</v>
      </c>
      <c r="G91" s="595">
        <v>131</v>
      </c>
      <c r="H91" s="595">
        <v>17708</v>
      </c>
      <c r="I91" s="595">
        <v>10951</v>
      </c>
      <c r="J91" s="595">
        <v>6487</v>
      </c>
      <c r="K91" s="595">
        <v>7531</v>
      </c>
      <c r="L91" s="595">
        <v>9868</v>
      </c>
      <c r="M91" s="595">
        <v>28115</v>
      </c>
      <c r="N91" s="595">
        <v>69351</v>
      </c>
      <c r="O91" s="595">
        <v>65392</v>
      </c>
      <c r="P91" s="595">
        <v>105593</v>
      </c>
      <c r="Q91" s="595">
        <v>107673</v>
      </c>
      <c r="R91" s="595">
        <v>3166</v>
      </c>
      <c r="S91" s="547">
        <v>1486</v>
      </c>
    </row>
    <row r="92" spans="1:45" ht="20.100000000000001" customHeight="1">
      <c r="A92" s="610" t="s">
        <v>112</v>
      </c>
      <c r="B92" s="610"/>
      <c r="C92" s="133"/>
      <c r="D92" s="595">
        <v>411</v>
      </c>
      <c r="E92" s="595">
        <v>338</v>
      </c>
      <c r="F92" s="595">
        <v>407</v>
      </c>
      <c r="G92" s="595">
        <v>384</v>
      </c>
      <c r="H92" s="595">
        <v>485</v>
      </c>
      <c r="I92" s="595">
        <v>566</v>
      </c>
      <c r="J92" s="595">
        <v>645</v>
      </c>
      <c r="K92" s="595">
        <v>598</v>
      </c>
      <c r="L92" s="595">
        <v>640</v>
      </c>
      <c r="M92" s="595">
        <v>588</v>
      </c>
      <c r="N92" s="595">
        <v>644</v>
      </c>
      <c r="O92" s="595">
        <v>715</v>
      </c>
      <c r="P92" s="595">
        <v>640</v>
      </c>
      <c r="Q92" s="595">
        <v>687</v>
      </c>
      <c r="R92" s="595">
        <v>4651</v>
      </c>
      <c r="S92" s="547">
        <v>660</v>
      </c>
    </row>
    <row r="93" spans="1:45" s="620" customFormat="1" ht="20.100000000000001" customHeight="1">
      <c r="A93" s="610" t="s">
        <v>113</v>
      </c>
      <c r="B93" s="610"/>
      <c r="C93" s="133"/>
      <c r="D93" s="595">
        <v>127</v>
      </c>
      <c r="E93" s="595">
        <v>139</v>
      </c>
      <c r="F93" s="595">
        <v>136</v>
      </c>
      <c r="G93" s="595">
        <v>133</v>
      </c>
      <c r="H93" s="595">
        <v>136</v>
      </c>
      <c r="I93" s="595">
        <v>195</v>
      </c>
      <c r="J93" s="595">
        <v>205</v>
      </c>
      <c r="K93" s="595">
        <v>156</v>
      </c>
      <c r="L93" s="595">
        <v>153</v>
      </c>
      <c r="M93" s="595">
        <v>222</v>
      </c>
      <c r="N93" s="595">
        <v>204</v>
      </c>
      <c r="O93" s="595">
        <v>161</v>
      </c>
      <c r="P93" s="595">
        <v>170</v>
      </c>
      <c r="Q93" s="595">
        <v>256</v>
      </c>
      <c r="R93" s="595">
        <v>103</v>
      </c>
      <c r="S93" s="547">
        <v>71</v>
      </c>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row>
    <row r="94" spans="1:45" s="620" customFormat="1" ht="20.100000000000001" customHeight="1">
      <c r="A94" s="610" t="s">
        <v>709</v>
      </c>
      <c r="B94" s="610"/>
      <c r="C94" s="133"/>
      <c r="D94" s="595">
        <v>285</v>
      </c>
      <c r="E94" s="595">
        <v>249</v>
      </c>
      <c r="F94" s="595">
        <v>192</v>
      </c>
      <c r="G94" s="595">
        <v>177</v>
      </c>
      <c r="H94" s="595">
        <v>559</v>
      </c>
      <c r="I94" s="595">
        <v>372</v>
      </c>
      <c r="J94" s="595">
        <v>573</v>
      </c>
      <c r="K94" s="595">
        <v>1132</v>
      </c>
      <c r="L94" s="595">
        <v>1118</v>
      </c>
      <c r="M94" s="595">
        <v>2420</v>
      </c>
      <c r="N94" s="595">
        <v>6452</v>
      </c>
      <c r="O94" s="595">
        <v>9163</v>
      </c>
      <c r="P94" s="595">
        <v>7441</v>
      </c>
      <c r="Q94" s="595">
        <v>10719</v>
      </c>
      <c r="R94" s="595">
        <v>3694</v>
      </c>
      <c r="S94" s="547">
        <v>2607</v>
      </c>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row>
    <row r="95" spans="1:45" ht="20.100000000000001" customHeight="1">
      <c r="A95" s="610" t="s">
        <v>115</v>
      </c>
      <c r="B95" s="610"/>
      <c r="C95" s="133"/>
      <c r="D95" s="595">
        <v>995</v>
      </c>
      <c r="E95" s="595">
        <v>688</v>
      </c>
      <c r="F95" s="595">
        <v>652</v>
      </c>
      <c r="G95" s="595">
        <v>999</v>
      </c>
      <c r="H95" s="595">
        <v>7681</v>
      </c>
      <c r="I95" s="595">
        <v>5709</v>
      </c>
      <c r="J95" s="595">
        <v>7163</v>
      </c>
      <c r="K95" s="595">
        <v>8906</v>
      </c>
      <c r="L95" s="595">
        <v>8852</v>
      </c>
      <c r="M95" s="595">
        <v>7805</v>
      </c>
      <c r="N95" s="595">
        <v>9421</v>
      </c>
      <c r="O95" s="595">
        <v>14856</v>
      </c>
      <c r="P95" s="595">
        <v>13323</v>
      </c>
      <c r="Q95" s="595">
        <v>10781</v>
      </c>
      <c r="R95" s="595">
        <v>1019</v>
      </c>
      <c r="S95" s="547">
        <v>1767</v>
      </c>
    </row>
    <row r="96" spans="1:45" ht="20.100000000000001" customHeight="1">
      <c r="A96" s="610" t="s">
        <v>118</v>
      </c>
      <c r="B96" s="610"/>
      <c r="C96" s="133"/>
      <c r="D96" s="595">
        <v>1692</v>
      </c>
      <c r="E96" s="595">
        <v>1297</v>
      </c>
      <c r="F96" s="595">
        <v>1430</v>
      </c>
      <c r="G96" s="595">
        <v>1433</v>
      </c>
      <c r="H96" s="595">
        <v>4081</v>
      </c>
      <c r="I96" s="595">
        <v>2403</v>
      </c>
      <c r="J96" s="595">
        <v>2474</v>
      </c>
      <c r="K96" s="595">
        <v>2308</v>
      </c>
      <c r="L96" s="595">
        <v>3598</v>
      </c>
      <c r="M96" s="595">
        <v>1703</v>
      </c>
      <c r="N96" s="595">
        <v>6236</v>
      </c>
      <c r="O96" s="595">
        <v>7592</v>
      </c>
      <c r="P96" s="595">
        <v>6419</v>
      </c>
      <c r="Q96" s="595">
        <v>4165</v>
      </c>
      <c r="R96" s="595">
        <v>3638</v>
      </c>
      <c r="S96" s="547">
        <v>3919</v>
      </c>
    </row>
    <row r="97" spans="1:45" ht="20.100000000000001" customHeight="1">
      <c r="A97" s="167" t="s">
        <v>119</v>
      </c>
      <c r="B97" s="167"/>
      <c r="C97" s="146"/>
      <c r="D97" s="539">
        <v>0</v>
      </c>
      <c r="E97" s="539">
        <v>0</v>
      </c>
      <c r="F97" s="539">
        <v>0</v>
      </c>
      <c r="G97" s="539">
        <v>307</v>
      </c>
      <c r="H97" s="539">
        <v>167</v>
      </c>
      <c r="I97" s="539">
        <v>0</v>
      </c>
      <c r="J97" s="539">
        <v>0</v>
      </c>
      <c r="K97" s="539">
        <v>335</v>
      </c>
      <c r="L97" s="539">
        <v>737</v>
      </c>
      <c r="M97" s="539">
        <v>1399</v>
      </c>
      <c r="N97" s="539">
        <v>374</v>
      </c>
      <c r="O97" s="539">
        <v>108</v>
      </c>
      <c r="P97" s="539">
        <v>956</v>
      </c>
      <c r="Q97" s="539">
        <v>92</v>
      </c>
      <c r="R97" s="539">
        <v>498</v>
      </c>
      <c r="S97" s="1008" t="s">
        <v>61</v>
      </c>
    </row>
    <row r="98" spans="1:45" ht="20.100000000000001" customHeight="1">
      <c r="A98" s="611" t="s">
        <v>944</v>
      </c>
      <c r="B98" s="611"/>
      <c r="C98" s="133"/>
      <c r="D98" s="602">
        <v>3975</v>
      </c>
      <c r="E98" s="602">
        <v>3168</v>
      </c>
      <c r="F98" s="602">
        <v>3247</v>
      </c>
      <c r="G98" s="602">
        <v>3793</v>
      </c>
      <c r="H98" s="602">
        <v>32642</v>
      </c>
      <c r="I98" s="602">
        <v>22290</v>
      </c>
      <c r="J98" s="602">
        <v>19368</v>
      </c>
      <c r="K98" s="602">
        <v>22902</v>
      </c>
      <c r="L98" s="602">
        <v>27055</v>
      </c>
      <c r="M98" s="602">
        <v>44488</v>
      </c>
      <c r="N98" s="602">
        <v>95565</v>
      </c>
      <c r="O98" s="602">
        <v>100263</v>
      </c>
      <c r="P98" s="602">
        <v>138438</v>
      </c>
      <c r="Q98" s="602">
        <v>138356</v>
      </c>
      <c r="R98" s="602">
        <v>17075</v>
      </c>
      <c r="S98" s="545">
        <v>10975</v>
      </c>
    </row>
    <row r="99" spans="1:45" ht="10.15" customHeight="1">
      <c r="A99" s="610"/>
      <c r="B99" s="610"/>
      <c r="C99" s="133"/>
      <c r="D99" s="595"/>
      <c r="E99" s="595"/>
      <c r="F99" s="595"/>
      <c r="G99" s="595"/>
      <c r="H99" s="595"/>
      <c r="I99" s="595"/>
      <c r="J99" s="595"/>
      <c r="K99" s="595"/>
      <c r="L99" s="595"/>
      <c r="M99" s="595"/>
      <c r="N99" s="595"/>
      <c r="O99" s="595"/>
      <c r="P99" s="595"/>
      <c r="Q99" s="595"/>
      <c r="R99" s="595"/>
      <c r="S99" s="547"/>
    </row>
    <row r="100" spans="1:45" ht="20.100000000000001" customHeight="1" thickBot="1">
      <c r="A100" s="191" t="s">
        <v>121</v>
      </c>
      <c r="B100" s="191"/>
      <c r="C100" s="191"/>
      <c r="D100" s="537">
        <v>23363</v>
      </c>
      <c r="E100" s="537">
        <v>22813</v>
      </c>
      <c r="F100" s="537">
        <v>22858</v>
      </c>
      <c r="G100" s="537">
        <v>23364</v>
      </c>
      <c r="H100" s="537">
        <v>68997</v>
      </c>
      <c r="I100" s="537">
        <v>58374</v>
      </c>
      <c r="J100" s="537">
        <v>54000</v>
      </c>
      <c r="K100" s="537">
        <v>57810</v>
      </c>
      <c r="L100" s="537">
        <v>63416</v>
      </c>
      <c r="M100" s="537">
        <v>87600</v>
      </c>
      <c r="N100" s="537">
        <v>164425</v>
      </c>
      <c r="O100" s="537">
        <v>149661</v>
      </c>
      <c r="P100" s="537">
        <v>206425</v>
      </c>
      <c r="Q100" s="537">
        <v>231669</v>
      </c>
      <c r="R100" s="537">
        <v>31719</v>
      </c>
      <c r="S100" s="1010">
        <v>23642</v>
      </c>
    </row>
    <row r="101" spans="1:45" ht="10.15" customHeight="1" thickTop="1">
      <c r="A101" s="610"/>
      <c r="B101" s="610"/>
      <c r="C101" s="133"/>
    </row>
    <row r="102" spans="1:45" ht="20.100000000000001" customHeight="1">
      <c r="A102" s="611" t="s">
        <v>122</v>
      </c>
      <c r="B102" s="465"/>
      <c r="C102" s="207"/>
    </row>
    <row r="103" spans="1:45" ht="20.100000000000001" customHeight="1">
      <c r="A103" s="611" t="s">
        <v>123</v>
      </c>
      <c r="B103" s="610"/>
      <c r="C103" s="133"/>
    </row>
    <row r="104" spans="1:45" ht="20.100000000000001" customHeight="1">
      <c r="A104" s="610" t="s">
        <v>124</v>
      </c>
      <c r="B104" s="610"/>
      <c r="C104" s="133"/>
      <c r="D104" s="595">
        <v>3046</v>
      </c>
      <c r="E104" s="595">
        <v>3046</v>
      </c>
      <c r="F104" s="595">
        <v>3046</v>
      </c>
      <c r="G104" s="595">
        <v>3046</v>
      </c>
      <c r="H104" s="595">
        <v>3046</v>
      </c>
      <c r="I104" s="595">
        <v>3046</v>
      </c>
      <c r="J104" s="595">
        <v>3046</v>
      </c>
      <c r="K104" s="595">
        <v>3046</v>
      </c>
      <c r="L104" s="595">
        <v>3046</v>
      </c>
      <c r="M104" s="595">
        <v>3046</v>
      </c>
      <c r="N104" s="595">
        <v>3046</v>
      </c>
      <c r="O104" s="595">
        <v>3046</v>
      </c>
      <c r="P104" s="595">
        <v>3046</v>
      </c>
      <c r="Q104" s="595">
        <v>3046</v>
      </c>
      <c r="R104" s="595">
        <v>3046</v>
      </c>
      <c r="S104" s="547">
        <v>3046</v>
      </c>
    </row>
    <row r="105" spans="1:45" ht="20.100000000000001" customHeight="1">
      <c r="A105" s="610" t="s">
        <v>125</v>
      </c>
      <c r="B105" s="610"/>
      <c r="C105" s="133"/>
      <c r="D105" s="595">
        <v>73</v>
      </c>
      <c r="E105" s="595">
        <v>73</v>
      </c>
      <c r="F105" s="595">
        <v>73</v>
      </c>
      <c r="G105" s="595">
        <v>73</v>
      </c>
      <c r="H105" s="595">
        <v>73</v>
      </c>
      <c r="I105" s="595">
        <v>73</v>
      </c>
      <c r="J105" s="595">
        <v>73</v>
      </c>
      <c r="K105" s="595">
        <v>73</v>
      </c>
      <c r="L105" s="595">
        <v>73</v>
      </c>
      <c r="M105" s="595">
        <v>73</v>
      </c>
      <c r="N105" s="595">
        <v>73</v>
      </c>
      <c r="O105" s="595">
        <v>73</v>
      </c>
      <c r="P105" s="595">
        <v>73</v>
      </c>
      <c r="Q105" s="595">
        <v>73</v>
      </c>
      <c r="R105" s="595">
        <v>73</v>
      </c>
      <c r="S105" s="547">
        <v>73</v>
      </c>
    </row>
    <row r="106" spans="1:45" ht="20.100000000000001" customHeight="1">
      <c r="A106" s="610" t="s">
        <v>126</v>
      </c>
      <c r="B106" s="610"/>
      <c r="C106" s="133"/>
      <c r="D106" s="526">
        <v>8783</v>
      </c>
      <c r="E106" s="526">
        <v>9358</v>
      </c>
      <c r="F106" s="526">
        <v>9493</v>
      </c>
      <c r="G106" s="526">
        <v>9982</v>
      </c>
      <c r="H106" s="526">
        <v>9996</v>
      </c>
      <c r="I106" s="526">
        <v>9909</v>
      </c>
      <c r="J106" s="526">
        <v>9492</v>
      </c>
      <c r="K106" s="526">
        <v>10149</v>
      </c>
      <c r="L106" s="526">
        <v>11329</v>
      </c>
      <c r="M106" s="526">
        <v>9930</v>
      </c>
      <c r="N106" s="526">
        <v>9263</v>
      </c>
      <c r="O106" s="526">
        <v>10062</v>
      </c>
      <c r="P106" s="526">
        <v>6479</v>
      </c>
      <c r="Q106" s="526">
        <v>1954</v>
      </c>
      <c r="R106" s="526">
        <v>7528</v>
      </c>
      <c r="S106" s="607">
        <v>6467</v>
      </c>
    </row>
    <row r="107" spans="1:45" ht="20.100000000000001" customHeight="1">
      <c r="A107" s="167" t="s">
        <v>127</v>
      </c>
      <c r="B107" s="167"/>
      <c r="C107" s="146"/>
      <c r="D107" s="531">
        <v>-229</v>
      </c>
      <c r="E107" s="531">
        <v>-103</v>
      </c>
      <c r="F107" s="531">
        <v>-210</v>
      </c>
      <c r="G107" s="531">
        <v>-118</v>
      </c>
      <c r="H107" s="531">
        <v>661</v>
      </c>
      <c r="I107" s="531">
        <v>203</v>
      </c>
      <c r="J107" s="531">
        <v>-77</v>
      </c>
      <c r="K107" s="531">
        <v>-316</v>
      </c>
      <c r="L107" s="531">
        <v>-146</v>
      </c>
      <c r="M107" s="531">
        <v>-256</v>
      </c>
      <c r="N107" s="531">
        <v>-610</v>
      </c>
      <c r="O107" s="531">
        <v>-1050</v>
      </c>
      <c r="P107" s="531">
        <v>-1563</v>
      </c>
      <c r="Q107" s="531">
        <v>-3093</v>
      </c>
      <c r="R107" s="531">
        <v>-4181</v>
      </c>
      <c r="S107" s="374">
        <v>-1916</v>
      </c>
    </row>
    <row r="108" spans="1:45" s="593" customFormat="1" ht="20.100000000000001" customHeight="1">
      <c r="A108" s="611" t="s">
        <v>128</v>
      </c>
      <c r="B108" s="611"/>
      <c r="C108" s="133"/>
      <c r="D108" s="602">
        <v>11674</v>
      </c>
      <c r="E108" s="602">
        <v>12374</v>
      </c>
      <c r="F108" s="602">
        <v>12401</v>
      </c>
      <c r="G108" s="602">
        <v>12982</v>
      </c>
      <c r="H108" s="602">
        <v>13776</v>
      </c>
      <c r="I108" s="602">
        <v>13231</v>
      </c>
      <c r="J108" s="602">
        <v>12534</v>
      </c>
      <c r="K108" s="602">
        <v>12953</v>
      </c>
      <c r="L108" s="602">
        <v>14303</v>
      </c>
      <c r="M108" s="602">
        <v>12794</v>
      </c>
      <c r="N108" s="602">
        <v>11772</v>
      </c>
      <c r="O108" s="602">
        <v>12131</v>
      </c>
      <c r="P108" s="602">
        <v>8036</v>
      </c>
      <c r="Q108" s="602">
        <v>1980</v>
      </c>
      <c r="R108" s="602">
        <v>6466</v>
      </c>
      <c r="S108" s="545">
        <v>7670</v>
      </c>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row>
    <row r="109" spans="1:45" s="593" customFormat="1" ht="20.100000000000001" customHeight="1">
      <c r="A109" s="230" t="s">
        <v>64</v>
      </c>
      <c r="B109" s="230"/>
      <c r="C109" s="146"/>
      <c r="D109" s="534">
        <v>267</v>
      </c>
      <c r="E109" s="534">
        <v>246</v>
      </c>
      <c r="F109" s="534">
        <v>238</v>
      </c>
      <c r="G109" s="534">
        <v>252</v>
      </c>
      <c r="H109" s="534">
        <v>3080</v>
      </c>
      <c r="I109" s="534">
        <v>2964</v>
      </c>
      <c r="J109" s="534">
        <v>2617</v>
      </c>
      <c r="K109" s="534">
        <v>2624</v>
      </c>
      <c r="L109" s="534">
        <v>2910</v>
      </c>
      <c r="M109" s="534">
        <v>2477</v>
      </c>
      <c r="N109" s="534">
        <v>1420</v>
      </c>
      <c r="O109" s="534">
        <v>1534</v>
      </c>
      <c r="P109" s="534">
        <v>727</v>
      </c>
      <c r="Q109" s="534">
        <v>-668</v>
      </c>
      <c r="R109" s="534">
        <v>77</v>
      </c>
      <c r="S109" s="817">
        <v>67</v>
      </c>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1"/>
      <c r="AP109" s="601"/>
      <c r="AQ109" s="601"/>
      <c r="AR109" s="601"/>
      <c r="AS109" s="601"/>
    </row>
    <row r="110" spans="1:45" s="593" customFormat="1" ht="20.100000000000001" customHeight="1">
      <c r="A110" s="611" t="s">
        <v>129</v>
      </c>
      <c r="B110" s="611"/>
      <c r="C110" s="133"/>
      <c r="D110" s="602">
        <v>11941</v>
      </c>
      <c r="E110" s="602">
        <v>12621</v>
      </c>
      <c r="F110" s="602">
        <v>12639</v>
      </c>
      <c r="G110" s="602">
        <v>13235</v>
      </c>
      <c r="H110" s="602">
        <v>16856</v>
      </c>
      <c r="I110" s="602">
        <v>16195</v>
      </c>
      <c r="J110" s="602">
        <v>15152</v>
      </c>
      <c r="K110" s="602">
        <v>15577</v>
      </c>
      <c r="L110" s="602">
        <v>17213</v>
      </c>
      <c r="M110" s="602">
        <v>15271</v>
      </c>
      <c r="N110" s="602">
        <v>13192</v>
      </c>
      <c r="O110" s="602">
        <v>13665</v>
      </c>
      <c r="P110" s="602">
        <v>8762</v>
      </c>
      <c r="Q110" s="602">
        <v>1311</v>
      </c>
      <c r="R110" s="602">
        <v>6543</v>
      </c>
      <c r="S110" s="545">
        <v>7737</v>
      </c>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1"/>
      <c r="AP110" s="601"/>
      <c r="AQ110" s="601"/>
      <c r="AR110" s="601"/>
      <c r="AS110" s="601"/>
    </row>
    <row r="111" spans="1:45" ht="10.15" customHeight="1">
      <c r="A111" s="611"/>
      <c r="B111" s="610"/>
      <c r="C111" s="133"/>
      <c r="D111" s="595"/>
      <c r="E111" s="595"/>
      <c r="F111" s="595"/>
      <c r="G111" s="595"/>
      <c r="H111" s="595"/>
      <c r="I111" s="595"/>
      <c r="J111" s="595"/>
      <c r="K111" s="595"/>
      <c r="L111" s="595"/>
      <c r="M111" s="595"/>
      <c r="N111" s="595"/>
      <c r="O111" s="595"/>
      <c r="P111" s="595"/>
      <c r="Q111" s="595"/>
      <c r="R111" s="595"/>
      <c r="S111" s="547"/>
    </row>
    <row r="112" spans="1:45" ht="20.100000000000001" customHeight="1">
      <c r="A112" s="611" t="s">
        <v>130</v>
      </c>
      <c r="B112" s="610"/>
      <c r="C112" s="133"/>
      <c r="D112" s="595"/>
      <c r="E112" s="595"/>
      <c r="F112" s="595"/>
      <c r="G112" s="595"/>
      <c r="H112" s="595"/>
      <c r="I112" s="595"/>
      <c r="J112" s="595"/>
      <c r="K112" s="595"/>
      <c r="L112" s="595"/>
      <c r="M112" s="595"/>
      <c r="N112" s="595"/>
      <c r="O112" s="595"/>
      <c r="P112" s="595"/>
      <c r="Q112" s="595"/>
      <c r="R112" s="595"/>
      <c r="S112" s="547"/>
    </row>
    <row r="113" spans="1:45" ht="20.100000000000001" customHeight="1">
      <c r="A113" s="611" t="s">
        <v>131</v>
      </c>
      <c r="B113" s="610"/>
      <c r="C113" s="133"/>
      <c r="D113" s="595"/>
      <c r="E113" s="595"/>
      <c r="F113" s="595"/>
      <c r="G113" s="595"/>
      <c r="H113" s="595"/>
      <c r="I113" s="595"/>
      <c r="J113" s="595"/>
      <c r="K113" s="595"/>
      <c r="L113" s="595"/>
      <c r="M113" s="595"/>
      <c r="N113" s="595"/>
      <c r="O113" s="595"/>
      <c r="P113" s="595"/>
      <c r="Q113" s="595"/>
      <c r="R113" s="595"/>
      <c r="S113" s="547"/>
    </row>
    <row r="114" spans="1:45" ht="20.100000000000001" customHeight="1">
      <c r="A114" s="610" t="s">
        <v>132</v>
      </c>
      <c r="B114" s="610"/>
      <c r="C114" s="133"/>
      <c r="D114" s="595">
        <v>5866</v>
      </c>
      <c r="E114" s="595">
        <v>6184</v>
      </c>
      <c r="F114" s="595">
        <v>6201</v>
      </c>
      <c r="G114" s="595">
        <v>6118</v>
      </c>
      <c r="H114" s="595">
        <v>9216</v>
      </c>
      <c r="I114" s="595">
        <v>8776</v>
      </c>
      <c r="J114" s="595">
        <v>8745</v>
      </c>
      <c r="K114" s="595">
        <v>8785</v>
      </c>
      <c r="L114" s="595">
        <v>8857</v>
      </c>
      <c r="M114" s="595">
        <v>8445</v>
      </c>
      <c r="N114" s="595">
        <v>5921</v>
      </c>
      <c r="O114" s="595">
        <v>8701</v>
      </c>
      <c r="P114" s="595">
        <v>7026</v>
      </c>
      <c r="Q114" s="595">
        <v>6427</v>
      </c>
      <c r="R114" s="595">
        <v>6124</v>
      </c>
      <c r="S114" s="547">
        <v>3658</v>
      </c>
    </row>
    <row r="115" spans="1:45" ht="20.100000000000001" customHeight="1">
      <c r="A115" s="610" t="s">
        <v>107</v>
      </c>
      <c r="B115" s="610"/>
      <c r="C115" s="133"/>
      <c r="D115" s="595">
        <v>233</v>
      </c>
      <c r="E115" s="595">
        <v>227</v>
      </c>
      <c r="F115" s="595">
        <v>194</v>
      </c>
      <c r="G115" s="595">
        <v>137</v>
      </c>
      <c r="H115" s="595">
        <v>5412</v>
      </c>
      <c r="I115" s="595">
        <v>4463</v>
      </c>
      <c r="J115" s="595">
        <v>3617</v>
      </c>
      <c r="K115" s="595">
        <v>2657</v>
      </c>
      <c r="L115" s="595">
        <v>4058</v>
      </c>
      <c r="M115" s="595">
        <v>10843</v>
      </c>
      <c r="N115" s="595">
        <v>35395</v>
      </c>
      <c r="O115" s="595">
        <v>16657</v>
      </c>
      <c r="P115" s="595">
        <v>32853</v>
      </c>
      <c r="Q115" s="595">
        <v>59284</v>
      </c>
      <c r="R115" s="595">
        <v>1167</v>
      </c>
      <c r="S115" s="547">
        <v>756</v>
      </c>
    </row>
    <row r="116" spans="1:45" ht="20.100000000000001" customHeight="1">
      <c r="A116" s="610" t="s">
        <v>133</v>
      </c>
      <c r="B116" s="610"/>
      <c r="C116" s="610"/>
      <c r="D116" s="595">
        <v>855</v>
      </c>
      <c r="E116" s="595">
        <v>853</v>
      </c>
      <c r="F116" s="595">
        <v>809</v>
      </c>
      <c r="G116" s="595">
        <v>865</v>
      </c>
      <c r="H116" s="595">
        <v>1179</v>
      </c>
      <c r="I116" s="595">
        <v>1140</v>
      </c>
      <c r="J116" s="595">
        <v>980</v>
      </c>
      <c r="K116" s="595">
        <v>952</v>
      </c>
      <c r="L116" s="595">
        <v>967</v>
      </c>
      <c r="M116" s="595">
        <v>930</v>
      </c>
      <c r="N116" s="595">
        <v>977</v>
      </c>
      <c r="O116" s="595">
        <v>827</v>
      </c>
      <c r="P116" s="595">
        <v>679</v>
      </c>
      <c r="Q116" s="595">
        <v>926</v>
      </c>
      <c r="R116" s="595">
        <v>514</v>
      </c>
      <c r="S116" s="547">
        <v>152</v>
      </c>
    </row>
    <row r="117" spans="1:45" ht="20.100000000000001" customHeight="1">
      <c r="A117" s="610" t="s">
        <v>134</v>
      </c>
      <c r="B117" s="610"/>
      <c r="C117" s="610"/>
      <c r="D117" s="595">
        <v>903</v>
      </c>
      <c r="E117" s="595">
        <v>805</v>
      </c>
      <c r="F117" s="595">
        <v>807</v>
      </c>
      <c r="G117" s="595">
        <v>813</v>
      </c>
      <c r="H117" s="595">
        <v>3288</v>
      </c>
      <c r="I117" s="595">
        <v>3412</v>
      </c>
      <c r="J117" s="595">
        <v>3384</v>
      </c>
      <c r="K117" s="595">
        <v>3866</v>
      </c>
      <c r="L117" s="595">
        <v>3785</v>
      </c>
      <c r="M117" s="595">
        <v>3809</v>
      </c>
      <c r="N117" s="595">
        <v>3769</v>
      </c>
      <c r="O117" s="595">
        <v>3891</v>
      </c>
      <c r="P117" s="595">
        <v>3840</v>
      </c>
      <c r="Q117" s="595">
        <v>3726</v>
      </c>
      <c r="R117" s="595">
        <v>957</v>
      </c>
      <c r="S117" s="547">
        <v>966</v>
      </c>
    </row>
    <row r="118" spans="1:45" ht="20.100000000000001" customHeight="1">
      <c r="A118" s="610" t="s">
        <v>135</v>
      </c>
      <c r="B118" s="610"/>
      <c r="C118" s="133"/>
      <c r="D118" s="595">
        <v>88</v>
      </c>
      <c r="E118" s="595">
        <v>86</v>
      </c>
      <c r="F118" s="595">
        <v>88</v>
      </c>
      <c r="G118" s="595">
        <v>87</v>
      </c>
      <c r="H118" s="595">
        <v>3651</v>
      </c>
      <c r="I118" s="595">
        <v>3649</v>
      </c>
      <c r="J118" s="595">
        <v>3624</v>
      </c>
      <c r="K118" s="595">
        <v>3452</v>
      </c>
      <c r="L118" s="595">
        <v>3497</v>
      </c>
      <c r="M118" s="595">
        <v>3621</v>
      </c>
      <c r="N118" s="595">
        <v>3644</v>
      </c>
      <c r="O118" s="595">
        <v>4108</v>
      </c>
      <c r="P118" s="595">
        <v>4666</v>
      </c>
      <c r="Q118" s="595">
        <v>5193</v>
      </c>
      <c r="R118" s="595">
        <v>111</v>
      </c>
      <c r="S118" s="547">
        <v>118</v>
      </c>
    </row>
    <row r="119" spans="1:45" ht="20.100000000000001" customHeight="1">
      <c r="A119" s="610" t="s">
        <v>136</v>
      </c>
      <c r="B119" s="610"/>
      <c r="C119" s="133"/>
      <c r="D119" s="595">
        <v>99</v>
      </c>
      <c r="E119" s="595">
        <v>99</v>
      </c>
      <c r="F119" s="595">
        <v>141</v>
      </c>
      <c r="G119" s="595">
        <v>125</v>
      </c>
      <c r="H119" s="595">
        <v>1032</v>
      </c>
      <c r="I119" s="595">
        <v>1212</v>
      </c>
      <c r="J119" s="595">
        <v>1465</v>
      </c>
      <c r="K119" s="595">
        <v>1520</v>
      </c>
      <c r="L119" s="595">
        <v>1288</v>
      </c>
      <c r="M119" s="595">
        <v>1202</v>
      </c>
      <c r="N119" s="595">
        <v>1161</v>
      </c>
      <c r="O119" s="595">
        <v>1190</v>
      </c>
      <c r="P119" s="595">
        <v>931</v>
      </c>
      <c r="Q119" s="595">
        <v>484</v>
      </c>
      <c r="R119" s="595">
        <v>20</v>
      </c>
      <c r="S119" s="547">
        <v>13</v>
      </c>
    </row>
    <row r="120" spans="1:45" ht="20.100000000000001" customHeight="1">
      <c r="A120" s="167" t="s">
        <v>137</v>
      </c>
      <c r="B120" s="167"/>
      <c r="C120" s="146"/>
      <c r="D120" s="534">
        <v>181</v>
      </c>
      <c r="E120" s="534">
        <v>185</v>
      </c>
      <c r="F120" s="534">
        <v>186</v>
      </c>
      <c r="G120" s="534">
        <v>167</v>
      </c>
      <c r="H120" s="534">
        <v>432</v>
      </c>
      <c r="I120" s="534">
        <v>432</v>
      </c>
      <c r="J120" s="534">
        <v>415</v>
      </c>
      <c r="K120" s="534">
        <v>344</v>
      </c>
      <c r="L120" s="534">
        <v>349</v>
      </c>
      <c r="M120" s="534">
        <v>352</v>
      </c>
      <c r="N120" s="534">
        <v>379</v>
      </c>
      <c r="O120" s="534">
        <v>397</v>
      </c>
      <c r="P120" s="534">
        <v>460</v>
      </c>
      <c r="Q120" s="534">
        <v>476</v>
      </c>
      <c r="R120" s="534">
        <v>139</v>
      </c>
      <c r="S120" s="817">
        <v>121</v>
      </c>
    </row>
    <row r="121" spans="1:45" s="593" customFormat="1" ht="20.100000000000001" customHeight="1">
      <c r="A121" s="611" t="s">
        <v>138</v>
      </c>
      <c r="B121" s="611"/>
      <c r="C121" s="198"/>
      <c r="D121" s="538">
        <v>8225</v>
      </c>
      <c r="E121" s="538">
        <v>8439</v>
      </c>
      <c r="F121" s="538">
        <v>8425</v>
      </c>
      <c r="G121" s="538">
        <v>8311</v>
      </c>
      <c r="H121" s="538">
        <v>24210</v>
      </c>
      <c r="I121" s="538">
        <v>23083</v>
      </c>
      <c r="J121" s="538">
        <v>22230</v>
      </c>
      <c r="K121" s="538">
        <v>21576</v>
      </c>
      <c r="L121" s="538">
        <v>22801</v>
      </c>
      <c r="M121" s="538">
        <v>29201</v>
      </c>
      <c r="N121" s="538">
        <v>51246</v>
      </c>
      <c r="O121" s="538">
        <v>35771</v>
      </c>
      <c r="P121" s="538">
        <v>50455</v>
      </c>
      <c r="Q121" s="538">
        <v>76516</v>
      </c>
      <c r="R121" s="538">
        <v>9032</v>
      </c>
      <c r="S121" s="547">
        <v>5784</v>
      </c>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row>
    <row r="122" spans="1:45" ht="10.15" customHeight="1">
      <c r="A122" s="610"/>
      <c r="B122" s="610"/>
      <c r="C122" s="198"/>
      <c r="D122" s="595"/>
      <c r="E122" s="595"/>
      <c r="F122" s="595"/>
      <c r="G122" s="595"/>
      <c r="H122" s="595"/>
      <c r="I122" s="595"/>
      <c r="J122" s="595"/>
      <c r="K122" s="595"/>
      <c r="L122" s="595"/>
      <c r="M122" s="595"/>
      <c r="N122" s="595"/>
      <c r="O122" s="595"/>
      <c r="P122" s="595"/>
      <c r="Q122" s="595"/>
      <c r="R122" s="595"/>
      <c r="S122" s="547"/>
    </row>
    <row r="123" spans="1:45" ht="20.100000000000001" customHeight="1">
      <c r="A123" s="611" t="s">
        <v>139</v>
      </c>
      <c r="B123" s="610"/>
      <c r="C123" s="133"/>
      <c r="D123" s="595"/>
      <c r="E123" s="595"/>
      <c r="F123" s="595"/>
      <c r="G123" s="595"/>
      <c r="H123" s="595"/>
      <c r="I123" s="595"/>
      <c r="J123" s="595"/>
      <c r="K123" s="595"/>
      <c r="L123" s="595"/>
      <c r="M123" s="595"/>
      <c r="N123" s="595"/>
      <c r="O123" s="595"/>
      <c r="P123" s="595"/>
      <c r="Q123" s="595"/>
      <c r="R123" s="595"/>
      <c r="S123" s="547"/>
    </row>
    <row r="124" spans="1:45" ht="20.100000000000001" customHeight="1">
      <c r="A124" s="610" t="s">
        <v>132</v>
      </c>
      <c r="B124" s="610"/>
      <c r="C124" s="133"/>
      <c r="D124" s="595">
        <v>821</v>
      </c>
      <c r="E124" s="595">
        <v>535</v>
      </c>
      <c r="F124" s="595">
        <v>596</v>
      </c>
      <c r="G124" s="595">
        <v>570</v>
      </c>
      <c r="H124" s="595">
        <v>1403</v>
      </c>
      <c r="I124" s="595">
        <v>1584</v>
      </c>
      <c r="J124" s="595">
        <v>1570</v>
      </c>
      <c r="K124" s="595">
        <v>1877</v>
      </c>
      <c r="L124" s="595">
        <v>2121</v>
      </c>
      <c r="M124" s="595">
        <v>2378</v>
      </c>
      <c r="N124" s="595">
        <v>6754</v>
      </c>
      <c r="O124" s="595">
        <v>8519</v>
      </c>
      <c r="P124" s="595">
        <v>7849</v>
      </c>
      <c r="Q124" s="595">
        <v>7849</v>
      </c>
      <c r="R124" s="595">
        <v>6863</v>
      </c>
      <c r="S124" s="547">
        <v>4127</v>
      </c>
    </row>
    <row r="125" spans="1:45" ht="20.100000000000001" customHeight="1">
      <c r="A125" s="610" t="s">
        <v>107</v>
      </c>
      <c r="B125" s="610"/>
      <c r="C125" s="133"/>
      <c r="D125" s="595">
        <v>439</v>
      </c>
      <c r="E125" s="595">
        <v>372</v>
      </c>
      <c r="F125" s="595">
        <v>415</v>
      </c>
      <c r="G125" s="595">
        <v>252</v>
      </c>
      <c r="H125" s="595">
        <v>16003</v>
      </c>
      <c r="I125" s="595">
        <v>9786</v>
      </c>
      <c r="J125" s="595">
        <v>5742</v>
      </c>
      <c r="K125" s="595">
        <v>7937</v>
      </c>
      <c r="L125" s="595">
        <v>10551</v>
      </c>
      <c r="M125" s="595">
        <v>30016</v>
      </c>
      <c r="N125" s="595">
        <v>76847</v>
      </c>
      <c r="O125" s="595">
        <v>71947</v>
      </c>
      <c r="P125" s="595">
        <v>117224</v>
      </c>
      <c r="Q125" s="595">
        <v>122781</v>
      </c>
      <c r="R125" s="595">
        <v>7491</v>
      </c>
      <c r="S125" s="547">
        <v>3973</v>
      </c>
    </row>
    <row r="126" spans="1:45" ht="20.100000000000001" customHeight="1">
      <c r="A126" s="610" t="s">
        <v>135</v>
      </c>
      <c r="B126" s="610"/>
      <c r="C126" s="133"/>
      <c r="D126" s="595">
        <v>13</v>
      </c>
      <c r="E126" s="595">
        <v>14</v>
      </c>
      <c r="F126" s="595">
        <v>14</v>
      </c>
      <c r="G126" s="595">
        <v>13</v>
      </c>
      <c r="H126" s="595">
        <v>295</v>
      </c>
      <c r="I126" s="595">
        <v>556</v>
      </c>
      <c r="J126" s="595">
        <v>527</v>
      </c>
      <c r="K126" s="595">
        <v>780</v>
      </c>
      <c r="L126" s="595">
        <v>836</v>
      </c>
      <c r="M126" s="595">
        <v>1054</v>
      </c>
      <c r="N126" s="595">
        <v>2304</v>
      </c>
      <c r="O126" s="595">
        <v>2299</v>
      </c>
      <c r="P126" s="595">
        <v>3018</v>
      </c>
      <c r="Q126" s="595">
        <v>6684</v>
      </c>
      <c r="R126" s="595">
        <v>2</v>
      </c>
      <c r="S126" s="547">
        <v>13</v>
      </c>
    </row>
    <row r="127" spans="1:45" ht="20.100000000000001" customHeight="1">
      <c r="A127" s="610" t="s">
        <v>710</v>
      </c>
      <c r="B127" s="610"/>
      <c r="C127" s="133"/>
      <c r="D127" s="595">
        <v>63</v>
      </c>
      <c r="E127" s="595">
        <v>51</v>
      </c>
      <c r="F127" s="595">
        <v>22</v>
      </c>
      <c r="G127" s="595">
        <v>32</v>
      </c>
      <c r="H127" s="595">
        <v>1478</v>
      </c>
      <c r="I127" s="595">
        <v>761</v>
      </c>
      <c r="J127" s="595">
        <v>525</v>
      </c>
      <c r="K127" s="595">
        <v>331</v>
      </c>
      <c r="L127" s="595">
        <v>673</v>
      </c>
      <c r="M127" s="595">
        <v>1513</v>
      </c>
      <c r="N127" s="595">
        <v>2728</v>
      </c>
      <c r="O127" s="595">
        <v>985</v>
      </c>
      <c r="P127" s="595">
        <v>1864</v>
      </c>
      <c r="Q127" s="595">
        <v>3587</v>
      </c>
      <c r="R127" s="595">
        <v>748</v>
      </c>
      <c r="S127" s="547">
        <v>352</v>
      </c>
    </row>
    <row r="128" spans="1:45" ht="20.100000000000001" customHeight="1">
      <c r="A128" s="610" t="s">
        <v>140</v>
      </c>
      <c r="B128" s="610"/>
      <c r="C128" s="133"/>
      <c r="D128" s="595">
        <v>1861</v>
      </c>
      <c r="E128" s="595">
        <v>782</v>
      </c>
      <c r="F128" s="595">
        <v>747</v>
      </c>
      <c r="G128" s="595">
        <v>898</v>
      </c>
      <c r="H128" s="595">
        <v>8733</v>
      </c>
      <c r="I128" s="595">
        <v>6411</v>
      </c>
      <c r="J128" s="595">
        <v>8254</v>
      </c>
      <c r="K128" s="595">
        <v>9525</v>
      </c>
      <c r="L128" s="595">
        <v>8989</v>
      </c>
      <c r="M128" s="595">
        <v>7844</v>
      </c>
      <c r="N128" s="595">
        <v>11062</v>
      </c>
      <c r="O128" s="595">
        <v>16477</v>
      </c>
      <c r="P128" s="595">
        <v>16892</v>
      </c>
      <c r="Q128" s="595">
        <v>12939</v>
      </c>
      <c r="R128" s="595">
        <v>1040</v>
      </c>
      <c r="S128" s="547">
        <v>1657</v>
      </c>
    </row>
    <row r="129" spans="1:45" ht="20.100000000000001" customHeight="1">
      <c r="A129" s="167" t="s">
        <v>141</v>
      </c>
      <c r="B129" s="167"/>
      <c r="C129" s="146"/>
      <c r="D129" s="539">
        <v>0</v>
      </c>
      <c r="E129" s="539">
        <v>0</v>
      </c>
      <c r="F129" s="539">
        <v>0</v>
      </c>
      <c r="G129" s="539">
        <v>52</v>
      </c>
      <c r="H129" s="539">
        <v>19</v>
      </c>
      <c r="I129" s="539">
        <v>0</v>
      </c>
      <c r="J129" s="539">
        <v>0</v>
      </c>
      <c r="K129" s="539">
        <v>206</v>
      </c>
      <c r="L129" s="539">
        <v>233</v>
      </c>
      <c r="M129" s="539">
        <v>322</v>
      </c>
      <c r="N129" s="539">
        <v>292</v>
      </c>
      <c r="O129" s="539">
        <v>0</v>
      </c>
      <c r="P129" s="539">
        <v>360</v>
      </c>
      <c r="Q129" s="539">
        <v>0</v>
      </c>
      <c r="R129" s="539">
        <v>0</v>
      </c>
      <c r="S129" s="1008">
        <v>0</v>
      </c>
    </row>
    <row r="130" spans="1:45" s="593" customFormat="1" ht="20.100000000000001" customHeight="1">
      <c r="A130" s="611" t="s">
        <v>142</v>
      </c>
      <c r="B130" s="611"/>
      <c r="C130" s="133"/>
      <c r="D130" s="602">
        <v>3198</v>
      </c>
      <c r="E130" s="602">
        <v>1753</v>
      </c>
      <c r="F130" s="602">
        <v>1794</v>
      </c>
      <c r="G130" s="602">
        <v>1818</v>
      </c>
      <c r="H130" s="602">
        <v>27931</v>
      </c>
      <c r="I130" s="602">
        <v>19096</v>
      </c>
      <c r="J130" s="602">
        <v>16618</v>
      </c>
      <c r="K130" s="602">
        <v>20657</v>
      </c>
      <c r="L130" s="602">
        <v>23403</v>
      </c>
      <c r="M130" s="602">
        <v>43128</v>
      </c>
      <c r="N130" s="602">
        <v>99987</v>
      </c>
      <c r="O130" s="602">
        <v>100226</v>
      </c>
      <c r="P130" s="602">
        <v>147207</v>
      </c>
      <c r="Q130" s="602">
        <v>153841</v>
      </c>
      <c r="R130" s="602">
        <v>16144</v>
      </c>
      <c r="S130" s="545">
        <v>10122</v>
      </c>
      <c r="T130" s="601"/>
      <c r="U130" s="601"/>
      <c r="V130" s="601"/>
      <c r="W130" s="601"/>
      <c r="X130" s="601"/>
      <c r="Y130" s="601"/>
      <c r="Z130" s="601"/>
      <c r="AA130" s="601"/>
      <c r="AB130" s="601"/>
      <c r="AC130" s="601"/>
      <c r="AD130" s="601"/>
      <c r="AE130" s="601"/>
      <c r="AF130" s="601"/>
      <c r="AG130" s="601"/>
      <c r="AH130" s="601"/>
      <c r="AI130" s="601"/>
      <c r="AJ130" s="601"/>
      <c r="AK130" s="601"/>
      <c r="AL130" s="601"/>
      <c r="AM130" s="601"/>
      <c r="AN130" s="601"/>
      <c r="AO130" s="601"/>
      <c r="AP130" s="601"/>
      <c r="AQ130" s="601"/>
      <c r="AR130" s="601"/>
      <c r="AS130" s="601"/>
    </row>
    <row r="131" spans="1:45" ht="10.15" customHeight="1">
      <c r="A131" s="610"/>
      <c r="B131" s="610"/>
      <c r="C131" s="133"/>
      <c r="D131" s="595"/>
      <c r="E131" s="595"/>
      <c r="F131" s="595"/>
      <c r="G131" s="595"/>
      <c r="H131" s="595"/>
      <c r="I131" s="595"/>
      <c r="J131" s="595"/>
      <c r="K131" s="595"/>
      <c r="L131" s="595"/>
      <c r="M131" s="595"/>
      <c r="N131" s="595"/>
      <c r="O131" s="595"/>
      <c r="P131" s="595"/>
      <c r="Q131" s="595"/>
      <c r="R131" s="595"/>
      <c r="S131" s="547"/>
    </row>
    <row r="132" spans="1:45" ht="20.100000000000001" customHeight="1">
      <c r="A132" s="230" t="s">
        <v>143</v>
      </c>
      <c r="B132" s="167"/>
      <c r="C132" s="146"/>
      <c r="D132" s="539">
        <v>11423</v>
      </c>
      <c r="E132" s="539">
        <v>10193</v>
      </c>
      <c r="F132" s="539">
        <v>10219</v>
      </c>
      <c r="G132" s="539">
        <v>10129</v>
      </c>
      <c r="H132" s="539">
        <v>52141</v>
      </c>
      <c r="I132" s="539">
        <v>42180</v>
      </c>
      <c r="J132" s="539">
        <v>38848</v>
      </c>
      <c r="K132" s="539">
        <v>42233</v>
      </c>
      <c r="L132" s="539">
        <v>46203</v>
      </c>
      <c r="M132" s="539">
        <v>72329</v>
      </c>
      <c r="N132" s="539">
        <v>151233</v>
      </c>
      <c r="O132" s="539">
        <v>135997</v>
      </c>
      <c r="P132" s="539">
        <v>197662</v>
      </c>
      <c r="Q132" s="539">
        <v>230358</v>
      </c>
      <c r="R132" s="539">
        <v>25176</v>
      </c>
      <c r="S132" s="1008">
        <v>15905</v>
      </c>
    </row>
    <row r="133" spans="1:45" ht="10.15" customHeight="1">
      <c r="A133" s="610"/>
      <c r="B133" s="610"/>
      <c r="C133" s="133"/>
      <c r="D133" s="595"/>
      <c r="E133" s="595"/>
      <c r="F133" s="595"/>
      <c r="G133" s="595"/>
      <c r="H133" s="595"/>
      <c r="I133" s="595"/>
      <c r="J133" s="595"/>
      <c r="K133" s="595"/>
      <c r="L133" s="595"/>
      <c r="M133" s="595"/>
      <c r="N133" s="595"/>
      <c r="O133" s="595"/>
      <c r="P133" s="595"/>
      <c r="Q133" s="595"/>
      <c r="R133" s="595"/>
      <c r="S133" s="547"/>
    </row>
    <row r="134" spans="1:45" ht="20.100000000000001" customHeight="1" thickBot="1">
      <c r="A134" s="191" t="s">
        <v>144</v>
      </c>
      <c r="B134" s="191"/>
      <c r="C134" s="191"/>
      <c r="D134" s="537">
        <v>23363</v>
      </c>
      <c r="E134" s="537">
        <v>22813</v>
      </c>
      <c r="F134" s="537">
        <v>22858</v>
      </c>
      <c r="G134" s="537">
        <v>23364</v>
      </c>
      <c r="H134" s="537">
        <v>68997</v>
      </c>
      <c r="I134" s="537">
        <v>58374</v>
      </c>
      <c r="J134" s="537">
        <v>54000</v>
      </c>
      <c r="K134" s="537">
        <v>57810</v>
      </c>
      <c r="L134" s="537">
        <v>63416</v>
      </c>
      <c r="M134" s="537">
        <v>87600</v>
      </c>
      <c r="N134" s="537">
        <v>164425</v>
      </c>
      <c r="O134" s="537">
        <v>149661</v>
      </c>
      <c r="P134" s="537">
        <v>206425</v>
      </c>
      <c r="Q134" s="537">
        <v>231669</v>
      </c>
      <c r="R134" s="537">
        <v>31719</v>
      </c>
      <c r="S134" s="1010">
        <v>23642</v>
      </c>
    </row>
    <row r="135" spans="1:45" ht="20.100000000000001" customHeight="1" thickTop="1">
      <c r="A135" s="211"/>
      <c r="B135" s="609"/>
      <c r="C135" s="609"/>
    </row>
    <row r="136" spans="1:45" ht="20.100000000000001" customHeight="1">
      <c r="A136" s="610" t="s">
        <v>980</v>
      </c>
      <c r="B136" s="609"/>
      <c r="C136" s="609"/>
    </row>
    <row r="137" spans="1:45" ht="20.100000000000001" customHeight="1">
      <c r="A137" s="211"/>
      <c r="B137" s="609"/>
      <c r="C137" s="609"/>
    </row>
    <row r="138" spans="1:45" ht="20.100000000000001" customHeight="1">
      <c r="A138" s="639"/>
      <c r="B138" s="609"/>
      <c r="C138" s="609"/>
    </row>
    <row r="139" spans="1:45" ht="20.100000000000001" customHeight="1">
      <c r="A139" s="608" t="s">
        <v>145</v>
      </c>
      <c r="B139" s="608"/>
      <c r="C139" s="609"/>
    </row>
    <row r="140" spans="1:45" ht="37.5" customHeight="1" thickBot="1">
      <c r="A140" s="212" t="s">
        <v>17</v>
      </c>
      <c r="B140" s="466"/>
      <c r="C140" s="467"/>
      <c r="D140" s="527" t="s">
        <v>6</v>
      </c>
      <c r="E140" s="527" t="s">
        <v>690</v>
      </c>
      <c r="F140" s="527" t="s">
        <v>695</v>
      </c>
      <c r="G140" s="527" t="s">
        <v>701</v>
      </c>
      <c r="H140" s="527" t="s">
        <v>704</v>
      </c>
      <c r="I140" s="527" t="s">
        <v>730</v>
      </c>
      <c r="J140" s="527" t="s">
        <v>776</v>
      </c>
      <c r="K140" s="527" t="s">
        <v>791</v>
      </c>
      <c r="L140" s="570" t="s">
        <v>1007</v>
      </c>
      <c r="M140" s="570" t="s">
        <v>1010</v>
      </c>
      <c r="N140" s="570" t="s">
        <v>1011</v>
      </c>
      <c r="O140" s="570" t="s">
        <v>1012</v>
      </c>
      <c r="P140" s="570" t="s">
        <v>1013</v>
      </c>
      <c r="Q140" s="570" t="s">
        <v>1014</v>
      </c>
      <c r="R140" s="570" t="s">
        <v>986</v>
      </c>
      <c r="S140" s="527" t="s">
        <v>1067</v>
      </c>
    </row>
    <row r="141" spans="1:45" ht="25.15" customHeight="1">
      <c r="A141" s="215" t="s">
        <v>146</v>
      </c>
      <c r="B141" s="468"/>
      <c r="C141" s="136"/>
      <c r="D141" s="595"/>
      <c r="E141" s="595"/>
      <c r="F141" s="595"/>
      <c r="G141" s="595"/>
      <c r="H141" s="595"/>
      <c r="I141" s="595"/>
      <c r="J141" s="595"/>
      <c r="K141" s="595"/>
      <c r="L141" s="595"/>
      <c r="M141" s="595"/>
      <c r="N141" s="595"/>
      <c r="O141" s="595"/>
      <c r="P141" s="595"/>
      <c r="Q141" s="595"/>
      <c r="R141" s="595"/>
      <c r="S141" s="547"/>
    </row>
    <row r="142" spans="1:45" ht="20.100000000000001" customHeight="1">
      <c r="A142" s="218" t="s">
        <v>147</v>
      </c>
      <c r="B142" s="958"/>
      <c r="C142" s="958"/>
      <c r="D142" s="595">
        <v>501</v>
      </c>
      <c r="E142" s="595">
        <v>371</v>
      </c>
      <c r="F142" s="595">
        <v>266</v>
      </c>
      <c r="G142" s="595">
        <v>555</v>
      </c>
      <c r="H142" s="595">
        <v>752</v>
      </c>
      <c r="I142" s="595">
        <v>849</v>
      </c>
      <c r="J142" s="595">
        <v>310</v>
      </c>
      <c r="K142" s="595">
        <v>777</v>
      </c>
      <c r="L142" s="595">
        <v>674</v>
      </c>
      <c r="M142" s="595">
        <v>394</v>
      </c>
      <c r="N142" s="595">
        <v>3143</v>
      </c>
      <c r="O142" s="595">
        <v>701</v>
      </c>
      <c r="P142" s="595">
        <v>386</v>
      </c>
      <c r="Q142" s="595">
        <v>902</v>
      </c>
      <c r="R142" s="595">
        <v>1057</v>
      </c>
      <c r="S142" s="547">
        <v>-502</v>
      </c>
    </row>
    <row r="143" spans="1:45" s="620" customFormat="1" ht="20.100000000000001" customHeight="1">
      <c r="A143" s="151" t="s">
        <v>49</v>
      </c>
      <c r="B143" s="469"/>
      <c r="C143" s="149"/>
      <c r="D143" s="534">
        <v>45</v>
      </c>
      <c r="E143" s="534">
        <v>2</v>
      </c>
      <c r="F143" s="534">
        <v>29</v>
      </c>
      <c r="G143" s="534">
        <v>-3</v>
      </c>
      <c r="H143" s="534">
        <v>-210</v>
      </c>
      <c r="I143" s="534">
        <v>-336</v>
      </c>
      <c r="J143" s="534">
        <v>-178</v>
      </c>
      <c r="K143" s="534">
        <v>-470</v>
      </c>
      <c r="L143" s="534">
        <v>-71</v>
      </c>
      <c r="M143" s="534">
        <v>-41</v>
      </c>
      <c r="N143" s="534">
        <v>-2757</v>
      </c>
      <c r="O143" s="534">
        <v>-28</v>
      </c>
      <c r="P143" s="534">
        <v>142</v>
      </c>
      <c r="Q143" s="534">
        <v>-449</v>
      </c>
      <c r="R143" s="534">
        <v>-496</v>
      </c>
      <c r="S143" s="817">
        <v>1397</v>
      </c>
      <c r="T143" s="452"/>
      <c r="U143" s="452"/>
      <c r="V143" s="452"/>
      <c r="W143" s="452"/>
      <c r="X143" s="452"/>
      <c r="Y143" s="452"/>
      <c r="Z143" s="452"/>
      <c r="AA143" s="452"/>
      <c r="AB143" s="452"/>
      <c r="AC143" s="452"/>
      <c r="AD143" s="452"/>
      <c r="AE143" s="452"/>
      <c r="AF143" s="452"/>
      <c r="AG143" s="452"/>
      <c r="AH143" s="452"/>
      <c r="AI143" s="452"/>
      <c r="AJ143" s="452"/>
      <c r="AK143" s="452"/>
      <c r="AL143" s="452"/>
      <c r="AM143" s="452"/>
      <c r="AN143" s="452"/>
      <c r="AO143" s="452"/>
      <c r="AP143" s="452"/>
      <c r="AQ143" s="452"/>
      <c r="AR143" s="452"/>
      <c r="AS143" s="452"/>
    </row>
    <row r="144" spans="1:45" s="620" customFormat="1" ht="20.100000000000001" customHeight="1">
      <c r="A144" s="218" t="s">
        <v>149</v>
      </c>
      <c r="B144" s="468"/>
      <c r="C144" s="136"/>
      <c r="D144" s="595">
        <v>545</v>
      </c>
      <c r="E144" s="595">
        <v>372</v>
      </c>
      <c r="F144" s="595">
        <v>295</v>
      </c>
      <c r="G144" s="595">
        <v>552</v>
      </c>
      <c r="H144" s="595">
        <v>543</v>
      </c>
      <c r="I144" s="595">
        <v>512</v>
      </c>
      <c r="J144" s="595">
        <v>132</v>
      </c>
      <c r="K144" s="595">
        <v>1247</v>
      </c>
      <c r="L144" s="595">
        <v>603</v>
      </c>
      <c r="M144" s="595">
        <v>354</v>
      </c>
      <c r="N144" s="595">
        <v>386</v>
      </c>
      <c r="O144" s="595">
        <v>673</v>
      </c>
      <c r="P144" s="595">
        <v>527</v>
      </c>
      <c r="Q144" s="595">
        <v>453</v>
      </c>
      <c r="R144" s="595">
        <v>561</v>
      </c>
      <c r="S144" s="547">
        <v>895</v>
      </c>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2"/>
    </row>
    <row r="145" spans="1:45" ht="20.100000000000001" customHeight="1">
      <c r="A145" s="219" t="s">
        <v>945</v>
      </c>
      <c r="B145" s="958"/>
      <c r="C145" s="958"/>
      <c r="D145" s="595">
        <v>-1</v>
      </c>
      <c r="E145" s="595">
        <v>-38</v>
      </c>
      <c r="F145" s="595">
        <v>-5</v>
      </c>
      <c r="G145" s="595">
        <v>-39</v>
      </c>
      <c r="H145" s="595">
        <v>4</v>
      </c>
      <c r="I145" s="595">
        <v>-77</v>
      </c>
      <c r="J145" s="595">
        <v>185</v>
      </c>
      <c r="K145" s="595">
        <v>281</v>
      </c>
      <c r="L145" s="595">
        <v>8</v>
      </c>
      <c r="M145" s="595">
        <v>-44</v>
      </c>
      <c r="N145" s="595">
        <v>8</v>
      </c>
      <c r="O145" s="595">
        <v>-46</v>
      </c>
      <c r="P145" s="595">
        <v>-18</v>
      </c>
      <c r="Q145" s="595">
        <v>-42</v>
      </c>
      <c r="R145" s="595">
        <v>101</v>
      </c>
      <c r="S145" s="547">
        <v>112</v>
      </c>
    </row>
    <row r="146" spans="1:45" ht="20.100000000000001" customHeight="1">
      <c r="A146" s="219" t="s">
        <v>772</v>
      </c>
      <c r="B146" s="958"/>
      <c r="C146" s="958"/>
      <c r="D146" s="595">
        <v>-64</v>
      </c>
      <c r="E146" s="595">
        <v>196</v>
      </c>
      <c r="F146" s="595">
        <v>-24</v>
      </c>
      <c r="G146" s="595">
        <v>-19</v>
      </c>
      <c r="H146" s="595">
        <v>-40</v>
      </c>
      <c r="I146" s="595">
        <v>2</v>
      </c>
      <c r="J146" s="595">
        <v>6</v>
      </c>
      <c r="K146" s="595">
        <v>-8</v>
      </c>
      <c r="L146" s="595">
        <v>-43</v>
      </c>
      <c r="M146" s="595">
        <v>18</v>
      </c>
      <c r="N146" s="595">
        <v>-12</v>
      </c>
      <c r="O146" s="595">
        <v>-14</v>
      </c>
      <c r="P146" s="595">
        <v>-56</v>
      </c>
      <c r="Q146" s="595">
        <v>-16</v>
      </c>
      <c r="R146" s="595">
        <v>-42</v>
      </c>
      <c r="S146" s="547">
        <v>15</v>
      </c>
    </row>
    <row r="147" spans="1:45" ht="20.100000000000001" customHeight="1">
      <c r="A147" s="144" t="s">
        <v>153</v>
      </c>
      <c r="B147" s="469"/>
      <c r="C147" s="149"/>
      <c r="D147" s="534">
        <v>9</v>
      </c>
      <c r="E147" s="534">
        <v>-76</v>
      </c>
      <c r="F147" s="534">
        <v>-46</v>
      </c>
      <c r="G147" s="534">
        <v>-51</v>
      </c>
      <c r="H147" s="534">
        <v>-83</v>
      </c>
      <c r="I147" s="534">
        <v>-107</v>
      </c>
      <c r="J147" s="534">
        <v>-44</v>
      </c>
      <c r="K147" s="534">
        <v>-33</v>
      </c>
      <c r="L147" s="534">
        <v>-81</v>
      </c>
      <c r="M147" s="534">
        <v>-107</v>
      </c>
      <c r="N147" s="534">
        <v>-33</v>
      </c>
      <c r="O147" s="534">
        <v>-57</v>
      </c>
      <c r="P147" s="534">
        <v>-149</v>
      </c>
      <c r="Q147" s="534">
        <v>-72</v>
      </c>
      <c r="R147" s="534">
        <v>65</v>
      </c>
      <c r="S147" s="817">
        <v>-12</v>
      </c>
    </row>
    <row r="148" spans="1:45" s="593" customFormat="1" ht="20.100000000000001" customHeight="1">
      <c r="A148" s="218" t="s">
        <v>946</v>
      </c>
      <c r="B148" s="470"/>
      <c r="C148" s="164"/>
      <c r="D148" s="602">
        <v>489</v>
      </c>
      <c r="E148" s="602">
        <v>454</v>
      </c>
      <c r="F148" s="602">
        <v>221</v>
      </c>
      <c r="G148" s="602">
        <v>443</v>
      </c>
      <c r="H148" s="602">
        <v>424</v>
      </c>
      <c r="I148" s="602">
        <v>330</v>
      </c>
      <c r="J148" s="602">
        <v>278</v>
      </c>
      <c r="K148" s="602">
        <v>1487</v>
      </c>
      <c r="L148" s="602">
        <v>486</v>
      </c>
      <c r="M148" s="602">
        <v>221</v>
      </c>
      <c r="N148" s="602">
        <v>349</v>
      </c>
      <c r="O148" s="602">
        <v>557</v>
      </c>
      <c r="P148" s="602">
        <v>305</v>
      </c>
      <c r="Q148" s="602">
        <v>322</v>
      </c>
      <c r="R148" s="602">
        <v>684</v>
      </c>
      <c r="S148" s="545">
        <v>1011</v>
      </c>
      <c r="T148" s="601"/>
      <c r="U148" s="601"/>
      <c r="V148" s="601"/>
      <c r="W148" s="601"/>
      <c r="X148" s="601"/>
      <c r="Y148" s="601"/>
      <c r="Z148" s="601"/>
      <c r="AA148" s="601"/>
      <c r="AB148" s="601"/>
      <c r="AC148" s="601"/>
      <c r="AD148" s="601"/>
      <c r="AE148" s="601"/>
      <c r="AF148" s="601"/>
      <c r="AG148" s="601"/>
      <c r="AH148" s="601"/>
      <c r="AI148" s="601"/>
      <c r="AJ148" s="601"/>
      <c r="AK148" s="601"/>
      <c r="AL148" s="601"/>
      <c r="AM148" s="601"/>
      <c r="AN148" s="601"/>
      <c r="AO148" s="601"/>
      <c r="AP148" s="601"/>
      <c r="AQ148" s="601"/>
      <c r="AR148" s="601"/>
      <c r="AS148" s="601"/>
    </row>
    <row r="149" spans="1:45" ht="20.100000000000001" customHeight="1">
      <c r="A149" s="144" t="s">
        <v>947</v>
      </c>
      <c r="B149" s="469"/>
      <c r="C149" s="149"/>
      <c r="D149" s="534">
        <v>-30</v>
      </c>
      <c r="E149" s="534">
        <v>216</v>
      </c>
      <c r="F149" s="534">
        <v>15</v>
      </c>
      <c r="G149" s="534">
        <v>-234</v>
      </c>
      <c r="H149" s="534">
        <v>137</v>
      </c>
      <c r="I149" s="534">
        <v>111</v>
      </c>
      <c r="J149" s="534">
        <v>513</v>
      </c>
      <c r="K149" s="534">
        <v>-724</v>
      </c>
      <c r="L149" s="534">
        <v>-93</v>
      </c>
      <c r="M149" s="534">
        <v>78</v>
      </c>
      <c r="N149" s="534">
        <v>-9</v>
      </c>
      <c r="O149" s="534">
        <v>-470</v>
      </c>
      <c r="P149" s="534">
        <v>60</v>
      </c>
      <c r="Q149" s="534">
        <v>312</v>
      </c>
      <c r="R149" s="534">
        <v>-188</v>
      </c>
      <c r="S149" s="817">
        <v>-404</v>
      </c>
    </row>
    <row r="150" spans="1:45" ht="20.100000000000001" customHeight="1">
      <c r="A150" s="231" t="s">
        <v>995</v>
      </c>
      <c r="B150" s="621"/>
      <c r="C150" s="621"/>
      <c r="D150" s="706">
        <v>459</v>
      </c>
      <c r="E150" s="706">
        <v>670</v>
      </c>
      <c r="F150" s="706">
        <v>236</v>
      </c>
      <c r="G150" s="706">
        <v>209</v>
      </c>
      <c r="H150" s="706">
        <v>562</v>
      </c>
      <c r="I150" s="706">
        <v>440</v>
      </c>
      <c r="J150" s="706">
        <v>790</v>
      </c>
      <c r="K150" s="706">
        <v>763</v>
      </c>
      <c r="L150" s="706">
        <v>394</v>
      </c>
      <c r="M150" s="706">
        <v>299</v>
      </c>
      <c r="N150" s="706">
        <v>340</v>
      </c>
      <c r="O150" s="706">
        <v>87</v>
      </c>
      <c r="P150" s="706">
        <v>365</v>
      </c>
      <c r="Q150" s="706">
        <v>635</v>
      </c>
      <c r="R150" s="706">
        <v>497</v>
      </c>
      <c r="S150" s="1011">
        <v>607</v>
      </c>
    </row>
    <row r="151" spans="1:45" ht="16.149999999999999" customHeight="1">
      <c r="A151" s="608"/>
      <c r="B151" s="609"/>
      <c r="C151" s="609"/>
      <c r="D151" s="595"/>
      <c r="E151" s="595"/>
      <c r="F151" s="595"/>
      <c r="G151" s="595"/>
      <c r="H151" s="595"/>
      <c r="I151" s="595"/>
      <c r="J151" s="595"/>
      <c r="K151" s="595"/>
      <c r="L151" s="595"/>
      <c r="M151" s="595"/>
      <c r="N151" s="595"/>
      <c r="O151" s="595"/>
      <c r="P151" s="595"/>
      <c r="Q151" s="595"/>
      <c r="R151" s="595"/>
      <c r="S151" s="914"/>
    </row>
    <row r="152" spans="1:45" ht="32.25" customHeight="1">
      <c r="A152" s="225" t="s">
        <v>1021</v>
      </c>
      <c r="B152" s="609"/>
      <c r="C152" s="609"/>
      <c r="D152" s="595"/>
      <c r="E152" s="595"/>
      <c r="F152" s="595"/>
      <c r="G152" s="595"/>
      <c r="H152" s="595"/>
      <c r="I152" s="595"/>
      <c r="J152" s="595"/>
      <c r="K152" s="595"/>
      <c r="L152" s="595"/>
      <c r="M152" s="595"/>
      <c r="N152" s="595"/>
      <c r="O152" s="595"/>
      <c r="P152" s="595"/>
      <c r="Q152" s="595"/>
      <c r="R152" s="595"/>
      <c r="S152" s="914"/>
    </row>
    <row r="153" spans="1:45" ht="20.100000000000001" customHeight="1">
      <c r="A153" s="142" t="s">
        <v>160</v>
      </c>
      <c r="B153" s="609"/>
      <c r="C153" s="609"/>
      <c r="D153" s="595">
        <v>-150</v>
      </c>
      <c r="E153" s="595">
        <v>-219</v>
      </c>
      <c r="F153" s="595">
        <v>-160</v>
      </c>
      <c r="G153" s="595">
        <v>-166</v>
      </c>
      <c r="H153" s="595">
        <v>-110</v>
      </c>
      <c r="I153" s="595">
        <v>-241</v>
      </c>
      <c r="J153" s="595">
        <v>-331</v>
      </c>
      <c r="K153" s="595">
        <v>-419</v>
      </c>
      <c r="L153" s="595">
        <v>-137</v>
      </c>
      <c r="M153" s="595">
        <v>-95</v>
      </c>
      <c r="N153" s="595">
        <v>-98</v>
      </c>
      <c r="O153" s="595">
        <v>-139</v>
      </c>
      <c r="P153" s="595">
        <v>-94</v>
      </c>
      <c r="Q153" s="595">
        <v>-96</v>
      </c>
      <c r="R153" s="595">
        <v>-135</v>
      </c>
      <c r="S153" s="547">
        <v>-208</v>
      </c>
    </row>
    <row r="154" spans="1:45" ht="20.100000000000001" customHeight="1">
      <c r="A154" s="142" t="s">
        <v>960</v>
      </c>
      <c r="B154" s="609"/>
      <c r="C154" s="609"/>
      <c r="D154" s="595">
        <v>-12</v>
      </c>
      <c r="E154" s="595">
        <v>-4</v>
      </c>
      <c r="F154" s="595">
        <v>-21</v>
      </c>
      <c r="G154" s="595">
        <v>-70</v>
      </c>
      <c r="H154" s="595">
        <v>-844</v>
      </c>
      <c r="I154" s="595">
        <v>-575</v>
      </c>
      <c r="J154" s="595">
        <v>-225</v>
      </c>
      <c r="K154" s="595">
        <v>-158</v>
      </c>
      <c r="L154" s="595">
        <v>-21</v>
      </c>
      <c r="M154" s="595">
        <v>-181</v>
      </c>
      <c r="N154" s="595">
        <v>-64</v>
      </c>
      <c r="O154" s="595">
        <v>-16</v>
      </c>
      <c r="P154" s="595">
        <v>-12</v>
      </c>
      <c r="Q154" s="595">
        <v>-9</v>
      </c>
      <c r="R154" s="595">
        <v>-8</v>
      </c>
      <c r="S154" s="545">
        <v>-7</v>
      </c>
    </row>
    <row r="155" spans="1:45" ht="20.100000000000001" customHeight="1">
      <c r="A155" s="142" t="s">
        <v>994</v>
      </c>
      <c r="B155" s="609"/>
      <c r="C155" s="609"/>
      <c r="D155" s="595">
        <v>0</v>
      </c>
      <c r="E155" s="595">
        <v>5</v>
      </c>
      <c r="F155" s="595">
        <v>29</v>
      </c>
      <c r="G155" s="595">
        <v>1</v>
      </c>
      <c r="H155" s="595">
        <v>1</v>
      </c>
      <c r="I155" s="595">
        <v>7</v>
      </c>
      <c r="J155" s="595">
        <v>4</v>
      </c>
      <c r="K155" s="595">
        <v>5</v>
      </c>
      <c r="L155" s="595">
        <v>1</v>
      </c>
      <c r="M155" s="595">
        <v>0</v>
      </c>
      <c r="N155" s="595">
        <v>1</v>
      </c>
      <c r="O155" s="595">
        <v>0</v>
      </c>
      <c r="P155" s="595">
        <v>1</v>
      </c>
      <c r="Q155" s="595">
        <v>0</v>
      </c>
      <c r="R155" s="595">
        <v>1</v>
      </c>
      <c r="S155" s="547">
        <v>1</v>
      </c>
    </row>
    <row r="156" spans="1:45" ht="20.100000000000001" customHeight="1">
      <c r="A156" s="142" t="s">
        <v>692</v>
      </c>
      <c r="B156" s="609"/>
      <c r="C156" s="609"/>
      <c r="D156" s="595">
        <v>8</v>
      </c>
      <c r="E156" s="595">
        <v>24</v>
      </c>
      <c r="F156" s="595">
        <v>20</v>
      </c>
      <c r="G156" s="595">
        <v>1</v>
      </c>
      <c r="H156" s="595">
        <v>524</v>
      </c>
      <c r="I156" s="595">
        <v>259</v>
      </c>
      <c r="J156" s="595">
        <v>440</v>
      </c>
      <c r="K156" s="595">
        <v>21</v>
      </c>
      <c r="L156" s="595">
        <v>129</v>
      </c>
      <c r="M156" s="595">
        <v>15</v>
      </c>
      <c r="N156" s="595">
        <v>3589</v>
      </c>
      <c r="O156" s="595">
        <v>84</v>
      </c>
      <c r="P156" s="595">
        <v>0</v>
      </c>
      <c r="Q156" s="595">
        <v>1004</v>
      </c>
      <c r="R156" s="595">
        <v>151</v>
      </c>
      <c r="S156" s="547">
        <v>0</v>
      </c>
    </row>
    <row r="157" spans="1:45" ht="20.100000000000001" customHeight="1">
      <c r="A157" s="142" t="s">
        <v>169</v>
      </c>
      <c r="B157" s="609"/>
      <c r="C157" s="609"/>
      <c r="D157" s="602">
        <v>0</v>
      </c>
      <c r="E157" s="602">
        <v>-33</v>
      </c>
      <c r="F157" s="602">
        <v>12</v>
      </c>
      <c r="G157" s="602">
        <v>31</v>
      </c>
      <c r="H157" s="602">
        <v>2</v>
      </c>
      <c r="I157" s="602">
        <v>-35</v>
      </c>
      <c r="J157" s="602">
        <v>-7</v>
      </c>
      <c r="K157" s="602">
        <v>-4</v>
      </c>
      <c r="L157" s="602">
        <v>-19</v>
      </c>
      <c r="M157" s="602">
        <v>-2</v>
      </c>
      <c r="N157" s="602">
        <v>-2</v>
      </c>
      <c r="O157" s="602">
        <v>-10</v>
      </c>
      <c r="P157" s="602">
        <v>26</v>
      </c>
      <c r="Q157" s="602">
        <v>-22</v>
      </c>
      <c r="R157" s="602">
        <v>39</v>
      </c>
      <c r="S157" s="545">
        <v>7</v>
      </c>
    </row>
    <row r="158" spans="1:45" s="719" customFormat="1" ht="20.100000000000001" customHeight="1">
      <c r="A158" s="610" t="s">
        <v>797</v>
      </c>
      <c r="B158" s="663"/>
      <c r="C158" s="663"/>
      <c r="D158" s="602">
        <v>308</v>
      </c>
      <c r="E158" s="602">
        <v>38</v>
      </c>
      <c r="F158" s="602">
        <v>54</v>
      </c>
      <c r="G158" s="595">
        <v>4</v>
      </c>
      <c r="H158" s="602">
        <v>30</v>
      </c>
      <c r="I158" s="602">
        <v>205</v>
      </c>
      <c r="J158" s="602">
        <v>-221</v>
      </c>
      <c r="K158" s="602">
        <v>-566</v>
      </c>
      <c r="L158" s="602">
        <v>68</v>
      </c>
      <c r="M158" s="602">
        <v>-171</v>
      </c>
      <c r="N158" s="602">
        <v>-716</v>
      </c>
      <c r="O158" s="602">
        <v>-181</v>
      </c>
      <c r="P158" s="602">
        <v>-195</v>
      </c>
      <c r="Q158" s="602">
        <v>-1638</v>
      </c>
      <c r="R158" s="602">
        <v>-568</v>
      </c>
      <c r="S158" s="547">
        <v>1090</v>
      </c>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7"/>
      <c r="AR158" s="487"/>
      <c r="AS158" s="487"/>
    </row>
    <row r="159" spans="1:45" s="48" customFormat="1" ht="20.100000000000001" customHeight="1">
      <c r="A159" s="610" t="s">
        <v>1104</v>
      </c>
      <c r="B159" s="610"/>
      <c r="C159" s="610"/>
      <c r="D159" s="595">
        <v>320</v>
      </c>
      <c r="E159" s="595">
        <v>61</v>
      </c>
      <c r="F159" s="595">
        <v>5</v>
      </c>
      <c r="G159" s="595">
        <v>33</v>
      </c>
      <c r="H159" s="595">
        <v>21</v>
      </c>
      <c r="I159" s="595">
        <v>23</v>
      </c>
      <c r="J159" s="595">
        <v>27</v>
      </c>
      <c r="K159" s="595">
        <v>27</v>
      </c>
      <c r="L159" s="595">
        <v>-28</v>
      </c>
      <c r="M159" s="595">
        <v>-1</v>
      </c>
      <c r="N159" s="595">
        <v>-803</v>
      </c>
      <c r="O159" s="595">
        <v>-1714</v>
      </c>
      <c r="P159" s="595">
        <v>-1496</v>
      </c>
      <c r="Q159" s="595">
        <v>-295</v>
      </c>
      <c r="R159" s="595">
        <v>-13</v>
      </c>
      <c r="S159" s="547">
        <v>3938</v>
      </c>
      <c r="T159" s="595"/>
      <c r="U159" s="595"/>
      <c r="V159" s="595"/>
      <c r="W159" s="595"/>
      <c r="X159" s="595"/>
      <c r="Y159" s="595"/>
      <c r="Z159" s="595"/>
      <c r="AA159" s="595"/>
      <c r="AB159" s="595"/>
      <c r="AC159" s="595"/>
      <c r="AD159" s="595"/>
      <c r="AE159" s="595"/>
      <c r="AF159" s="595"/>
      <c r="AG159" s="595"/>
      <c r="AH159" s="595"/>
      <c r="AI159" s="595"/>
      <c r="AJ159" s="595"/>
      <c r="AK159" s="595"/>
      <c r="AL159" s="595"/>
      <c r="AM159" s="595"/>
      <c r="AN159" s="595"/>
      <c r="AO159" s="595"/>
      <c r="AP159" s="595"/>
      <c r="AQ159" s="595"/>
      <c r="AR159" s="595"/>
      <c r="AS159" s="595"/>
    </row>
    <row r="160" spans="1:45" ht="20.100000000000001" customHeight="1">
      <c r="A160" s="231" t="s">
        <v>997</v>
      </c>
      <c r="B160" s="621"/>
      <c r="C160" s="621"/>
      <c r="D160" s="706">
        <v>473</v>
      </c>
      <c r="E160" s="706">
        <v>-129</v>
      </c>
      <c r="F160" s="706">
        <v>-62</v>
      </c>
      <c r="G160" s="706">
        <v>-164</v>
      </c>
      <c r="H160" s="706">
        <v>-376</v>
      </c>
      <c r="I160" s="706">
        <v>-358</v>
      </c>
      <c r="J160" s="706">
        <v>-313</v>
      </c>
      <c r="K160" s="706">
        <v>-1093</v>
      </c>
      <c r="L160" s="706">
        <v>-7</v>
      </c>
      <c r="M160" s="706">
        <v>-434</v>
      </c>
      <c r="N160" s="706">
        <v>1906</v>
      </c>
      <c r="O160" s="706">
        <v>-1976</v>
      </c>
      <c r="P160" s="706">
        <v>-1770</v>
      </c>
      <c r="Q160" s="706">
        <v>-1055</v>
      </c>
      <c r="R160" s="706">
        <v>-532</v>
      </c>
      <c r="S160" s="1011">
        <v>4822</v>
      </c>
    </row>
    <row r="161" spans="1:19" ht="20.100000000000001" customHeight="1">
      <c r="A161" s="611"/>
      <c r="B161" s="610"/>
      <c r="C161" s="610"/>
      <c r="D161" s="595"/>
      <c r="E161" s="595"/>
      <c r="F161" s="595"/>
      <c r="G161" s="595"/>
      <c r="H161" s="595"/>
      <c r="I161" s="595"/>
      <c r="J161" s="595"/>
      <c r="K161" s="595"/>
      <c r="L161" s="595"/>
      <c r="M161" s="595"/>
      <c r="N161" s="595"/>
      <c r="O161" s="595"/>
      <c r="P161" s="595"/>
      <c r="Q161" s="595"/>
      <c r="R161" s="595"/>
      <c r="S161" s="914"/>
    </row>
    <row r="162" spans="1:19" ht="20.100000000000001" customHeight="1">
      <c r="A162" s="611" t="s">
        <v>1022</v>
      </c>
      <c r="B162" s="610"/>
      <c r="C162" s="610"/>
      <c r="D162" s="606">
        <v>933</v>
      </c>
      <c r="E162" s="606">
        <v>541</v>
      </c>
      <c r="F162" s="606">
        <v>175</v>
      </c>
      <c r="G162" s="606">
        <v>45</v>
      </c>
      <c r="H162" s="606">
        <v>186</v>
      </c>
      <c r="I162" s="606">
        <v>83</v>
      </c>
      <c r="J162" s="606">
        <v>477</v>
      </c>
      <c r="K162" s="606">
        <v>-330</v>
      </c>
      <c r="L162" s="606">
        <v>386</v>
      </c>
      <c r="M162" s="606">
        <v>-135</v>
      </c>
      <c r="N162" s="606">
        <v>2246</v>
      </c>
      <c r="O162" s="606">
        <v>-1889</v>
      </c>
      <c r="P162" s="606">
        <v>-1405</v>
      </c>
      <c r="Q162" s="606">
        <v>-421</v>
      </c>
      <c r="R162" s="606">
        <v>-36</v>
      </c>
      <c r="S162" s="606">
        <v>5429</v>
      </c>
    </row>
    <row r="163" spans="1:19" ht="20.100000000000001" customHeight="1">
      <c r="A163" s="611"/>
      <c r="B163" s="610"/>
      <c r="C163" s="610"/>
      <c r="D163" s="595"/>
      <c r="E163" s="595"/>
      <c r="F163" s="595"/>
      <c r="G163" s="595"/>
      <c r="H163" s="595"/>
      <c r="I163" s="595"/>
      <c r="J163" s="595"/>
      <c r="K163" s="595"/>
      <c r="L163" s="718"/>
      <c r="M163" s="718"/>
      <c r="N163" s="718"/>
      <c r="O163" s="718"/>
      <c r="P163" s="718"/>
      <c r="Q163" s="718"/>
      <c r="R163" s="718"/>
      <c r="S163" s="914"/>
    </row>
    <row r="164" spans="1:19" ht="32.25" customHeight="1">
      <c r="A164" s="225" t="s">
        <v>1023</v>
      </c>
      <c r="B164" s="609"/>
      <c r="C164" s="610"/>
      <c r="D164" s="595"/>
      <c r="E164" s="595"/>
      <c r="F164" s="595"/>
      <c r="G164" s="595"/>
      <c r="H164" s="595"/>
      <c r="I164" s="595"/>
      <c r="J164" s="595"/>
      <c r="K164" s="595"/>
      <c r="L164" s="595"/>
      <c r="M164" s="595"/>
      <c r="N164" s="595"/>
      <c r="O164" s="595"/>
      <c r="P164" s="595"/>
      <c r="Q164" s="595"/>
      <c r="R164" s="595"/>
      <c r="S164" s="914"/>
    </row>
    <row r="165" spans="1:19" ht="19.5" customHeight="1">
      <c r="A165" s="142" t="s">
        <v>177</v>
      </c>
      <c r="B165" s="609"/>
      <c r="C165" s="609"/>
      <c r="D165" s="595">
        <v>158</v>
      </c>
      <c r="E165" s="595">
        <v>68</v>
      </c>
      <c r="F165" s="595">
        <v>-10</v>
      </c>
      <c r="G165" s="595">
        <v>-55</v>
      </c>
      <c r="H165" s="595">
        <v>2010</v>
      </c>
      <c r="I165" s="595">
        <v>25</v>
      </c>
      <c r="J165" s="595">
        <v>-137</v>
      </c>
      <c r="K165" s="595">
        <v>370</v>
      </c>
      <c r="L165" s="595">
        <v>349</v>
      </c>
      <c r="M165" s="595">
        <v>-730</v>
      </c>
      <c r="N165" s="595">
        <v>580</v>
      </c>
      <c r="O165" s="595">
        <v>2301</v>
      </c>
      <c r="P165" s="595">
        <v>-834</v>
      </c>
      <c r="Q165" s="595">
        <v>-304</v>
      </c>
      <c r="R165" s="595">
        <v>2641</v>
      </c>
      <c r="S165" s="547">
        <v>-5139</v>
      </c>
    </row>
    <row r="166" spans="1:19" ht="20.100000000000001" customHeight="1">
      <c r="A166" s="142" t="s">
        <v>178</v>
      </c>
      <c r="B166" s="609"/>
      <c r="C166" s="609"/>
      <c r="D166" s="602">
        <v>0</v>
      </c>
      <c r="E166" s="602">
        <v>-977</v>
      </c>
      <c r="F166" s="602">
        <v>0</v>
      </c>
      <c r="G166" s="602">
        <v>0</v>
      </c>
      <c r="H166" s="602">
        <v>0</v>
      </c>
      <c r="I166" s="602">
        <v>-977</v>
      </c>
      <c r="J166" s="602">
        <v>0</v>
      </c>
      <c r="K166" s="602">
        <v>0</v>
      </c>
      <c r="L166" s="602">
        <v>0</v>
      </c>
      <c r="M166" s="602">
        <v>-995</v>
      </c>
      <c r="N166" s="602">
        <v>0</v>
      </c>
      <c r="O166" s="602">
        <v>0</v>
      </c>
      <c r="P166" s="602">
        <v>0</v>
      </c>
      <c r="Q166" s="602">
        <v>-1013</v>
      </c>
      <c r="R166" s="602">
        <v>0</v>
      </c>
      <c r="S166" s="545">
        <v>0</v>
      </c>
    </row>
    <row r="167" spans="1:19" ht="20.100000000000001" customHeight="1">
      <c r="A167" s="142" t="s">
        <v>914</v>
      </c>
      <c r="B167" s="588"/>
      <c r="C167" s="588"/>
      <c r="D167" s="602">
        <v>0</v>
      </c>
      <c r="E167" s="602">
        <v>-23</v>
      </c>
      <c r="F167" s="602">
        <v>0</v>
      </c>
      <c r="G167" s="602">
        <v>0</v>
      </c>
      <c r="H167" s="602">
        <v>0</v>
      </c>
      <c r="I167" s="602">
        <v>-147</v>
      </c>
      <c r="J167" s="602">
        <v>0</v>
      </c>
      <c r="K167" s="602">
        <v>-13</v>
      </c>
      <c r="L167" s="602">
        <v>0</v>
      </c>
      <c r="M167" s="602">
        <v>-10</v>
      </c>
      <c r="N167" s="602">
        <v>0</v>
      </c>
      <c r="O167" s="602">
        <v>-4</v>
      </c>
      <c r="P167" s="602">
        <v>0</v>
      </c>
      <c r="Q167" s="602">
        <v>-19</v>
      </c>
      <c r="R167" s="602">
        <v>0</v>
      </c>
      <c r="S167" s="545">
        <v>0</v>
      </c>
    </row>
    <row r="168" spans="1:19" ht="20.100000000000001" customHeight="1">
      <c r="A168" s="142" t="s">
        <v>796</v>
      </c>
      <c r="B168" s="588"/>
      <c r="C168" s="588"/>
      <c r="D168" s="602">
        <v>-15</v>
      </c>
      <c r="E168" s="602">
        <v>-13</v>
      </c>
      <c r="F168" s="602">
        <v>-28</v>
      </c>
      <c r="G168" s="602">
        <v>10</v>
      </c>
      <c r="H168" s="602">
        <v>522</v>
      </c>
      <c r="I168" s="602">
        <v>-716</v>
      </c>
      <c r="J168" s="602">
        <v>-236</v>
      </c>
      <c r="K168" s="602">
        <v>-193</v>
      </c>
      <c r="L168" s="602">
        <v>-65</v>
      </c>
      <c r="M168" s="602">
        <v>82</v>
      </c>
      <c r="N168" s="602">
        <v>319</v>
      </c>
      <c r="O168" s="602">
        <v>-274</v>
      </c>
      <c r="P168" s="602">
        <v>229</v>
      </c>
      <c r="Q168" s="602">
        <v>324</v>
      </c>
      <c r="R168" s="602">
        <v>-6</v>
      </c>
      <c r="S168" s="545">
        <v>-396</v>
      </c>
    </row>
    <row r="169" spans="1:19" ht="20.100000000000001" customHeight="1">
      <c r="A169" s="144" t="s">
        <v>179</v>
      </c>
      <c r="B169" s="167"/>
      <c r="C169" s="167"/>
      <c r="D169" s="534">
        <v>-3</v>
      </c>
      <c r="E169" s="534">
        <v>5</v>
      </c>
      <c r="F169" s="534">
        <v>2</v>
      </c>
      <c r="G169" s="534">
        <v>-1</v>
      </c>
      <c r="H169" s="534">
        <v>-2</v>
      </c>
      <c r="I169" s="534">
        <v>6</v>
      </c>
      <c r="J169" s="534">
        <v>-2</v>
      </c>
      <c r="K169" s="534">
        <v>-5</v>
      </c>
      <c r="L169" s="534">
        <v>1</v>
      </c>
      <c r="M169" s="534">
        <v>0</v>
      </c>
      <c r="N169" s="534">
        <v>-3</v>
      </c>
      <c r="O169" s="534">
        <v>51</v>
      </c>
      <c r="P169" s="534">
        <v>-70</v>
      </c>
      <c r="Q169" s="534">
        <v>-98</v>
      </c>
      <c r="R169" s="534">
        <v>0</v>
      </c>
      <c r="S169" s="817">
        <v>0</v>
      </c>
    </row>
    <row r="170" spans="1:19" ht="20.100000000000001" customHeight="1">
      <c r="A170" s="608" t="s">
        <v>999</v>
      </c>
      <c r="B170" s="609"/>
      <c r="C170" s="610"/>
      <c r="D170" s="572">
        <v>139</v>
      </c>
      <c r="E170" s="572">
        <v>-940</v>
      </c>
      <c r="F170" s="572">
        <v>-36</v>
      </c>
      <c r="G170" s="572">
        <v>-46</v>
      </c>
      <c r="H170" s="572">
        <v>2531</v>
      </c>
      <c r="I170" s="572">
        <v>-1809</v>
      </c>
      <c r="J170" s="572">
        <v>-375</v>
      </c>
      <c r="K170" s="572">
        <v>159</v>
      </c>
      <c r="L170" s="572">
        <v>285</v>
      </c>
      <c r="M170" s="572">
        <v>-1653</v>
      </c>
      <c r="N170" s="572">
        <v>896</v>
      </c>
      <c r="O170" s="572">
        <v>2075</v>
      </c>
      <c r="P170" s="572">
        <v>-676</v>
      </c>
      <c r="Q170" s="572">
        <v>-1110</v>
      </c>
      <c r="R170" s="572">
        <v>2635</v>
      </c>
      <c r="S170" s="606">
        <v>-5536</v>
      </c>
    </row>
    <row r="171" spans="1:19" ht="11.25" customHeight="1">
      <c r="A171" s="230" t="s">
        <v>183</v>
      </c>
      <c r="B171" s="167"/>
      <c r="C171" s="167"/>
      <c r="D171" s="534"/>
      <c r="E171" s="534"/>
      <c r="F171" s="534"/>
      <c r="G171" s="534"/>
      <c r="H171" s="534"/>
      <c r="I171" s="534"/>
      <c r="J171" s="534"/>
      <c r="K171" s="534"/>
      <c r="L171" s="534"/>
      <c r="M171" s="534"/>
      <c r="N171" s="534"/>
      <c r="O171" s="534"/>
      <c r="P171" s="534"/>
      <c r="Q171" s="534"/>
      <c r="R171" s="534"/>
      <c r="S171" s="813"/>
    </row>
    <row r="172" spans="1:19" ht="20.100000000000001" customHeight="1" thickBot="1">
      <c r="A172" s="191" t="s">
        <v>1020</v>
      </c>
      <c r="B172" s="192"/>
      <c r="C172" s="192"/>
      <c r="D172" s="540">
        <v>1073</v>
      </c>
      <c r="E172" s="540">
        <v>-400</v>
      </c>
      <c r="F172" s="540">
        <v>138</v>
      </c>
      <c r="G172" s="540">
        <v>-2</v>
      </c>
      <c r="H172" s="540">
        <v>2717</v>
      </c>
      <c r="I172" s="540">
        <v>-1727</v>
      </c>
      <c r="J172" s="540">
        <v>102</v>
      </c>
      <c r="K172" s="540">
        <v>-172</v>
      </c>
      <c r="L172" s="540">
        <v>671</v>
      </c>
      <c r="M172" s="540">
        <v>-1788</v>
      </c>
      <c r="N172" s="540">
        <v>3142</v>
      </c>
      <c r="O172" s="540">
        <v>185</v>
      </c>
      <c r="P172" s="540">
        <v>-2081</v>
      </c>
      <c r="Q172" s="540">
        <v>-1530</v>
      </c>
      <c r="R172" s="540">
        <v>2599</v>
      </c>
      <c r="S172" s="540">
        <v>-107</v>
      </c>
    </row>
    <row r="173" spans="1:19" ht="20.100000000000001" customHeight="1" thickTop="1">
      <c r="A173" s="611"/>
      <c r="B173" s="610"/>
      <c r="C173" s="610"/>
      <c r="D173" s="606"/>
      <c r="E173" s="606"/>
      <c r="F173" s="606"/>
      <c r="G173" s="606"/>
      <c r="H173" s="606"/>
      <c r="I173" s="606"/>
      <c r="J173" s="606"/>
      <c r="K173" s="606"/>
      <c r="L173" s="606"/>
      <c r="M173" s="606"/>
      <c r="N173" s="606"/>
      <c r="O173" s="606"/>
      <c r="P173" s="606"/>
      <c r="Q173" s="606"/>
      <c r="R173" s="606"/>
      <c r="S173" s="606"/>
    </row>
    <row r="174" spans="1:19" ht="20.100000000000001" customHeight="1">
      <c r="A174" s="611" t="s">
        <v>1024</v>
      </c>
      <c r="B174" s="610"/>
      <c r="C174" s="610"/>
      <c r="D174" s="606"/>
      <c r="E174" s="606"/>
      <c r="F174" s="606"/>
      <c r="G174" s="606"/>
      <c r="H174" s="606"/>
      <c r="I174" s="606"/>
      <c r="J174" s="606"/>
      <c r="K174" s="606"/>
      <c r="L174" s="606"/>
      <c r="M174" s="606"/>
      <c r="N174" s="606"/>
      <c r="O174" s="606"/>
      <c r="P174" s="606"/>
      <c r="Q174" s="606"/>
      <c r="R174" s="606"/>
      <c r="S174" s="606"/>
    </row>
    <row r="175" spans="1:19" ht="20.100000000000001" customHeight="1">
      <c r="A175" s="610" t="s">
        <v>996</v>
      </c>
      <c r="B175" s="610"/>
      <c r="C175" s="610"/>
      <c r="D175" s="526" t="s">
        <v>61</v>
      </c>
      <c r="E175" s="526" t="s">
        <v>61</v>
      </c>
      <c r="F175" s="526" t="s">
        <v>61</v>
      </c>
      <c r="G175" s="526" t="s">
        <v>61</v>
      </c>
      <c r="H175" s="526" t="s">
        <v>61</v>
      </c>
      <c r="I175" s="526" t="s">
        <v>61</v>
      </c>
      <c r="J175" s="526" t="s">
        <v>61</v>
      </c>
      <c r="K175" s="526" t="s">
        <v>61</v>
      </c>
      <c r="L175" s="526">
        <v>438</v>
      </c>
      <c r="M175" s="526">
        <v>-11</v>
      </c>
      <c r="N175" s="526">
        <v>1935</v>
      </c>
      <c r="O175" s="526">
        <v>1489</v>
      </c>
      <c r="P175" s="526">
        <v>-1894</v>
      </c>
      <c r="Q175" s="526">
        <v>-360</v>
      </c>
      <c r="R175" s="526">
        <v>-8616</v>
      </c>
      <c r="S175" s="607" t="s">
        <v>61</v>
      </c>
    </row>
    <row r="176" spans="1:19" ht="20.100000000000001" customHeight="1">
      <c r="A176" s="610" t="s">
        <v>1159</v>
      </c>
      <c r="B176" s="610"/>
      <c r="C176" s="610"/>
      <c r="D176" s="526" t="s">
        <v>61</v>
      </c>
      <c r="E176" s="526" t="s">
        <v>61</v>
      </c>
      <c r="F176" s="526" t="s">
        <v>61</v>
      </c>
      <c r="G176" s="526" t="s">
        <v>61</v>
      </c>
      <c r="H176" s="526" t="s">
        <v>61</v>
      </c>
      <c r="I176" s="526" t="s">
        <v>61</v>
      </c>
      <c r="J176" s="526" t="s">
        <v>61</v>
      </c>
      <c r="K176" s="526" t="s">
        <v>61</v>
      </c>
      <c r="L176" s="526">
        <v>-187</v>
      </c>
      <c r="M176" s="526">
        <v>-1350</v>
      </c>
      <c r="N176" s="526">
        <v>-2645</v>
      </c>
      <c r="O176" s="526">
        <v>-1033</v>
      </c>
      <c r="P176" s="526">
        <v>3429</v>
      </c>
      <c r="Q176" s="526">
        <v>-1654</v>
      </c>
      <c r="R176" s="526">
        <v>-4723</v>
      </c>
      <c r="S176" s="607">
        <v>498</v>
      </c>
    </row>
    <row r="177" spans="1:19" ht="20.100000000000001" customHeight="1">
      <c r="A177" s="167" t="s">
        <v>1000</v>
      </c>
      <c r="B177" s="167"/>
      <c r="C177" s="167"/>
      <c r="D177" s="531" t="s">
        <v>61</v>
      </c>
      <c r="E177" s="531" t="s">
        <v>61</v>
      </c>
      <c r="F177" s="531" t="s">
        <v>61</v>
      </c>
      <c r="G177" s="531" t="s">
        <v>61</v>
      </c>
      <c r="H177" s="531" t="s">
        <v>61</v>
      </c>
      <c r="I177" s="531" t="s">
        <v>61</v>
      </c>
      <c r="J177" s="531" t="s">
        <v>61</v>
      </c>
      <c r="K177" s="531" t="s">
        <v>61</v>
      </c>
      <c r="L177" s="549">
        <v>370</v>
      </c>
      <c r="M177" s="549">
        <v>1269</v>
      </c>
      <c r="N177" s="549">
        <v>2062</v>
      </c>
      <c r="O177" s="549">
        <v>708</v>
      </c>
      <c r="P177" s="549">
        <v>-612</v>
      </c>
      <c r="Q177" s="549">
        <v>1128</v>
      </c>
      <c r="R177" s="549">
        <v>10241</v>
      </c>
      <c r="S177" s="374" t="s">
        <v>61</v>
      </c>
    </row>
    <row r="178" spans="1:19" ht="20.100000000000001" customHeight="1" thickBot="1">
      <c r="A178" s="191" t="s">
        <v>1025</v>
      </c>
      <c r="B178" s="192"/>
      <c r="C178" s="192"/>
      <c r="D178" s="820" t="s">
        <v>61</v>
      </c>
      <c r="E178" s="820" t="s">
        <v>61</v>
      </c>
      <c r="F178" s="820" t="s">
        <v>61</v>
      </c>
      <c r="G178" s="820" t="s">
        <v>61</v>
      </c>
      <c r="H178" s="820" t="s">
        <v>61</v>
      </c>
      <c r="I178" s="820" t="s">
        <v>61</v>
      </c>
      <c r="J178" s="820" t="s">
        <v>61</v>
      </c>
      <c r="K178" s="820" t="s">
        <v>61</v>
      </c>
      <c r="L178" s="577">
        <v>620</v>
      </c>
      <c r="M178" s="577">
        <v>-92</v>
      </c>
      <c r="N178" s="577">
        <v>1352</v>
      </c>
      <c r="O178" s="577">
        <v>1165</v>
      </c>
      <c r="P178" s="577">
        <v>923</v>
      </c>
      <c r="Q178" s="577">
        <v>-886</v>
      </c>
      <c r="R178" s="540">
        <v>-3098</v>
      </c>
      <c r="S178" s="540">
        <v>498</v>
      </c>
    </row>
    <row r="179" spans="1:19" ht="20.100000000000001" customHeight="1" thickTop="1">
      <c r="A179" s="611"/>
      <c r="B179" s="610"/>
      <c r="C179" s="610"/>
      <c r="D179" s="606"/>
      <c r="E179" s="606"/>
      <c r="F179" s="606"/>
      <c r="G179" s="606"/>
      <c r="H179" s="606"/>
      <c r="I179" s="606"/>
      <c r="J179" s="606"/>
      <c r="K179" s="606"/>
      <c r="L179" s="606"/>
      <c r="M179" s="606"/>
      <c r="N179" s="606"/>
      <c r="O179" s="606"/>
      <c r="P179" s="606"/>
      <c r="Q179" s="606"/>
      <c r="R179" s="606"/>
      <c r="S179" s="606"/>
    </row>
    <row r="180" spans="1:19" ht="20.100000000000001" customHeight="1">
      <c r="A180" s="611" t="s">
        <v>1026</v>
      </c>
      <c r="B180" s="610"/>
      <c r="C180" s="610"/>
      <c r="D180" s="606"/>
      <c r="E180" s="606"/>
      <c r="F180" s="606"/>
      <c r="G180" s="606"/>
      <c r="H180" s="606"/>
      <c r="I180" s="606"/>
      <c r="J180" s="606"/>
      <c r="K180" s="606"/>
      <c r="L180" s="606"/>
      <c r="M180" s="606"/>
      <c r="N180" s="606"/>
      <c r="O180" s="606"/>
      <c r="P180" s="606"/>
      <c r="Q180" s="606"/>
      <c r="R180" s="606"/>
      <c r="S180" s="606"/>
    </row>
    <row r="181" spans="1:19" ht="20.100000000000001" customHeight="1">
      <c r="A181" s="610" t="s">
        <v>158</v>
      </c>
      <c r="B181" s="609"/>
      <c r="C181" s="609"/>
      <c r="D181" s="526" t="s">
        <v>61</v>
      </c>
      <c r="E181" s="526" t="s">
        <v>61</v>
      </c>
      <c r="F181" s="526" t="s">
        <v>61</v>
      </c>
      <c r="G181" s="526" t="s">
        <v>61</v>
      </c>
      <c r="H181" s="526" t="s">
        <v>61</v>
      </c>
      <c r="I181" s="526" t="s">
        <v>61</v>
      </c>
      <c r="J181" s="526" t="s">
        <v>61</v>
      </c>
      <c r="K181" s="526" t="s">
        <v>61</v>
      </c>
      <c r="L181" s="572">
        <v>831</v>
      </c>
      <c r="M181" s="572">
        <v>289</v>
      </c>
      <c r="N181" s="572">
        <v>2274</v>
      </c>
      <c r="O181" s="572">
        <v>1576</v>
      </c>
      <c r="P181" s="572">
        <v>-1529</v>
      </c>
      <c r="Q181" s="572">
        <v>275</v>
      </c>
      <c r="R181" s="572">
        <v>-8120</v>
      </c>
      <c r="S181" s="606">
        <v>607</v>
      </c>
    </row>
    <row r="182" spans="1:19" ht="20.100000000000001" customHeight="1">
      <c r="A182" s="610" t="s">
        <v>998</v>
      </c>
      <c r="B182" s="610"/>
      <c r="C182" s="610"/>
      <c r="D182" s="526" t="s">
        <v>61</v>
      </c>
      <c r="E182" s="526" t="s">
        <v>61</v>
      </c>
      <c r="F182" s="526" t="s">
        <v>61</v>
      </c>
      <c r="G182" s="526" t="s">
        <v>61</v>
      </c>
      <c r="H182" s="526" t="s">
        <v>61</v>
      </c>
      <c r="I182" s="526" t="s">
        <v>61</v>
      </c>
      <c r="J182" s="526" t="s">
        <v>61</v>
      </c>
      <c r="K182" s="526" t="s">
        <v>61</v>
      </c>
      <c r="L182" s="572">
        <v>-194</v>
      </c>
      <c r="M182" s="572">
        <v>-1785</v>
      </c>
      <c r="N182" s="572">
        <v>-739</v>
      </c>
      <c r="O182" s="572">
        <v>-3009</v>
      </c>
      <c r="P182" s="572">
        <v>1659</v>
      </c>
      <c r="Q182" s="572">
        <v>-2709</v>
      </c>
      <c r="R182" s="572">
        <v>-5255</v>
      </c>
      <c r="S182" s="606">
        <v>5320</v>
      </c>
    </row>
    <row r="183" spans="1:19" ht="20.100000000000001" customHeight="1">
      <c r="A183" s="610" t="s">
        <v>1001</v>
      </c>
      <c r="B183" s="609"/>
      <c r="C183" s="610"/>
      <c r="D183" s="531" t="s">
        <v>61</v>
      </c>
      <c r="E183" s="531" t="s">
        <v>61</v>
      </c>
      <c r="F183" s="531" t="s">
        <v>61</v>
      </c>
      <c r="G183" s="531" t="s">
        <v>61</v>
      </c>
      <c r="H183" s="531" t="s">
        <v>61</v>
      </c>
      <c r="I183" s="531" t="s">
        <v>61</v>
      </c>
      <c r="J183" s="531" t="s">
        <v>61</v>
      </c>
      <c r="K183" s="531" t="s">
        <v>61</v>
      </c>
      <c r="L183" s="572">
        <v>655</v>
      </c>
      <c r="M183" s="572">
        <v>-384</v>
      </c>
      <c r="N183" s="572">
        <v>2959</v>
      </c>
      <c r="O183" s="572">
        <v>2783</v>
      </c>
      <c r="P183" s="572">
        <v>-1287</v>
      </c>
      <c r="Q183" s="572">
        <v>18</v>
      </c>
      <c r="R183" s="572">
        <v>12876</v>
      </c>
      <c r="S183" s="606">
        <v>-5536</v>
      </c>
    </row>
    <row r="184" spans="1:19" ht="20.100000000000001" customHeight="1" thickBot="1">
      <c r="A184" s="296" t="s">
        <v>1056</v>
      </c>
      <c r="B184" s="161"/>
      <c r="C184" s="161"/>
      <c r="D184" s="820" t="s">
        <v>61</v>
      </c>
      <c r="E184" s="820" t="s">
        <v>61</v>
      </c>
      <c r="F184" s="820" t="s">
        <v>61</v>
      </c>
      <c r="G184" s="820" t="s">
        <v>61</v>
      </c>
      <c r="H184" s="820" t="s">
        <v>61</v>
      </c>
      <c r="I184" s="820" t="s">
        <v>61</v>
      </c>
      <c r="J184" s="820" t="s">
        <v>61</v>
      </c>
      <c r="K184" s="820" t="s">
        <v>61</v>
      </c>
      <c r="L184" s="577">
        <v>1292</v>
      </c>
      <c r="M184" s="577">
        <v>-1880</v>
      </c>
      <c r="N184" s="577">
        <v>4494</v>
      </c>
      <c r="O184" s="577">
        <v>1350</v>
      </c>
      <c r="P184" s="577">
        <v>-1158</v>
      </c>
      <c r="Q184" s="577">
        <v>-2417</v>
      </c>
      <c r="R184" s="577">
        <v>-499</v>
      </c>
      <c r="S184" s="577">
        <v>392</v>
      </c>
    </row>
    <row r="185" spans="1:19" ht="21.75" customHeight="1" thickTop="1">
      <c r="B185" s="611"/>
      <c r="C185" s="611"/>
      <c r="D185" s="572"/>
      <c r="E185" s="572"/>
      <c r="F185" s="572"/>
      <c r="G185" s="572"/>
      <c r="H185" s="572"/>
      <c r="I185" s="572"/>
      <c r="J185" s="572"/>
      <c r="K185" s="572"/>
      <c r="L185" s="572"/>
      <c r="M185" s="572"/>
      <c r="N185" s="572"/>
      <c r="O185" s="572"/>
      <c r="P185" s="572"/>
      <c r="Q185" s="572"/>
      <c r="R185" s="572"/>
      <c r="S185" s="606"/>
    </row>
    <row r="186" spans="1:19" ht="20.100000000000001" customHeight="1">
      <c r="A186" s="610" t="s">
        <v>976</v>
      </c>
      <c r="B186" s="610"/>
      <c r="C186" s="133"/>
      <c r="D186" s="535"/>
      <c r="E186" s="535"/>
      <c r="F186" s="535"/>
      <c r="G186" s="535"/>
      <c r="H186" s="535"/>
      <c r="I186" s="535"/>
      <c r="J186" s="535"/>
      <c r="K186" s="535"/>
      <c r="L186" s="535"/>
      <c r="M186" s="535"/>
      <c r="N186" s="535"/>
      <c r="O186" s="535"/>
      <c r="P186" s="535"/>
      <c r="Q186" s="535"/>
      <c r="R186" s="535"/>
      <c r="S186" s="545"/>
    </row>
    <row r="187" spans="1:19" ht="21.75" customHeight="1">
      <c r="A187" s="788" t="s">
        <v>977</v>
      </c>
      <c r="B187" s="611"/>
      <c r="C187" s="611"/>
      <c r="D187" s="572"/>
      <c r="E187" s="572"/>
      <c r="F187" s="572"/>
      <c r="G187" s="572"/>
      <c r="H187" s="572"/>
      <c r="I187" s="572"/>
      <c r="J187" s="572"/>
      <c r="K187" s="572"/>
      <c r="L187" s="572"/>
      <c r="M187" s="572"/>
      <c r="N187" s="572"/>
      <c r="O187" s="572"/>
      <c r="P187" s="572"/>
      <c r="Q187" s="572"/>
      <c r="R187" s="572"/>
      <c r="S187" s="606"/>
    </row>
    <row r="188" spans="1:19" ht="21.75" customHeight="1">
      <c r="A188" s="610" t="s">
        <v>978</v>
      </c>
      <c r="B188" s="611"/>
      <c r="C188" s="611"/>
      <c r="D188" s="572"/>
      <c r="E188" s="572"/>
      <c r="F188" s="572"/>
      <c r="G188" s="572"/>
      <c r="H188" s="572"/>
      <c r="I188" s="572"/>
      <c r="J188" s="572"/>
      <c r="K188" s="572"/>
      <c r="L188" s="572"/>
      <c r="M188" s="572"/>
      <c r="N188" s="572"/>
      <c r="O188" s="572"/>
      <c r="P188" s="572"/>
      <c r="Q188" s="572"/>
      <c r="R188" s="572"/>
      <c r="S188" s="606"/>
    </row>
    <row r="189" spans="1:19" ht="34.5" customHeight="1">
      <c r="A189" s="1042" t="s">
        <v>979</v>
      </c>
      <c r="B189" s="1042"/>
      <c r="C189" s="1042"/>
      <c r="D189" s="1042"/>
      <c r="E189" s="1042"/>
      <c r="F189" s="1042"/>
      <c r="G189" s="1042"/>
      <c r="H189" s="1042"/>
      <c r="I189" s="1042"/>
      <c r="J189" s="1042"/>
      <c r="K189" s="1042"/>
      <c r="L189" s="572"/>
      <c r="M189" s="572"/>
      <c r="N189" s="572"/>
      <c r="O189" s="572"/>
      <c r="P189" s="572"/>
      <c r="Q189" s="572"/>
      <c r="R189" s="572"/>
      <c r="S189" s="606"/>
    </row>
    <row r="190" spans="1:19" ht="34.5" customHeight="1">
      <c r="A190" s="1042" t="s">
        <v>1105</v>
      </c>
      <c r="B190" s="1042"/>
      <c r="C190" s="1042"/>
      <c r="D190" s="1042"/>
      <c r="E190" s="1042"/>
      <c r="F190" s="1042"/>
      <c r="G190" s="1042"/>
      <c r="H190" s="1042"/>
      <c r="I190" s="1042"/>
      <c r="J190" s="1042"/>
      <c r="K190" s="1042"/>
      <c r="L190" s="572"/>
      <c r="M190" s="572"/>
      <c r="N190" s="572"/>
      <c r="O190" s="572"/>
      <c r="P190" s="572"/>
      <c r="Q190" s="572"/>
      <c r="R190" s="572"/>
      <c r="S190" s="606"/>
    </row>
    <row r="191" spans="1:19" ht="21.75" customHeight="1">
      <c r="A191" s="1042" t="s">
        <v>1160</v>
      </c>
      <c r="B191" s="1042"/>
      <c r="C191" s="1042"/>
      <c r="D191" s="1042"/>
      <c r="E191" s="1042"/>
      <c r="F191" s="1042"/>
      <c r="G191" s="1042"/>
      <c r="H191" s="1042"/>
      <c r="I191" s="1042"/>
      <c r="J191" s="1042"/>
      <c r="K191" s="1042"/>
      <c r="L191" s="572"/>
      <c r="M191" s="572"/>
      <c r="N191" s="572"/>
      <c r="O191" s="572"/>
      <c r="P191" s="572"/>
      <c r="Q191" s="572"/>
      <c r="R191" s="572"/>
      <c r="S191" s="606"/>
    </row>
    <row r="192" spans="1:19" ht="15.75" customHeight="1">
      <c r="A192" s="611"/>
      <c r="B192" s="610"/>
      <c r="C192" s="610"/>
    </row>
    <row r="193" spans="1:19" ht="20.25" customHeight="1">
      <c r="A193" s="608" t="s">
        <v>185</v>
      </c>
      <c r="B193" s="124"/>
      <c r="C193" s="609"/>
      <c r="L193" s="452"/>
      <c r="M193" s="452"/>
      <c r="N193" s="452"/>
      <c r="O193" s="452"/>
      <c r="P193" s="452"/>
      <c r="Q193" s="452"/>
      <c r="R193" s="452"/>
    </row>
    <row r="194" spans="1:19" ht="20.25" customHeight="1">
      <c r="A194" s="609"/>
      <c r="B194" s="124"/>
      <c r="C194" s="609"/>
      <c r="E194" s="816"/>
      <c r="F194" s="816"/>
      <c r="G194" s="816"/>
      <c r="L194" s="452"/>
      <c r="M194" s="452"/>
      <c r="N194" s="452"/>
      <c r="O194" s="452"/>
      <c r="P194" s="452"/>
      <c r="Q194" s="452"/>
      <c r="R194" s="452"/>
    </row>
    <row r="195" spans="1:19" ht="20.25" customHeight="1">
      <c r="B195" s="124"/>
      <c r="C195" s="609"/>
      <c r="E195" s="816"/>
      <c r="F195" s="816"/>
      <c r="G195" s="816"/>
      <c r="L195" s="452"/>
      <c r="M195" s="452"/>
      <c r="N195" s="452"/>
      <c r="O195" s="452"/>
      <c r="P195" s="452"/>
      <c r="Q195" s="452"/>
      <c r="R195" s="452"/>
    </row>
    <row r="196" spans="1:19" ht="20.25" customHeight="1">
      <c r="A196" s="608" t="s">
        <v>987</v>
      </c>
      <c r="B196" s="124"/>
      <c r="C196" s="609"/>
      <c r="L196" s="452"/>
      <c r="M196" s="452"/>
      <c r="N196" s="452"/>
      <c r="O196" s="452"/>
      <c r="P196" s="452"/>
      <c r="Q196" s="452"/>
      <c r="R196" s="452"/>
    </row>
    <row r="197" spans="1:19" ht="37.5" thickBot="1">
      <c r="A197" s="212" t="s">
        <v>17</v>
      </c>
      <c r="B197" s="455"/>
      <c r="C197" s="456"/>
      <c r="D197" s="579" t="s">
        <v>6</v>
      </c>
      <c r="E197" s="579" t="s">
        <v>690</v>
      </c>
      <c r="F197" s="579" t="s">
        <v>695</v>
      </c>
      <c r="G197" s="579" t="s">
        <v>701</v>
      </c>
      <c r="H197" s="579" t="s">
        <v>704</v>
      </c>
      <c r="I197" s="579" t="s">
        <v>730</v>
      </c>
      <c r="J197" s="579" t="s">
        <v>776</v>
      </c>
      <c r="K197" s="579" t="s">
        <v>791</v>
      </c>
      <c r="L197" s="570" t="s">
        <v>1007</v>
      </c>
      <c r="M197" s="570" t="s">
        <v>1010</v>
      </c>
      <c r="N197" s="570" t="s">
        <v>1011</v>
      </c>
      <c r="O197" s="570" t="s">
        <v>1012</v>
      </c>
      <c r="P197" s="570" t="s">
        <v>1013</v>
      </c>
      <c r="Q197" s="570" t="s">
        <v>1014</v>
      </c>
      <c r="R197" s="570" t="s">
        <v>986</v>
      </c>
      <c r="S197" s="959" t="s">
        <v>1067</v>
      </c>
    </row>
    <row r="198" spans="1:19" ht="20.25" customHeight="1">
      <c r="A198" s="611" t="s">
        <v>847</v>
      </c>
      <c r="B198" s="124"/>
      <c r="C198" s="609"/>
      <c r="H198" s="599"/>
      <c r="I198" s="599"/>
      <c r="J198" s="599"/>
      <c r="K198" s="599"/>
      <c r="L198" s="599"/>
      <c r="M198" s="599"/>
      <c r="N198" s="599"/>
      <c r="O198" s="599"/>
      <c r="P198" s="599"/>
      <c r="Q198" s="599"/>
      <c r="R198" s="599"/>
      <c r="S198" s="599"/>
    </row>
    <row r="199" spans="1:19" ht="20.25" customHeight="1">
      <c r="A199" s="731" t="s">
        <v>42</v>
      </c>
      <c r="B199" s="124"/>
      <c r="C199" s="609"/>
      <c r="D199" s="600">
        <v>1690</v>
      </c>
      <c r="E199" s="600">
        <v>1144</v>
      </c>
      <c r="F199" s="600">
        <v>1060</v>
      </c>
      <c r="G199" s="600">
        <v>1553</v>
      </c>
      <c r="H199" s="600">
        <v>1357</v>
      </c>
      <c r="I199" s="600">
        <v>12330</v>
      </c>
      <c r="J199" s="600">
        <v>14049</v>
      </c>
      <c r="K199" s="600">
        <v>21279</v>
      </c>
      <c r="L199" s="600">
        <v>1721</v>
      </c>
      <c r="M199" s="600">
        <v>1233</v>
      </c>
      <c r="N199" s="600">
        <v>1296</v>
      </c>
      <c r="O199" s="600">
        <v>2171</v>
      </c>
      <c r="P199" s="600">
        <v>2162</v>
      </c>
      <c r="Q199" s="600">
        <v>1754</v>
      </c>
      <c r="R199" s="600">
        <v>2152</v>
      </c>
      <c r="S199" s="794">
        <v>2736</v>
      </c>
    </row>
    <row r="200" spans="1:19" ht="20.25" customHeight="1">
      <c r="A200" s="731" t="s">
        <v>50</v>
      </c>
      <c r="B200" s="124"/>
      <c r="C200" s="609"/>
      <c r="D200" s="600">
        <v>363</v>
      </c>
      <c r="E200" s="600">
        <v>230</v>
      </c>
      <c r="F200" s="600">
        <v>124</v>
      </c>
      <c r="G200" s="600">
        <v>401</v>
      </c>
      <c r="H200" s="572">
        <v>603</v>
      </c>
      <c r="I200" s="572">
        <v>539</v>
      </c>
      <c r="J200" s="572">
        <v>-1</v>
      </c>
      <c r="K200" s="572">
        <v>458</v>
      </c>
      <c r="L200" s="572">
        <v>530</v>
      </c>
      <c r="M200" s="572">
        <v>248</v>
      </c>
      <c r="N200" s="572">
        <v>3000</v>
      </c>
      <c r="O200" s="572">
        <v>547</v>
      </c>
      <c r="P200" s="572">
        <v>246</v>
      </c>
      <c r="Q200" s="572">
        <v>767</v>
      </c>
      <c r="R200" s="572">
        <v>917</v>
      </c>
      <c r="S200" s="606">
        <v>-653</v>
      </c>
    </row>
    <row r="201" spans="1:19" ht="20.25" customHeight="1">
      <c r="A201" s="731" t="s">
        <v>51</v>
      </c>
      <c r="B201" s="124"/>
      <c r="C201" s="609"/>
      <c r="D201" s="600">
        <v>111</v>
      </c>
      <c r="E201" s="600">
        <v>461</v>
      </c>
      <c r="F201" s="600">
        <v>106</v>
      </c>
      <c r="G201" s="600">
        <v>65</v>
      </c>
      <c r="H201" s="526">
        <v>479</v>
      </c>
      <c r="I201" s="526">
        <v>39</v>
      </c>
      <c r="J201" s="526">
        <v>25</v>
      </c>
      <c r="K201" s="526">
        <v>113</v>
      </c>
      <c r="L201" s="526">
        <v>80</v>
      </c>
      <c r="M201" s="526">
        <v>59</v>
      </c>
      <c r="N201" s="526">
        <v>7</v>
      </c>
      <c r="O201" s="526">
        <v>21</v>
      </c>
      <c r="P201" s="526">
        <v>-215</v>
      </c>
      <c r="Q201" s="526">
        <v>-81</v>
      </c>
      <c r="R201" s="526">
        <v>-37</v>
      </c>
      <c r="S201" s="607">
        <v>-295</v>
      </c>
    </row>
    <row r="202" spans="1:19" ht="20.25" customHeight="1">
      <c r="A202" s="731" t="s">
        <v>848</v>
      </c>
      <c r="B202" s="124"/>
      <c r="C202" s="609"/>
      <c r="D202" s="600">
        <v>359</v>
      </c>
      <c r="E202" s="600">
        <v>607</v>
      </c>
      <c r="F202" s="600">
        <v>173</v>
      </c>
      <c r="G202" s="600">
        <v>367</v>
      </c>
      <c r="H202" s="595">
        <v>938</v>
      </c>
      <c r="I202" s="595">
        <v>403</v>
      </c>
      <c r="J202" s="595">
        <v>103</v>
      </c>
      <c r="K202" s="595">
        <v>411</v>
      </c>
      <c r="L202" s="595">
        <v>477</v>
      </c>
      <c r="M202" s="595">
        <v>214</v>
      </c>
      <c r="N202" s="595">
        <v>2888</v>
      </c>
      <c r="O202" s="595">
        <v>428</v>
      </c>
      <c r="P202" s="595">
        <v>-14</v>
      </c>
      <c r="Q202" s="595">
        <v>1037</v>
      </c>
      <c r="R202" s="595">
        <v>600</v>
      </c>
      <c r="S202" s="547">
        <v>-611</v>
      </c>
    </row>
    <row r="203" spans="1:19" ht="20.25" customHeight="1">
      <c r="A203" s="731" t="s">
        <v>1028</v>
      </c>
      <c r="B203" s="124"/>
      <c r="C203" s="609"/>
      <c r="D203" s="595">
        <v>341</v>
      </c>
      <c r="E203" s="595">
        <v>607</v>
      </c>
      <c r="F203" s="595">
        <v>178</v>
      </c>
      <c r="G203" s="595">
        <v>356</v>
      </c>
      <c r="H203" s="595">
        <v>930</v>
      </c>
      <c r="I203" s="595">
        <v>340</v>
      </c>
      <c r="J203" s="595">
        <v>174</v>
      </c>
      <c r="K203" s="595">
        <v>379</v>
      </c>
      <c r="L203" s="595">
        <v>462</v>
      </c>
      <c r="M203" s="595">
        <v>214</v>
      </c>
      <c r="N203" s="595">
        <v>2892</v>
      </c>
      <c r="O203" s="595">
        <v>417</v>
      </c>
      <c r="P203" s="595">
        <v>-21</v>
      </c>
      <c r="Q203" s="595">
        <v>1039</v>
      </c>
      <c r="R203" s="595">
        <v>601</v>
      </c>
      <c r="S203" s="547">
        <v>-608</v>
      </c>
    </row>
    <row r="204" spans="1:19" ht="20.100000000000001" customHeight="1">
      <c r="A204" s="731" t="s">
        <v>1004</v>
      </c>
      <c r="B204" s="465"/>
      <c r="C204" s="207"/>
      <c r="D204" s="541">
        <v>0.38</v>
      </c>
      <c r="E204" s="541">
        <v>0.69</v>
      </c>
      <c r="F204" s="541">
        <v>0.2</v>
      </c>
      <c r="G204" s="541">
        <v>0.40000000000000013</v>
      </c>
      <c r="H204" s="541">
        <v>1.05</v>
      </c>
      <c r="I204" s="541">
        <v>0.38</v>
      </c>
      <c r="J204" s="541">
        <v>0.19</v>
      </c>
      <c r="K204" s="541">
        <v>0.43</v>
      </c>
      <c r="L204" s="929">
        <v>0.52</v>
      </c>
      <c r="M204" s="929">
        <v>0.24</v>
      </c>
      <c r="N204" s="929">
        <v>3.26</v>
      </c>
      <c r="O204" s="929">
        <v>0.47</v>
      </c>
      <c r="P204" s="929">
        <v>-0.02</v>
      </c>
      <c r="Q204" s="929">
        <v>1.17</v>
      </c>
      <c r="R204" s="929">
        <v>0.67</v>
      </c>
      <c r="S204" s="541">
        <v>-0.68</v>
      </c>
    </row>
    <row r="205" spans="1:19" ht="20.25" customHeight="1">
      <c r="A205" s="731" t="s">
        <v>849</v>
      </c>
      <c r="B205" s="124"/>
      <c r="C205" s="609"/>
      <c r="D205" s="572">
        <v>459</v>
      </c>
      <c r="E205" s="572">
        <v>670</v>
      </c>
      <c r="F205" s="572">
        <v>236</v>
      </c>
      <c r="G205" s="572">
        <v>209</v>
      </c>
      <c r="H205" s="572">
        <v>562</v>
      </c>
      <c r="I205" s="572">
        <v>440</v>
      </c>
      <c r="J205" s="572">
        <v>790</v>
      </c>
      <c r="K205" s="572">
        <v>763</v>
      </c>
      <c r="L205" s="573">
        <v>394</v>
      </c>
      <c r="M205" s="573">
        <v>299</v>
      </c>
      <c r="N205" s="573">
        <v>340</v>
      </c>
      <c r="O205" s="573">
        <v>87</v>
      </c>
      <c r="P205" s="573">
        <v>365</v>
      </c>
      <c r="Q205" s="573">
        <v>635</v>
      </c>
      <c r="R205" s="573">
        <v>497</v>
      </c>
      <c r="S205" s="606">
        <v>607</v>
      </c>
    </row>
    <row r="206" spans="1:19">
      <c r="A206" s="1055" t="s">
        <v>1031</v>
      </c>
      <c r="B206" s="1056"/>
      <c r="C206" s="1056"/>
      <c r="D206" s="595">
        <v>135</v>
      </c>
      <c r="E206" s="595">
        <v>234</v>
      </c>
      <c r="F206" s="595">
        <v>183</v>
      </c>
      <c r="G206" s="595">
        <v>267</v>
      </c>
      <c r="H206" s="595">
        <v>3366</v>
      </c>
      <c r="I206" s="595">
        <v>381</v>
      </c>
      <c r="J206" s="595">
        <v>582</v>
      </c>
      <c r="K206" s="595">
        <v>623</v>
      </c>
      <c r="L206" s="595">
        <v>116</v>
      </c>
      <c r="M206" s="595">
        <v>284</v>
      </c>
      <c r="N206" s="595">
        <v>153</v>
      </c>
      <c r="O206" s="595">
        <v>172</v>
      </c>
      <c r="P206" s="595">
        <v>92</v>
      </c>
      <c r="Q206" s="595">
        <v>111</v>
      </c>
      <c r="R206" s="595">
        <v>158</v>
      </c>
      <c r="S206" s="547">
        <v>197</v>
      </c>
    </row>
    <row r="207" spans="1:19" ht="21">
      <c r="A207" s="166" t="s">
        <v>594</v>
      </c>
      <c r="B207" s="167"/>
      <c r="C207" s="167"/>
      <c r="D207" s="817">
        <v>129</v>
      </c>
      <c r="E207" s="817">
        <v>226</v>
      </c>
      <c r="F207" s="817">
        <v>162</v>
      </c>
      <c r="G207" s="817">
        <v>197</v>
      </c>
      <c r="H207" s="817">
        <v>84</v>
      </c>
      <c r="I207" s="817">
        <v>236</v>
      </c>
      <c r="J207" s="817">
        <v>355</v>
      </c>
      <c r="K207" s="817">
        <v>471</v>
      </c>
      <c r="L207" s="930">
        <v>95</v>
      </c>
      <c r="M207" s="930">
        <v>104</v>
      </c>
      <c r="N207" s="930">
        <v>88</v>
      </c>
      <c r="O207" s="930">
        <v>156</v>
      </c>
      <c r="P207" s="930">
        <v>80</v>
      </c>
      <c r="Q207" s="930">
        <v>104</v>
      </c>
      <c r="R207" s="930">
        <v>151</v>
      </c>
      <c r="S207" s="817">
        <v>190</v>
      </c>
    </row>
    <row r="208" spans="1:19" ht="20.25" customHeight="1">
      <c r="A208" s="731"/>
      <c r="B208" s="124"/>
      <c r="C208" s="609"/>
      <c r="H208" s="602"/>
      <c r="I208" s="602"/>
      <c r="J208" s="602"/>
      <c r="K208" s="602"/>
      <c r="L208" s="795"/>
      <c r="M208" s="795"/>
      <c r="N208" s="795"/>
      <c r="O208" s="795"/>
      <c r="P208" s="795"/>
      <c r="Q208" s="795"/>
      <c r="R208" s="795"/>
      <c r="S208" s="545"/>
    </row>
    <row r="209" spans="1:19" ht="37.5" thickBot="1">
      <c r="A209" s="212" t="s">
        <v>17</v>
      </c>
      <c r="B209" s="455"/>
      <c r="C209" s="456"/>
      <c r="D209" s="579" t="s">
        <v>6</v>
      </c>
      <c r="E209" s="579" t="s">
        <v>690</v>
      </c>
      <c r="F209" s="579" t="s">
        <v>695</v>
      </c>
      <c r="G209" s="579" t="s">
        <v>701</v>
      </c>
      <c r="H209" s="579" t="s">
        <v>704</v>
      </c>
      <c r="I209" s="579" t="s">
        <v>730</v>
      </c>
      <c r="J209" s="579" t="s">
        <v>776</v>
      </c>
      <c r="K209" s="579" t="s">
        <v>791</v>
      </c>
      <c r="L209" s="570" t="s">
        <v>1007</v>
      </c>
      <c r="M209" s="570" t="s">
        <v>1010</v>
      </c>
      <c r="N209" s="570" t="s">
        <v>1011</v>
      </c>
      <c r="O209" s="570" t="s">
        <v>1012</v>
      </c>
      <c r="P209" s="570" t="s">
        <v>1013</v>
      </c>
      <c r="Q209" s="570" t="s">
        <v>1014</v>
      </c>
      <c r="R209" s="570" t="s">
        <v>986</v>
      </c>
      <c r="S209" s="959" t="s">
        <v>1067</v>
      </c>
    </row>
    <row r="210" spans="1:19" ht="20.25" customHeight="1">
      <c r="A210" s="611" t="s">
        <v>850</v>
      </c>
      <c r="B210" s="124"/>
      <c r="C210" s="609"/>
      <c r="H210" s="599"/>
      <c r="I210" s="599"/>
      <c r="J210" s="599"/>
      <c r="K210" s="599"/>
      <c r="L210" s="620"/>
      <c r="M210" s="620"/>
      <c r="N210" s="620"/>
      <c r="O210" s="620"/>
      <c r="P210" s="620"/>
      <c r="Q210" s="620"/>
      <c r="R210" s="620"/>
      <c r="S210" s="599"/>
    </row>
    <row r="211" spans="1:19" ht="20.100000000000001" customHeight="1">
      <c r="A211" s="731" t="s">
        <v>497</v>
      </c>
      <c r="B211" s="465"/>
      <c r="C211" s="207"/>
      <c r="D211" s="595">
        <v>545</v>
      </c>
      <c r="E211" s="595">
        <v>372</v>
      </c>
      <c r="F211" s="595">
        <v>295</v>
      </c>
      <c r="G211" s="595">
        <v>552</v>
      </c>
      <c r="H211" s="595">
        <v>543</v>
      </c>
      <c r="I211" s="595">
        <v>512</v>
      </c>
      <c r="J211" s="595">
        <v>132</v>
      </c>
      <c r="K211" s="595">
        <v>1247</v>
      </c>
      <c r="L211" s="595">
        <v>603</v>
      </c>
      <c r="M211" s="595">
        <v>354</v>
      </c>
      <c r="N211" s="595">
        <v>386</v>
      </c>
      <c r="O211" s="595">
        <v>673</v>
      </c>
      <c r="P211" s="595">
        <v>527</v>
      </c>
      <c r="Q211" s="595">
        <v>453</v>
      </c>
      <c r="R211" s="595">
        <v>561</v>
      </c>
      <c r="S211" s="547">
        <v>895</v>
      </c>
    </row>
    <row r="212" spans="1:19" ht="20.25" customHeight="1">
      <c r="A212" s="731" t="s">
        <v>50</v>
      </c>
      <c r="B212" s="124"/>
      <c r="C212" s="609"/>
      <c r="D212" s="572">
        <v>408</v>
      </c>
      <c r="E212" s="572">
        <v>232</v>
      </c>
      <c r="F212" s="572">
        <v>153</v>
      </c>
      <c r="G212" s="572">
        <v>398</v>
      </c>
      <c r="H212" s="595">
        <v>393</v>
      </c>
      <c r="I212" s="595">
        <v>203</v>
      </c>
      <c r="J212" s="595">
        <v>-179</v>
      </c>
      <c r="K212" s="595">
        <v>928</v>
      </c>
      <c r="L212" s="595">
        <v>459</v>
      </c>
      <c r="M212" s="595">
        <v>207</v>
      </c>
      <c r="N212" s="595">
        <v>243</v>
      </c>
      <c r="O212" s="595">
        <v>519</v>
      </c>
      <c r="P212" s="595">
        <v>388</v>
      </c>
      <c r="Q212" s="595">
        <v>318</v>
      </c>
      <c r="R212" s="595">
        <v>421</v>
      </c>
      <c r="S212" s="547">
        <v>744</v>
      </c>
    </row>
    <row r="213" spans="1:19" ht="20.25" customHeight="1">
      <c r="A213" s="731" t="s">
        <v>51</v>
      </c>
      <c r="B213" s="124"/>
      <c r="C213" s="609"/>
      <c r="H213" s="602">
        <v>551</v>
      </c>
      <c r="I213" s="602">
        <v>23</v>
      </c>
      <c r="J213" s="602">
        <v>19</v>
      </c>
      <c r="K213" s="602">
        <v>63</v>
      </c>
      <c r="L213" s="602">
        <v>61</v>
      </c>
      <c r="M213" s="602">
        <v>42</v>
      </c>
      <c r="N213" s="602">
        <v>5</v>
      </c>
      <c r="O213" s="602">
        <v>-4</v>
      </c>
      <c r="P213" s="602">
        <v>21</v>
      </c>
      <c r="Q213" s="602">
        <v>12</v>
      </c>
      <c r="R213" s="602">
        <v>9</v>
      </c>
      <c r="S213" s="547">
        <v>-53</v>
      </c>
    </row>
    <row r="214" spans="1:19" ht="20.25" customHeight="1">
      <c r="A214" s="731" t="s">
        <v>1028</v>
      </c>
      <c r="B214" s="124"/>
      <c r="C214" s="609"/>
      <c r="H214" s="595">
        <v>812</v>
      </c>
      <c r="I214" s="595">
        <v>155</v>
      </c>
      <c r="J214" s="595">
        <v>-93</v>
      </c>
      <c r="K214" s="595">
        <v>610</v>
      </c>
      <c r="L214" s="595">
        <v>403</v>
      </c>
      <c r="M214" s="595">
        <v>156</v>
      </c>
      <c r="N214" s="595">
        <v>171</v>
      </c>
      <c r="O214" s="595">
        <v>361</v>
      </c>
      <c r="P214" s="595">
        <v>375</v>
      </c>
      <c r="Q214" s="595">
        <v>683</v>
      </c>
      <c r="R214" s="595">
        <v>276</v>
      </c>
      <c r="S214" s="547">
        <v>216</v>
      </c>
    </row>
    <row r="215" spans="1:19" ht="20.100000000000001" customHeight="1">
      <c r="A215" s="166" t="s">
        <v>592</v>
      </c>
      <c r="B215" s="167"/>
      <c r="C215" s="167"/>
      <c r="D215" s="534"/>
      <c r="E215" s="534"/>
      <c r="F215" s="534"/>
      <c r="G215" s="534"/>
      <c r="H215" s="818">
        <v>0.91</v>
      </c>
      <c r="I215" s="818">
        <v>0.17</v>
      </c>
      <c r="J215" s="818">
        <v>-0.10000000000000009</v>
      </c>
      <c r="K215" s="818">
        <v>0.69</v>
      </c>
      <c r="L215" s="818">
        <v>0.44</v>
      </c>
      <c r="M215" s="818">
        <v>0.19</v>
      </c>
      <c r="N215" s="818">
        <v>0.19</v>
      </c>
      <c r="O215" s="818">
        <v>0.41</v>
      </c>
      <c r="P215" s="818">
        <v>0.42</v>
      </c>
      <c r="Q215" s="818">
        <v>0.77</v>
      </c>
      <c r="R215" s="818">
        <v>0.31</v>
      </c>
      <c r="S215" s="818">
        <v>0.24</v>
      </c>
    </row>
    <row r="216" spans="1:19" ht="20.25" customHeight="1">
      <c r="A216" s="731"/>
      <c r="B216" s="124"/>
      <c r="C216" s="609"/>
      <c r="H216" s="602"/>
      <c r="I216" s="602"/>
      <c r="J216" s="602"/>
      <c r="K216" s="602"/>
      <c r="L216" s="795"/>
      <c r="M216" s="795"/>
      <c r="N216" s="795"/>
      <c r="O216" s="795"/>
      <c r="P216" s="795"/>
      <c r="Q216" s="795"/>
      <c r="R216" s="795"/>
      <c r="S216" s="545"/>
    </row>
    <row r="217" spans="1:19" ht="20.25" customHeight="1">
      <c r="B217" s="124"/>
      <c r="C217" s="609"/>
    </row>
    <row r="218" spans="1:19" ht="20.25" customHeight="1">
      <c r="A218" s="872" t="s">
        <v>1106</v>
      </c>
      <c r="B218" s="124"/>
      <c r="C218" s="609"/>
    </row>
    <row r="219" spans="1:19" ht="37.5" thickBot="1">
      <c r="A219" s="212" t="s">
        <v>17</v>
      </c>
      <c r="B219" s="455"/>
      <c r="C219" s="456"/>
      <c r="D219" s="579"/>
      <c r="E219" s="579"/>
      <c r="F219" s="579"/>
      <c r="G219" s="579"/>
      <c r="H219" s="579"/>
      <c r="I219" s="579"/>
      <c r="J219" s="579"/>
      <c r="K219" s="579"/>
      <c r="L219" s="570" t="s">
        <v>1007</v>
      </c>
      <c r="M219" s="570" t="s">
        <v>1010</v>
      </c>
      <c r="N219" s="570" t="s">
        <v>1011</v>
      </c>
      <c r="O219" s="570" t="s">
        <v>1012</v>
      </c>
      <c r="P219" s="570" t="s">
        <v>1013</v>
      </c>
      <c r="Q219" s="570" t="s">
        <v>1014</v>
      </c>
      <c r="R219" s="570" t="s">
        <v>986</v>
      </c>
      <c r="S219" s="959" t="s">
        <v>1067</v>
      </c>
    </row>
    <row r="220" spans="1:19" ht="20.25" customHeight="1">
      <c r="A220" s="611" t="s">
        <v>850</v>
      </c>
      <c r="B220" s="465"/>
      <c r="C220" s="207"/>
      <c r="D220" s="595"/>
      <c r="E220" s="595"/>
      <c r="F220" s="595"/>
      <c r="G220" s="595"/>
      <c r="H220" s="595"/>
      <c r="I220" s="595"/>
      <c r="J220" s="595"/>
      <c r="K220" s="595"/>
      <c r="L220" s="595"/>
      <c r="M220" s="595"/>
      <c r="N220" s="595"/>
      <c r="O220" s="595"/>
      <c r="P220" s="595"/>
      <c r="Q220" s="595"/>
      <c r="R220" s="595"/>
      <c r="S220" s="547"/>
    </row>
    <row r="221" spans="1:19" ht="20.25" customHeight="1">
      <c r="A221" s="731" t="s">
        <v>497</v>
      </c>
      <c r="B221" s="124"/>
      <c r="C221" s="609"/>
      <c r="D221" s="572"/>
      <c r="E221" s="572"/>
      <c r="F221" s="572"/>
      <c r="G221" s="572"/>
      <c r="H221" s="595"/>
      <c r="I221" s="595"/>
      <c r="J221" s="595"/>
      <c r="K221" s="595"/>
      <c r="L221" s="595">
        <v>469</v>
      </c>
      <c r="M221" s="595">
        <v>283</v>
      </c>
      <c r="N221" s="595">
        <v>305</v>
      </c>
      <c r="O221" s="595">
        <v>555</v>
      </c>
      <c r="P221" s="595">
        <v>435</v>
      </c>
      <c r="Q221" s="595">
        <v>362</v>
      </c>
      <c r="R221" s="595">
        <v>454</v>
      </c>
      <c r="S221" s="595">
        <v>774</v>
      </c>
    </row>
    <row r="222" spans="1:19" ht="20.25" customHeight="1">
      <c r="A222" s="731" t="s">
        <v>50</v>
      </c>
      <c r="B222" s="124"/>
      <c r="C222" s="609"/>
      <c r="H222" s="602"/>
      <c r="I222" s="602"/>
      <c r="J222" s="602"/>
      <c r="K222" s="602"/>
      <c r="L222" s="602">
        <v>359</v>
      </c>
      <c r="M222" s="602">
        <v>170</v>
      </c>
      <c r="N222" s="602">
        <v>198</v>
      </c>
      <c r="O222" s="602">
        <v>440</v>
      </c>
      <c r="P222" s="602">
        <v>326</v>
      </c>
      <c r="Q222" s="602">
        <v>262</v>
      </c>
      <c r="R222" s="602">
        <v>354</v>
      </c>
      <c r="S222" s="547">
        <v>669</v>
      </c>
    </row>
    <row r="223" spans="1:19" ht="20.25" customHeight="1">
      <c r="A223" s="731" t="s">
        <v>51</v>
      </c>
      <c r="B223" s="124"/>
      <c r="C223" s="609"/>
      <c r="H223" s="595"/>
      <c r="I223" s="595"/>
      <c r="J223" s="595"/>
      <c r="K223" s="595"/>
      <c r="L223" s="595">
        <v>41</v>
      </c>
      <c r="M223" s="595">
        <v>10</v>
      </c>
      <c r="N223" s="595">
        <v>0</v>
      </c>
      <c r="O223" s="595">
        <v>-10</v>
      </c>
      <c r="P223" s="595">
        <v>8</v>
      </c>
      <c r="Q223" s="595">
        <v>9</v>
      </c>
      <c r="R223" s="595">
        <v>10</v>
      </c>
      <c r="S223" s="547">
        <v>-68</v>
      </c>
    </row>
    <row r="224" spans="1:19" ht="20.25" customHeight="1">
      <c r="A224" s="186" t="s">
        <v>851</v>
      </c>
      <c r="B224" s="610"/>
      <c r="C224" s="610"/>
      <c r="D224" s="595"/>
      <c r="E224" s="595"/>
      <c r="F224" s="595"/>
      <c r="G224" s="595"/>
      <c r="H224" s="541"/>
      <c r="I224" s="541"/>
      <c r="J224" s="541"/>
      <c r="K224" s="541"/>
      <c r="L224" s="547">
        <v>292</v>
      </c>
      <c r="M224" s="547">
        <v>118</v>
      </c>
      <c r="N224" s="547">
        <v>139</v>
      </c>
      <c r="O224" s="547">
        <v>302</v>
      </c>
      <c r="P224" s="547">
        <v>228</v>
      </c>
      <c r="Q224" s="547">
        <v>199</v>
      </c>
      <c r="R224" s="547">
        <v>279</v>
      </c>
      <c r="S224" s="547">
        <v>370</v>
      </c>
    </row>
    <row r="225" spans="1:19" ht="20.25" customHeight="1">
      <c r="A225" s="731" t="s">
        <v>1004</v>
      </c>
      <c r="B225" s="124"/>
      <c r="C225" s="609"/>
      <c r="H225" s="602"/>
      <c r="I225" s="602"/>
      <c r="J225" s="602"/>
      <c r="K225" s="602"/>
      <c r="L225" s="915">
        <v>0.33</v>
      </c>
      <c r="M225" s="915">
        <v>0.13</v>
      </c>
      <c r="N225" s="915">
        <v>0.16</v>
      </c>
      <c r="O225" s="915">
        <v>0.34</v>
      </c>
      <c r="P225" s="915">
        <v>0.26</v>
      </c>
      <c r="Q225" s="915">
        <v>0.22</v>
      </c>
      <c r="R225" s="915">
        <v>0.31</v>
      </c>
      <c r="S225" s="915">
        <v>0.42</v>
      </c>
    </row>
    <row r="226" spans="1:19" ht="20.25" customHeight="1">
      <c r="A226" s="611" t="s">
        <v>1107</v>
      </c>
      <c r="B226" s="124"/>
      <c r="C226" s="609"/>
    </row>
    <row r="227" spans="1:19" ht="20.25" customHeight="1">
      <c r="A227" s="166" t="s">
        <v>1155</v>
      </c>
      <c r="B227" s="167"/>
      <c r="C227" s="167"/>
      <c r="D227" s="534"/>
      <c r="E227" s="534"/>
      <c r="F227" s="534"/>
      <c r="G227" s="534"/>
      <c r="H227" s="818"/>
      <c r="I227" s="818"/>
      <c r="J227" s="818"/>
      <c r="K227" s="818"/>
      <c r="L227" s="916" t="s">
        <v>192</v>
      </c>
      <c r="M227" s="916" t="s">
        <v>192</v>
      </c>
      <c r="N227" s="916" t="s">
        <v>192</v>
      </c>
      <c r="O227" s="916" t="s">
        <v>192</v>
      </c>
      <c r="P227" s="916" t="s">
        <v>192</v>
      </c>
      <c r="Q227" s="916" t="s">
        <v>192</v>
      </c>
      <c r="R227" s="916" t="s">
        <v>192</v>
      </c>
      <c r="S227" s="1012">
        <v>0.6</v>
      </c>
    </row>
    <row r="228" spans="1:19" ht="20.25" customHeight="1">
      <c r="A228" s="51"/>
      <c r="B228" s="124"/>
      <c r="C228" s="609"/>
    </row>
    <row r="229" spans="1:19" ht="20.25" customHeight="1">
      <c r="A229" s="609" t="s">
        <v>1135</v>
      </c>
      <c r="B229" s="124"/>
      <c r="C229" s="609"/>
    </row>
    <row r="230" spans="1:19" ht="20.25" customHeight="1">
      <c r="B230" s="124"/>
      <c r="C230" s="609"/>
    </row>
    <row r="231" spans="1:19" ht="20.25" customHeight="1">
      <c r="A231" s="819" t="s">
        <v>1002</v>
      </c>
      <c r="B231" s="124"/>
      <c r="C231" s="609"/>
    </row>
    <row r="232" spans="1:19" ht="37.5" thickBot="1">
      <c r="A232" s="212" t="s">
        <v>17</v>
      </c>
      <c r="B232" s="455"/>
      <c r="C232" s="456"/>
      <c r="D232" s="579" t="s">
        <v>6</v>
      </c>
      <c r="E232" s="579" t="s">
        <v>690</v>
      </c>
      <c r="F232" s="579" t="s">
        <v>695</v>
      </c>
      <c r="G232" s="579" t="s">
        <v>701</v>
      </c>
      <c r="H232" s="579" t="s">
        <v>704</v>
      </c>
      <c r="I232" s="579" t="s">
        <v>730</v>
      </c>
      <c r="J232" s="579" t="s">
        <v>776</v>
      </c>
      <c r="K232" s="579" t="s">
        <v>791</v>
      </c>
      <c r="L232" s="570" t="s">
        <v>1007</v>
      </c>
      <c r="M232" s="570" t="s">
        <v>1010</v>
      </c>
      <c r="N232" s="570" t="s">
        <v>1011</v>
      </c>
      <c r="O232" s="570" t="s">
        <v>1012</v>
      </c>
      <c r="P232" s="570" t="s">
        <v>1013</v>
      </c>
      <c r="Q232" s="570" t="s">
        <v>1014</v>
      </c>
      <c r="R232" s="570" t="s">
        <v>986</v>
      </c>
      <c r="S232" s="959" t="s">
        <v>1067</v>
      </c>
    </row>
    <row r="233" spans="1:19" ht="20.25" customHeight="1">
      <c r="A233" s="611" t="s">
        <v>847</v>
      </c>
      <c r="B233" s="124"/>
      <c r="C233" s="609"/>
      <c r="H233" s="599"/>
      <c r="I233" s="599"/>
      <c r="J233" s="599"/>
      <c r="K233" s="599"/>
      <c r="L233" s="620"/>
      <c r="M233" s="620"/>
      <c r="N233" s="620"/>
      <c r="O233" s="620"/>
      <c r="P233" s="620"/>
      <c r="Q233" s="620"/>
      <c r="R233" s="599"/>
      <c r="S233" s="599"/>
    </row>
    <row r="234" spans="1:19" ht="20.25" customHeight="1">
      <c r="A234" s="731" t="s">
        <v>851</v>
      </c>
      <c r="B234" s="124"/>
      <c r="C234" s="609"/>
      <c r="D234" s="600">
        <v>341</v>
      </c>
      <c r="E234" s="600">
        <v>607</v>
      </c>
      <c r="F234" s="600">
        <v>178</v>
      </c>
      <c r="G234" s="600">
        <v>356</v>
      </c>
      <c r="H234" s="600">
        <v>930</v>
      </c>
      <c r="I234" s="600">
        <v>340</v>
      </c>
      <c r="J234" s="600">
        <v>174</v>
      </c>
      <c r="K234" s="600">
        <v>379</v>
      </c>
      <c r="L234" s="600">
        <v>1092</v>
      </c>
      <c r="M234" s="600">
        <v>-473</v>
      </c>
      <c r="N234" s="600">
        <v>-721</v>
      </c>
      <c r="O234" s="600">
        <v>842</v>
      </c>
      <c r="P234" s="600">
        <v>-2222</v>
      </c>
      <c r="Q234" s="600">
        <v>-5686</v>
      </c>
      <c r="R234" s="600">
        <v>6099</v>
      </c>
      <c r="S234" s="547">
        <v>-608</v>
      </c>
    </row>
    <row r="235" spans="1:19" ht="20.100000000000001" customHeight="1">
      <c r="A235" s="731" t="s">
        <v>1003</v>
      </c>
      <c r="B235" s="465"/>
      <c r="C235" s="207"/>
      <c r="D235" s="541">
        <v>0.38</v>
      </c>
      <c r="E235" s="541">
        <v>0.69</v>
      </c>
      <c r="F235" s="541">
        <v>0.2</v>
      </c>
      <c r="G235" s="541">
        <v>0.40000000000000013</v>
      </c>
      <c r="H235" s="541">
        <v>1.05</v>
      </c>
      <c r="I235" s="541">
        <v>0.38</v>
      </c>
      <c r="J235" s="541">
        <v>0.19</v>
      </c>
      <c r="K235" s="541">
        <v>0.43</v>
      </c>
      <c r="L235" s="535">
        <v>1.23</v>
      </c>
      <c r="M235" s="535">
        <v>-0.53</v>
      </c>
      <c r="N235" s="535">
        <v>-0.81</v>
      </c>
      <c r="O235" s="535">
        <v>0.95</v>
      </c>
      <c r="P235" s="535">
        <v>-2.5</v>
      </c>
      <c r="Q235" s="535">
        <v>-6.4</v>
      </c>
      <c r="R235" s="535">
        <v>6.86</v>
      </c>
      <c r="S235" s="541">
        <v>-0.68</v>
      </c>
    </row>
    <row r="236" spans="1:19" ht="20.25" customHeight="1" collapsed="1">
      <c r="A236" s="731" t="s">
        <v>849</v>
      </c>
      <c r="B236" s="124"/>
      <c r="C236" s="609"/>
      <c r="D236" s="572">
        <v>459</v>
      </c>
      <c r="E236" s="572">
        <v>670</v>
      </c>
      <c r="F236" s="572">
        <v>236</v>
      </c>
      <c r="G236" s="572">
        <v>209</v>
      </c>
      <c r="H236" s="572">
        <v>562</v>
      </c>
      <c r="I236" s="572">
        <v>440</v>
      </c>
      <c r="J236" s="572">
        <v>790</v>
      </c>
      <c r="K236" s="572">
        <v>763</v>
      </c>
      <c r="L236" s="572">
        <v>831</v>
      </c>
      <c r="M236" s="572">
        <v>289</v>
      </c>
      <c r="N236" s="572">
        <v>2274</v>
      </c>
      <c r="O236" s="572">
        <v>1576</v>
      </c>
      <c r="P236" s="572">
        <v>-1529</v>
      </c>
      <c r="Q236" s="572">
        <v>275</v>
      </c>
      <c r="R236" s="572">
        <v>-8120</v>
      </c>
      <c r="S236" s="606">
        <v>607</v>
      </c>
    </row>
    <row r="237" spans="1:19" ht="20.25" customHeight="1">
      <c r="A237" s="731" t="s">
        <v>1005</v>
      </c>
      <c r="B237" s="610"/>
      <c r="C237" s="610"/>
      <c r="D237" s="602">
        <v>8276</v>
      </c>
      <c r="E237" s="602">
        <v>8383</v>
      </c>
      <c r="F237" s="602">
        <v>8191</v>
      </c>
      <c r="G237" s="602">
        <v>8191</v>
      </c>
      <c r="H237" s="602">
        <v>19935</v>
      </c>
      <c r="I237" s="602">
        <v>20179</v>
      </c>
      <c r="J237" s="602">
        <v>19983</v>
      </c>
      <c r="K237" s="602">
        <v>19933</v>
      </c>
      <c r="L237" s="602">
        <v>20036</v>
      </c>
      <c r="M237" s="602">
        <v>20184</v>
      </c>
      <c r="N237" s="602">
        <v>19452</v>
      </c>
      <c r="O237" s="602">
        <v>19140</v>
      </c>
      <c r="P237" s="602">
        <v>19260</v>
      </c>
      <c r="Q237" s="602">
        <v>18961</v>
      </c>
      <c r="R237" s="602">
        <v>7830</v>
      </c>
      <c r="S237" s="606">
        <v>7712</v>
      </c>
    </row>
    <row r="238" spans="1:19" ht="20.25" customHeight="1">
      <c r="A238" s="611" t="s">
        <v>850</v>
      </c>
      <c r="B238" s="124"/>
      <c r="C238" s="609"/>
    </row>
    <row r="239" spans="1:19" ht="20.25" customHeight="1">
      <c r="A239" s="731" t="s">
        <v>851</v>
      </c>
      <c r="B239" s="124"/>
      <c r="C239" s="609"/>
      <c r="L239" s="600">
        <v>837</v>
      </c>
      <c r="M239" s="600">
        <v>78</v>
      </c>
      <c r="N239" s="600">
        <v>170</v>
      </c>
      <c r="O239" s="600">
        <v>693</v>
      </c>
      <c r="P239" s="600">
        <v>-99</v>
      </c>
      <c r="Q239" s="600">
        <v>885</v>
      </c>
      <c r="R239" s="600">
        <v>-1990</v>
      </c>
      <c r="S239" s="547">
        <v>216</v>
      </c>
    </row>
    <row r="240" spans="1:19" ht="20.25" customHeight="1">
      <c r="A240" s="166" t="s">
        <v>887</v>
      </c>
      <c r="B240" s="167"/>
      <c r="C240" s="167"/>
      <c r="D240" s="534"/>
      <c r="E240" s="534"/>
      <c r="F240" s="534"/>
      <c r="G240" s="534"/>
      <c r="H240" s="818"/>
      <c r="I240" s="818"/>
      <c r="J240" s="818"/>
      <c r="K240" s="818"/>
      <c r="L240" s="818">
        <v>0.94</v>
      </c>
      <c r="M240" s="818">
        <v>0.09</v>
      </c>
      <c r="N240" s="818">
        <v>0.19</v>
      </c>
      <c r="O240" s="818">
        <v>0.78</v>
      </c>
      <c r="P240" s="818">
        <v>-0.11</v>
      </c>
      <c r="Q240" s="818">
        <v>1</v>
      </c>
      <c r="R240" s="818">
        <v>-2.25</v>
      </c>
      <c r="S240" s="818">
        <v>0.24</v>
      </c>
    </row>
    <row r="241" spans="1:19" ht="20.25" customHeight="1">
      <c r="A241" s="788"/>
      <c r="B241" s="124"/>
      <c r="C241" s="609"/>
    </row>
    <row r="242" spans="1:19" ht="37.5" thickBot="1">
      <c r="A242" s="212" t="s">
        <v>17</v>
      </c>
      <c r="B242" s="455"/>
      <c r="C242" s="456"/>
      <c r="D242" s="579" t="s">
        <v>895</v>
      </c>
      <c r="E242" s="579" t="s">
        <v>896</v>
      </c>
      <c r="F242" s="579" t="s">
        <v>696</v>
      </c>
      <c r="G242" s="579" t="s">
        <v>702</v>
      </c>
      <c r="H242" s="579" t="s">
        <v>705</v>
      </c>
      <c r="I242" s="579" t="s">
        <v>894</v>
      </c>
      <c r="J242" s="579" t="s">
        <v>777</v>
      </c>
      <c r="K242" s="579" t="s">
        <v>792</v>
      </c>
      <c r="L242" s="579" t="s">
        <v>843</v>
      </c>
      <c r="M242" s="579" t="s">
        <v>885</v>
      </c>
      <c r="N242" s="579" t="s">
        <v>931</v>
      </c>
      <c r="O242" s="579" t="s">
        <v>939</v>
      </c>
      <c r="P242" s="579" t="s">
        <v>956</v>
      </c>
      <c r="Q242" s="579" t="s">
        <v>983</v>
      </c>
      <c r="R242" s="579" t="s">
        <v>993</v>
      </c>
      <c r="S242" s="959" t="s">
        <v>1068</v>
      </c>
    </row>
    <row r="243" spans="1:19" ht="20.25" customHeight="1">
      <c r="A243" s="609" t="s">
        <v>1032</v>
      </c>
      <c r="B243" s="124"/>
      <c r="C243" s="609"/>
      <c r="G243" s="600">
        <v>4833</v>
      </c>
      <c r="H243" s="600">
        <v>6983</v>
      </c>
      <c r="I243" s="600">
        <v>7772</v>
      </c>
      <c r="J243" s="600">
        <v>7130</v>
      </c>
      <c r="K243" s="600">
        <v>7023</v>
      </c>
      <c r="L243" s="600">
        <v>6410</v>
      </c>
      <c r="M243" s="600">
        <v>7668</v>
      </c>
      <c r="N243" s="600">
        <v>2126</v>
      </c>
      <c r="O243" s="600">
        <v>789</v>
      </c>
      <c r="P243" s="600">
        <v>2235</v>
      </c>
      <c r="Q243" s="600">
        <v>2353</v>
      </c>
      <c r="R243" s="600">
        <v>5863</v>
      </c>
      <c r="S243" s="115">
        <v>1084</v>
      </c>
    </row>
    <row r="244" spans="1:19" ht="20.25" customHeight="1">
      <c r="A244" s="609" t="s">
        <v>1035</v>
      </c>
      <c r="B244" s="124"/>
      <c r="C244" s="609"/>
      <c r="K244" s="397" t="s">
        <v>192</v>
      </c>
      <c r="L244" s="397" t="s">
        <v>192</v>
      </c>
      <c r="M244" s="397" t="s">
        <v>192</v>
      </c>
      <c r="N244" s="397" t="s">
        <v>192</v>
      </c>
      <c r="O244" s="397" t="s">
        <v>192</v>
      </c>
      <c r="P244" s="397" t="s">
        <v>192</v>
      </c>
      <c r="Q244" s="397" t="s">
        <v>192</v>
      </c>
      <c r="R244" s="600">
        <v>1863</v>
      </c>
      <c r="S244" s="523" t="s">
        <v>192</v>
      </c>
    </row>
    <row r="245" spans="1:19" ht="20.25" customHeight="1">
      <c r="A245" s="609" t="s">
        <v>1033</v>
      </c>
      <c r="B245" s="124"/>
      <c r="C245" s="609"/>
      <c r="G245" s="600">
        <v>4978</v>
      </c>
      <c r="H245" s="602">
        <v>9104</v>
      </c>
      <c r="I245" s="602">
        <v>10060</v>
      </c>
      <c r="J245" s="602">
        <v>9640</v>
      </c>
      <c r="K245" s="602">
        <v>9784</v>
      </c>
      <c r="L245" s="602">
        <v>8892</v>
      </c>
      <c r="M245" s="602">
        <v>10016</v>
      </c>
      <c r="N245" s="602">
        <v>4419</v>
      </c>
      <c r="O245" s="602">
        <v>3227</v>
      </c>
      <c r="P245" s="602">
        <v>4454</v>
      </c>
      <c r="Q245" s="602">
        <v>4188</v>
      </c>
      <c r="R245" s="602">
        <v>5902</v>
      </c>
      <c r="S245" s="545">
        <v>1117</v>
      </c>
    </row>
    <row r="246" spans="1:19" ht="20.25" customHeight="1">
      <c r="A246" s="609" t="s">
        <v>1036</v>
      </c>
      <c r="B246" s="124"/>
      <c r="C246" s="609"/>
      <c r="K246" s="523"/>
      <c r="L246" s="873"/>
      <c r="M246" s="873"/>
      <c r="N246" s="873"/>
      <c r="O246" s="873"/>
      <c r="P246" s="873"/>
      <c r="Q246" s="873"/>
      <c r="R246" s="523">
        <v>2.6</v>
      </c>
      <c r="S246" s="523">
        <v>0.4</v>
      </c>
    </row>
    <row r="247" spans="1:19" ht="20.25" customHeight="1">
      <c r="A247" s="609" t="s">
        <v>1038</v>
      </c>
      <c r="B247" s="609"/>
      <c r="C247" s="609"/>
      <c r="K247" s="397" t="s">
        <v>192</v>
      </c>
      <c r="L247" s="397" t="s">
        <v>192</v>
      </c>
      <c r="M247" s="397" t="s">
        <v>192</v>
      </c>
      <c r="N247" s="397" t="s">
        <v>192</v>
      </c>
      <c r="O247" s="397" t="s">
        <v>192</v>
      </c>
      <c r="P247" s="397" t="s">
        <v>192</v>
      </c>
      <c r="Q247" s="397" t="s">
        <v>192</v>
      </c>
      <c r="R247" s="523">
        <v>0.8</v>
      </c>
      <c r="S247" s="397" t="s">
        <v>192</v>
      </c>
    </row>
    <row r="248" spans="1:19" ht="20.25" customHeight="1">
      <c r="A248" s="609" t="s">
        <v>1039</v>
      </c>
      <c r="B248" s="124"/>
      <c r="C248" s="609"/>
      <c r="K248" s="523">
        <v>2.9</v>
      </c>
      <c r="L248" s="523">
        <v>1.9</v>
      </c>
      <c r="M248" s="523">
        <v>2.4</v>
      </c>
      <c r="N248" s="523">
        <v>0.6</v>
      </c>
      <c r="O248" s="523">
        <v>0.2</v>
      </c>
      <c r="P248" s="523">
        <v>1</v>
      </c>
      <c r="Q248" s="523">
        <v>0.8</v>
      </c>
      <c r="R248" s="523" t="s">
        <v>192</v>
      </c>
      <c r="S248" s="523" t="s">
        <v>192</v>
      </c>
    </row>
    <row r="249" spans="1:19" ht="20.25" customHeight="1">
      <c r="A249" s="609" t="s">
        <v>195</v>
      </c>
      <c r="B249" s="124"/>
      <c r="C249" s="609"/>
      <c r="D249" s="541">
        <v>13.14</v>
      </c>
      <c r="E249" s="541">
        <v>13.93</v>
      </c>
      <c r="F249" s="541">
        <v>13.96</v>
      </c>
      <c r="G249" s="541">
        <v>14.61</v>
      </c>
      <c r="H249" s="541">
        <v>15.51</v>
      </c>
      <c r="I249" s="541">
        <v>14.9</v>
      </c>
      <c r="J249" s="541">
        <v>14.11</v>
      </c>
      <c r="K249" s="541">
        <v>14.58</v>
      </c>
      <c r="L249" s="541">
        <v>16.100000000000001</v>
      </c>
      <c r="M249" s="541">
        <v>14.4</v>
      </c>
      <c r="N249" s="541">
        <v>13.25</v>
      </c>
      <c r="O249" s="541">
        <v>13.66</v>
      </c>
      <c r="P249" s="541">
        <v>9.0500000000000007</v>
      </c>
      <c r="Q249" s="541">
        <v>2.23</v>
      </c>
      <c r="R249" s="541">
        <v>7.28</v>
      </c>
      <c r="S249" s="915">
        <v>8.5500000000000007</v>
      </c>
    </row>
    <row r="250" spans="1:19" ht="20.25" customHeight="1">
      <c r="A250" s="609" t="s">
        <v>200</v>
      </c>
      <c r="B250" s="124"/>
      <c r="C250" s="609"/>
      <c r="D250" s="600">
        <v>888294</v>
      </c>
      <c r="E250" s="600">
        <v>888294</v>
      </c>
      <c r="F250" s="600">
        <v>888294</v>
      </c>
      <c r="G250" s="600">
        <v>888294</v>
      </c>
      <c r="H250" s="595">
        <v>888294</v>
      </c>
      <c r="I250" s="595">
        <v>888294</v>
      </c>
      <c r="J250" s="595">
        <v>888294</v>
      </c>
      <c r="K250" s="595">
        <v>888294</v>
      </c>
      <c r="L250" s="595">
        <v>888294</v>
      </c>
      <c r="M250" s="595">
        <v>888294</v>
      </c>
      <c r="N250" s="595">
        <v>888294</v>
      </c>
      <c r="O250" s="595">
        <v>888294</v>
      </c>
      <c r="P250" s="595">
        <v>888294</v>
      </c>
      <c r="Q250" s="595">
        <v>888294</v>
      </c>
      <c r="R250" s="595">
        <v>888294</v>
      </c>
      <c r="S250" s="595">
        <v>889204</v>
      </c>
    </row>
    <row r="251" spans="1:19" ht="20.25" customHeight="1">
      <c r="A251" s="609" t="s">
        <v>201</v>
      </c>
      <c r="B251" s="124"/>
      <c r="C251" s="609"/>
      <c r="D251" s="600">
        <v>888294</v>
      </c>
      <c r="E251" s="600">
        <v>888294</v>
      </c>
      <c r="F251" s="600">
        <v>888294</v>
      </c>
      <c r="G251" s="600">
        <v>888294</v>
      </c>
      <c r="H251" s="595">
        <v>888294</v>
      </c>
      <c r="I251" s="595">
        <v>888294</v>
      </c>
      <c r="J251" s="595">
        <v>888294</v>
      </c>
      <c r="K251" s="595">
        <v>888294</v>
      </c>
      <c r="L251" s="595">
        <v>888294</v>
      </c>
      <c r="M251" s="595">
        <v>888294</v>
      </c>
      <c r="N251" s="595">
        <v>888294</v>
      </c>
      <c r="O251" s="595">
        <v>888294</v>
      </c>
      <c r="P251" s="595">
        <v>888294</v>
      </c>
      <c r="Q251" s="595">
        <v>888294</v>
      </c>
      <c r="R251" s="595">
        <v>888294</v>
      </c>
      <c r="S251" s="595">
        <v>889204</v>
      </c>
    </row>
    <row r="252" spans="1:19" ht="20.25" customHeight="1">
      <c r="A252" s="144" t="s">
        <v>202</v>
      </c>
      <c r="B252" s="167"/>
      <c r="C252" s="167"/>
      <c r="D252" s="534">
        <v>888294</v>
      </c>
      <c r="E252" s="534">
        <v>888294</v>
      </c>
      <c r="F252" s="534">
        <v>888294</v>
      </c>
      <c r="G252" s="534">
        <v>888294</v>
      </c>
      <c r="H252" s="534">
        <v>888294</v>
      </c>
      <c r="I252" s="534">
        <v>888294</v>
      </c>
      <c r="J252" s="534">
        <v>888294</v>
      </c>
      <c r="K252" s="534">
        <v>888294</v>
      </c>
      <c r="L252" s="534">
        <v>888294</v>
      </c>
      <c r="M252" s="534">
        <v>888294</v>
      </c>
      <c r="N252" s="534">
        <v>888294</v>
      </c>
      <c r="O252" s="534">
        <v>888294</v>
      </c>
      <c r="P252" s="534">
        <v>888294</v>
      </c>
      <c r="Q252" s="534">
        <v>888294</v>
      </c>
      <c r="R252" s="534">
        <v>888294</v>
      </c>
      <c r="S252" s="534">
        <v>897264</v>
      </c>
    </row>
    <row r="253" spans="1:19" ht="20.25" customHeight="1">
      <c r="A253" s="788"/>
      <c r="B253" s="124"/>
      <c r="C253" s="609"/>
    </row>
    <row r="254" spans="1:19" ht="20.25" customHeight="1">
      <c r="A254" s="821" t="s">
        <v>1027</v>
      </c>
      <c r="B254" s="124"/>
      <c r="C254" s="609"/>
    </row>
    <row r="255" spans="1:19" ht="20.25" customHeight="1">
      <c r="A255" s="219" t="s">
        <v>1029</v>
      </c>
      <c r="B255" s="124"/>
      <c r="C255" s="609"/>
    </row>
    <row r="256" spans="1:19" ht="20.25" customHeight="1">
      <c r="A256" s="788" t="s">
        <v>1030</v>
      </c>
      <c r="B256" s="610"/>
      <c r="C256" s="609"/>
    </row>
    <row r="257" spans="1:45" ht="20.25" customHeight="1">
      <c r="A257" s="609" t="s">
        <v>714</v>
      </c>
      <c r="B257" s="610"/>
      <c r="C257" s="609"/>
    </row>
    <row r="258" spans="1:45" ht="20.25" customHeight="1">
      <c r="A258" s="609" t="s">
        <v>1034</v>
      </c>
      <c r="B258" s="610"/>
      <c r="C258" s="609"/>
    </row>
    <row r="259" spans="1:45" ht="20.25" customHeight="1">
      <c r="A259" s="609" t="s">
        <v>1037</v>
      </c>
      <c r="B259" s="610"/>
      <c r="C259" s="609"/>
    </row>
    <row r="260" spans="1:45" ht="20.25" customHeight="1">
      <c r="A260" s="788"/>
      <c r="B260" s="124"/>
      <c r="C260" s="609"/>
    </row>
    <row r="261" spans="1:45" ht="20.25" hidden="1" customHeight="1" outlineLevel="1">
      <c r="A261" s="609"/>
      <c r="B261" s="124"/>
      <c r="C261" s="609"/>
    </row>
    <row r="262" spans="1:45" ht="20.25" hidden="1" customHeight="1" outlineLevel="1">
      <c r="A262" s="609"/>
      <c r="B262" s="124"/>
      <c r="C262" s="609"/>
    </row>
    <row r="263" spans="1:45" ht="20.25" hidden="1" customHeight="1" outlineLevel="1">
      <c r="A263" s="609"/>
      <c r="B263" s="124"/>
      <c r="C263" s="609"/>
    </row>
    <row r="264" spans="1:45" ht="20.25" hidden="1" customHeight="1" outlineLevel="1">
      <c r="A264" s="608"/>
      <c r="B264" s="124"/>
      <c r="C264" s="609"/>
    </row>
    <row r="265" spans="1:45" ht="37.5" hidden="1" customHeight="1" outlineLevel="1" thickBot="1">
      <c r="A265" s="460" t="s">
        <v>876</v>
      </c>
      <c r="B265" s="464"/>
      <c r="C265" s="128"/>
      <c r="D265" s="579" t="s">
        <v>7</v>
      </c>
      <c r="E265" s="579" t="s">
        <v>691</v>
      </c>
      <c r="F265" s="579" t="s">
        <v>696</v>
      </c>
      <c r="G265" s="579" t="s">
        <v>702</v>
      </c>
      <c r="H265" s="579" t="s">
        <v>705</v>
      </c>
      <c r="I265" s="579" t="s">
        <v>731</v>
      </c>
      <c r="J265" s="579" t="s">
        <v>777</v>
      </c>
      <c r="K265" s="579" t="s">
        <v>792</v>
      </c>
      <c r="L265" s="579" t="s">
        <v>843</v>
      </c>
      <c r="M265" s="579" t="s">
        <v>885</v>
      </c>
      <c r="N265" s="579" t="s">
        <v>927</v>
      </c>
      <c r="O265" s="579" t="s">
        <v>939</v>
      </c>
      <c r="P265" s="579" t="s">
        <v>956</v>
      </c>
      <c r="Q265" s="579" t="s">
        <v>983</v>
      </c>
      <c r="R265" s="579" t="s">
        <v>993</v>
      </c>
      <c r="S265" s="959" t="s">
        <v>1068</v>
      </c>
    </row>
    <row r="266" spans="1:45" ht="10.15" hidden="1" customHeight="1" outlineLevel="1">
      <c r="A266" s="734"/>
      <c r="B266" s="465"/>
      <c r="C266" s="207"/>
      <c r="D266" s="595"/>
      <c r="E266" s="595"/>
      <c r="F266" s="595"/>
      <c r="G266" s="595"/>
      <c r="H266" s="595"/>
      <c r="I266" s="595"/>
      <c r="J266" s="595"/>
      <c r="K266" s="595"/>
      <c r="L266" s="595"/>
      <c r="M266" s="595"/>
      <c r="N266" s="595"/>
      <c r="O266" s="595"/>
      <c r="P266" s="595"/>
      <c r="Q266" s="595"/>
      <c r="R266" s="595"/>
      <c r="S266" s="547"/>
    </row>
    <row r="267" spans="1:45" ht="10.15" hidden="1" customHeight="1" outlineLevel="1">
      <c r="A267" s="734"/>
      <c r="B267" s="465"/>
      <c r="C267" s="207"/>
      <c r="D267" s="595"/>
      <c r="E267" s="595"/>
      <c r="F267" s="595"/>
      <c r="G267" s="595"/>
      <c r="H267" s="595"/>
      <c r="I267" s="595"/>
      <c r="J267" s="595"/>
      <c r="K267" s="595"/>
      <c r="L267" s="595"/>
      <c r="M267" s="595"/>
      <c r="N267" s="595"/>
      <c r="O267" s="595"/>
      <c r="P267" s="595"/>
      <c r="Q267" s="595"/>
      <c r="R267" s="595"/>
      <c r="S267" s="547"/>
    </row>
    <row r="268" spans="1:45" s="471" customFormat="1" ht="20.100000000000001" hidden="1" customHeight="1" outlineLevel="1">
      <c r="A268" s="610" t="s">
        <v>1041</v>
      </c>
      <c r="B268" s="610"/>
      <c r="C268" s="610"/>
      <c r="D268" s="602">
        <v>18627</v>
      </c>
      <c r="E268" s="602">
        <v>19340</v>
      </c>
      <c r="F268" s="602">
        <v>19436</v>
      </c>
      <c r="G268" s="602">
        <v>19929</v>
      </c>
      <c r="H268" s="602"/>
      <c r="I268" s="602"/>
      <c r="J268" s="602"/>
      <c r="K268" s="602"/>
      <c r="L268" s="602"/>
      <c r="M268" s="602"/>
      <c r="N268" s="602"/>
      <c r="O268" s="602"/>
      <c r="P268" s="602"/>
      <c r="Q268" s="602"/>
      <c r="R268" s="602"/>
      <c r="S268" s="545"/>
      <c r="T268" s="397"/>
      <c r="U268" s="397"/>
      <c r="V268" s="397"/>
      <c r="W268" s="397"/>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7"/>
      <c r="AS268" s="397"/>
    </row>
    <row r="269" spans="1:45" s="471" customFormat="1" ht="20.100000000000001" hidden="1" customHeight="1" outlineLevel="1">
      <c r="A269" s="609" t="s">
        <v>1042</v>
      </c>
      <c r="B269" s="136"/>
      <c r="C269" s="136"/>
      <c r="D269" s="602">
        <v>4995</v>
      </c>
      <c r="E269" s="602">
        <v>5422</v>
      </c>
      <c r="F269" s="602">
        <v>5367</v>
      </c>
      <c r="G269" s="602">
        <v>5260</v>
      </c>
      <c r="H269" s="602"/>
      <c r="I269" s="602"/>
      <c r="J269" s="602"/>
      <c r="K269" s="602"/>
      <c r="L269" s="602"/>
      <c r="M269" s="602"/>
      <c r="N269" s="602"/>
      <c r="O269" s="602"/>
      <c r="P269" s="602"/>
      <c r="Q269" s="602"/>
      <c r="R269" s="602"/>
      <c r="S269" s="54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row>
    <row r="270" spans="1:45" s="471" customFormat="1" ht="20.100000000000001" hidden="1" customHeight="1" outlineLevel="1">
      <c r="A270" s="609" t="s">
        <v>191</v>
      </c>
      <c r="B270" s="136"/>
      <c r="C270" s="136"/>
      <c r="D270" s="602"/>
      <c r="E270" s="602"/>
      <c r="F270" s="602"/>
      <c r="G270" s="602"/>
      <c r="H270" s="602"/>
      <c r="I270" s="602"/>
      <c r="J270" s="602"/>
      <c r="K270" s="602"/>
      <c r="L270" s="602"/>
      <c r="M270" s="602"/>
      <c r="N270" s="602"/>
      <c r="O270" s="602"/>
      <c r="P270" s="602"/>
      <c r="Q270" s="602"/>
      <c r="R270" s="602"/>
      <c r="S270" s="545"/>
      <c r="T270" s="397"/>
      <c r="U270" s="397"/>
      <c r="V270" s="397"/>
      <c r="W270" s="397"/>
      <c r="X270" s="397"/>
      <c r="Y270" s="397"/>
      <c r="Z270" s="397"/>
      <c r="AA270" s="397"/>
      <c r="AB270" s="397"/>
      <c r="AC270" s="397"/>
      <c r="AD270" s="397"/>
      <c r="AE270" s="397"/>
      <c r="AF270" s="397"/>
      <c r="AG270" s="397"/>
      <c r="AH270" s="397"/>
      <c r="AI270" s="397"/>
      <c r="AJ270" s="397"/>
      <c r="AK270" s="397"/>
      <c r="AL270" s="397"/>
      <c r="AM270" s="397"/>
      <c r="AN270" s="397"/>
      <c r="AO270" s="397"/>
      <c r="AP270" s="397"/>
      <c r="AQ270" s="397"/>
      <c r="AR270" s="397"/>
      <c r="AS270" s="397"/>
    </row>
    <row r="271" spans="1:45" ht="10.15" hidden="1" customHeight="1" outlineLevel="1">
      <c r="A271" s="609"/>
      <c r="B271" s="608"/>
      <c r="C271" s="608"/>
      <c r="D271" s="595"/>
      <c r="E271" s="595"/>
      <c r="F271" s="595"/>
      <c r="G271" s="595"/>
      <c r="H271" s="595"/>
      <c r="I271" s="595"/>
      <c r="J271" s="595"/>
      <c r="K271" s="595"/>
      <c r="L271" s="595"/>
      <c r="M271" s="595"/>
      <c r="N271" s="595"/>
      <c r="O271" s="595"/>
      <c r="P271" s="595"/>
      <c r="Q271" s="595"/>
      <c r="R271" s="595"/>
      <c r="S271" s="547"/>
    </row>
    <row r="272" spans="1:45" ht="10.15" hidden="1" customHeight="1" outlineLevel="1">
      <c r="A272" s="609"/>
      <c r="B272" s="609"/>
      <c r="C272" s="609"/>
      <c r="D272" s="595"/>
      <c r="E272" s="595"/>
      <c r="F272" s="595"/>
      <c r="G272" s="595"/>
      <c r="H272" s="595"/>
      <c r="I272" s="595"/>
      <c r="J272" s="595"/>
      <c r="K272" s="595"/>
      <c r="L272" s="595"/>
      <c r="M272" s="595"/>
      <c r="N272" s="595"/>
      <c r="O272" s="595"/>
      <c r="P272" s="595"/>
      <c r="Q272" s="595"/>
      <c r="R272" s="595"/>
      <c r="S272" s="547"/>
    </row>
    <row r="273" spans="1:45" ht="20.100000000000001" hidden="1" customHeight="1" outlineLevel="1">
      <c r="A273" s="609" t="s">
        <v>1043</v>
      </c>
      <c r="B273" s="609"/>
      <c r="C273" s="609"/>
      <c r="D273" s="519">
        <v>11.2</v>
      </c>
      <c r="E273" s="519">
        <v>13</v>
      </c>
      <c r="F273" s="519">
        <v>10.199999999999999</v>
      </c>
      <c r="G273" s="519">
        <v>10</v>
      </c>
      <c r="H273" s="519"/>
      <c r="I273" s="519"/>
      <c r="J273" s="519"/>
      <c r="K273" s="519"/>
      <c r="L273" s="519"/>
      <c r="M273" s="519"/>
      <c r="N273" s="519"/>
      <c r="O273" s="519"/>
      <c r="P273" s="519"/>
      <c r="Q273" s="519"/>
      <c r="R273" s="519"/>
      <c r="S273" s="547"/>
    </row>
    <row r="274" spans="1:45" s="423" customFormat="1" ht="20.100000000000001" hidden="1" customHeight="1" outlineLevel="1">
      <c r="A274" s="609" t="s">
        <v>1045</v>
      </c>
      <c r="B274" s="733"/>
      <c r="C274" s="733"/>
      <c r="D274" s="519">
        <v>6.5</v>
      </c>
      <c r="E274" s="519">
        <v>8.4</v>
      </c>
      <c r="F274" s="519">
        <v>9</v>
      </c>
      <c r="G274" s="519">
        <v>10</v>
      </c>
      <c r="H274" s="519"/>
      <c r="I274" s="519"/>
      <c r="J274" s="519"/>
      <c r="K274" s="519"/>
      <c r="L274" s="519"/>
      <c r="M274" s="519"/>
      <c r="N274" s="519"/>
      <c r="O274" s="519"/>
      <c r="P274" s="519"/>
      <c r="Q274" s="519"/>
      <c r="R274" s="519"/>
      <c r="S274" s="547"/>
      <c r="T274" s="422"/>
      <c r="U274" s="422"/>
      <c r="V274" s="422"/>
      <c r="W274" s="422"/>
      <c r="X274" s="422"/>
      <c r="Y274" s="422"/>
      <c r="Z274" s="422"/>
      <c r="AA274" s="422"/>
      <c r="AB274" s="422"/>
      <c r="AC274" s="422"/>
      <c r="AD274" s="422"/>
      <c r="AE274" s="422"/>
      <c r="AF274" s="422"/>
      <c r="AG274" s="422"/>
      <c r="AH274" s="422"/>
      <c r="AI274" s="422"/>
      <c r="AJ274" s="422"/>
      <c r="AK274" s="422"/>
      <c r="AL274" s="422"/>
      <c r="AM274" s="422"/>
      <c r="AN274" s="422"/>
      <c r="AO274" s="422"/>
      <c r="AP274" s="422"/>
      <c r="AQ274" s="422"/>
      <c r="AR274" s="422"/>
      <c r="AS274" s="422"/>
    </row>
    <row r="275" spans="1:45" ht="10.15" hidden="1" customHeight="1" outlineLevel="1">
      <c r="A275" s="609"/>
      <c r="B275" s="609"/>
      <c r="C275" s="138"/>
      <c r="D275" s="519"/>
      <c r="E275" s="519"/>
      <c r="F275" s="519"/>
      <c r="G275" s="519"/>
      <c r="H275" s="519"/>
      <c r="I275" s="519"/>
      <c r="J275" s="519"/>
      <c r="K275" s="519"/>
      <c r="L275" s="519"/>
      <c r="M275" s="519"/>
      <c r="N275" s="519"/>
      <c r="O275" s="519"/>
      <c r="P275" s="519"/>
      <c r="Q275" s="519"/>
      <c r="R275" s="519"/>
      <c r="S275" s="547"/>
    </row>
    <row r="276" spans="1:45" ht="20.100000000000001" hidden="1" customHeight="1" outlineLevel="1">
      <c r="A276" s="609" t="s">
        <v>1044</v>
      </c>
      <c r="B276" s="609"/>
      <c r="C276" s="609"/>
      <c r="D276" s="519">
        <v>12.6</v>
      </c>
      <c r="E276" s="519">
        <v>15.7</v>
      </c>
      <c r="F276" s="519">
        <v>12.1</v>
      </c>
      <c r="G276" s="519">
        <v>11.9</v>
      </c>
      <c r="H276" s="519"/>
      <c r="I276" s="519"/>
      <c r="J276" s="519"/>
      <c r="K276" s="519"/>
      <c r="L276" s="519"/>
      <c r="M276" s="519"/>
      <c r="N276" s="519"/>
      <c r="O276" s="519"/>
      <c r="P276" s="519"/>
      <c r="Q276" s="519"/>
      <c r="R276" s="519"/>
      <c r="S276" s="547"/>
    </row>
    <row r="277" spans="1:45" s="423" customFormat="1" ht="20.100000000000001" hidden="1" customHeight="1" outlineLevel="1">
      <c r="A277" s="609" t="s">
        <v>1046</v>
      </c>
      <c r="B277" s="733"/>
      <c r="C277" s="733"/>
      <c r="D277" s="519">
        <v>6.7</v>
      </c>
      <c r="E277" s="519">
        <v>9.8000000000000007</v>
      </c>
      <c r="F277" s="519">
        <v>10.8</v>
      </c>
      <c r="G277" s="519">
        <v>11.9</v>
      </c>
      <c r="H277" s="519"/>
      <c r="I277" s="519"/>
      <c r="J277" s="519"/>
      <c r="K277" s="519"/>
      <c r="L277" s="519"/>
      <c r="M277" s="519"/>
      <c r="N277" s="519"/>
      <c r="O277" s="519"/>
      <c r="P277" s="519"/>
      <c r="Q277" s="519"/>
      <c r="R277" s="519"/>
      <c r="S277" s="547"/>
      <c r="T277" s="422"/>
      <c r="U277" s="422"/>
      <c r="V277" s="422"/>
      <c r="W277" s="422"/>
      <c r="X277" s="422"/>
      <c r="Y277" s="422"/>
      <c r="Z277" s="422"/>
      <c r="AA277" s="422"/>
      <c r="AB277" s="422"/>
      <c r="AC277" s="422"/>
      <c r="AD277" s="422"/>
      <c r="AE277" s="422"/>
      <c r="AF277" s="422"/>
      <c r="AG277" s="422"/>
      <c r="AH277" s="422"/>
      <c r="AI277" s="422"/>
      <c r="AJ277" s="422"/>
      <c r="AK277" s="422"/>
      <c r="AL277" s="422"/>
      <c r="AM277" s="422"/>
      <c r="AN277" s="422"/>
      <c r="AO277" s="422"/>
      <c r="AP277" s="422"/>
      <c r="AQ277" s="422"/>
      <c r="AR277" s="422"/>
      <c r="AS277" s="422"/>
    </row>
    <row r="278" spans="1:45" ht="10.15" hidden="1" customHeight="1" outlineLevel="1">
      <c r="A278" s="609"/>
      <c r="B278" s="609"/>
      <c r="C278" s="138"/>
    </row>
    <row r="279" spans="1:45" s="80" customFormat="1" ht="20.100000000000001" hidden="1" customHeight="1" outlineLevel="1">
      <c r="A279" s="265" t="s">
        <v>1047</v>
      </c>
      <c r="B279" s="265"/>
      <c r="C279" s="265"/>
      <c r="D279" s="523">
        <v>2.2999999999999998</v>
      </c>
      <c r="E279" s="523">
        <v>3</v>
      </c>
      <c r="F279" s="523">
        <v>3.3</v>
      </c>
      <c r="G279" s="523">
        <v>3</v>
      </c>
      <c r="H279" s="523"/>
      <c r="I279" s="523"/>
      <c r="J279" s="523"/>
      <c r="K279" s="523"/>
      <c r="L279" s="523"/>
      <c r="M279" s="523"/>
      <c r="N279" s="523"/>
      <c r="O279" s="523"/>
      <c r="P279" s="523"/>
      <c r="Q279" s="523"/>
      <c r="R279" s="523"/>
      <c r="S279" s="181"/>
      <c r="T279" s="603"/>
      <c r="U279" s="603"/>
      <c r="V279" s="603"/>
      <c r="W279" s="603"/>
      <c r="X279" s="603"/>
      <c r="Y279" s="603"/>
      <c r="Z279" s="603"/>
      <c r="AA279" s="603"/>
      <c r="AB279" s="603"/>
      <c r="AC279" s="603"/>
      <c r="AD279" s="603"/>
      <c r="AE279" s="603"/>
      <c r="AF279" s="603"/>
      <c r="AG279" s="603"/>
      <c r="AH279" s="603"/>
      <c r="AI279" s="603"/>
      <c r="AJ279" s="603"/>
      <c r="AK279" s="603"/>
      <c r="AL279" s="603"/>
      <c r="AM279" s="603"/>
      <c r="AN279" s="603"/>
      <c r="AO279" s="603"/>
      <c r="AP279" s="603"/>
      <c r="AQ279" s="603"/>
      <c r="AR279" s="603"/>
      <c r="AS279" s="603"/>
    </row>
    <row r="280" spans="1:45" ht="20.100000000000001" hidden="1" customHeight="1" outlineLevel="1">
      <c r="A280" s="609" t="s">
        <v>1051</v>
      </c>
      <c r="B280" s="609"/>
      <c r="C280" s="609"/>
      <c r="D280" s="544"/>
      <c r="E280" s="544"/>
      <c r="F280" s="544"/>
      <c r="G280" s="544"/>
      <c r="H280" s="544"/>
      <c r="I280" s="544"/>
      <c r="J280" s="544"/>
      <c r="K280" s="544"/>
      <c r="L280" s="544"/>
      <c r="M280" s="544"/>
      <c r="N280" s="544"/>
      <c r="O280" s="544"/>
      <c r="P280" s="544"/>
      <c r="Q280" s="544"/>
      <c r="R280" s="544"/>
      <c r="S280" s="545"/>
    </row>
    <row r="281" spans="1:45" ht="10.15" hidden="1" customHeight="1" outlineLevel="1">
      <c r="A281" s="609"/>
      <c r="B281" s="609"/>
      <c r="C281" s="609"/>
      <c r="D281" s="595"/>
      <c r="E281" s="595"/>
      <c r="F281" s="595"/>
      <c r="G281" s="595"/>
      <c r="H281" s="595"/>
      <c r="I281" s="595"/>
      <c r="J281" s="595"/>
      <c r="K281" s="595"/>
      <c r="L281" s="595"/>
      <c r="M281" s="595"/>
      <c r="N281" s="595"/>
      <c r="O281" s="595"/>
      <c r="P281" s="595"/>
      <c r="Q281" s="595"/>
      <c r="R281" s="595"/>
      <c r="S281" s="547"/>
    </row>
    <row r="282" spans="1:45" ht="20.100000000000001" hidden="1" customHeight="1" outlineLevel="1">
      <c r="A282" s="609" t="s">
        <v>1052</v>
      </c>
      <c r="B282" s="609"/>
      <c r="C282" s="609"/>
      <c r="D282" s="519">
        <v>8.5</v>
      </c>
      <c r="E282" s="519">
        <v>7.7</v>
      </c>
      <c r="F282" s="519">
        <v>6.3</v>
      </c>
      <c r="G282" s="519">
        <v>8</v>
      </c>
      <c r="H282" s="519"/>
      <c r="I282" s="519"/>
      <c r="J282" s="519"/>
      <c r="K282" s="519"/>
      <c r="L282" s="519"/>
      <c r="M282" s="519"/>
      <c r="N282" s="519"/>
      <c r="O282" s="519"/>
      <c r="P282" s="519"/>
      <c r="Q282" s="519"/>
      <c r="R282" s="519"/>
      <c r="S282" s="547"/>
    </row>
    <row r="283" spans="1:45" ht="20.100000000000001" hidden="1" customHeight="1" outlineLevel="1">
      <c r="A283" s="609" t="s">
        <v>1048</v>
      </c>
      <c r="B283" s="609"/>
      <c r="C283" s="609"/>
      <c r="D283" s="519">
        <v>8</v>
      </c>
      <c r="E283" s="519">
        <v>7.2</v>
      </c>
      <c r="F283" s="519">
        <v>5.9</v>
      </c>
      <c r="G283" s="519">
        <v>7.5</v>
      </c>
      <c r="H283" s="519"/>
      <c r="I283" s="519"/>
      <c r="J283" s="519"/>
      <c r="K283" s="519"/>
      <c r="L283" s="519"/>
      <c r="M283" s="519"/>
      <c r="N283" s="519"/>
      <c r="O283" s="519"/>
      <c r="P283" s="519"/>
      <c r="Q283" s="519"/>
      <c r="R283" s="519"/>
      <c r="S283" s="547"/>
    </row>
    <row r="284" spans="1:45" ht="20.100000000000001" hidden="1" customHeight="1" outlineLevel="1">
      <c r="A284" s="609" t="s">
        <v>1053</v>
      </c>
      <c r="B284" s="609"/>
      <c r="C284" s="609"/>
      <c r="D284" s="544">
        <v>38.700000000000003</v>
      </c>
      <c r="E284" s="544">
        <v>36.299999999999997</v>
      </c>
      <c r="F284" s="544">
        <v>30</v>
      </c>
      <c r="G284" s="544">
        <v>32.200000000000003</v>
      </c>
      <c r="H284" s="544"/>
      <c r="I284" s="544"/>
      <c r="J284" s="544"/>
      <c r="K284" s="544"/>
      <c r="L284" s="544"/>
      <c r="M284" s="544"/>
      <c r="N284" s="544"/>
      <c r="O284" s="544"/>
      <c r="P284" s="544"/>
      <c r="Q284" s="544"/>
      <c r="R284" s="544"/>
      <c r="S284" s="545"/>
    </row>
    <row r="285" spans="1:45" s="80" customFormat="1" ht="40.15" hidden="1" customHeight="1" outlineLevel="1">
      <c r="A285" s="1073" t="s">
        <v>193</v>
      </c>
      <c r="B285" s="1073"/>
      <c r="C285" s="1073"/>
      <c r="D285" s="544"/>
      <c r="E285" s="544"/>
      <c r="F285" s="544"/>
      <c r="G285" s="544"/>
      <c r="H285" s="544"/>
      <c r="I285" s="544"/>
      <c r="J285" s="544"/>
      <c r="K285" s="544"/>
      <c r="L285" s="544"/>
      <c r="M285" s="544"/>
      <c r="N285" s="544"/>
      <c r="O285" s="544"/>
      <c r="P285" s="544"/>
      <c r="Q285" s="544"/>
      <c r="R285" s="544"/>
      <c r="S285" s="545"/>
      <c r="T285" s="603"/>
      <c r="U285" s="603"/>
      <c r="V285" s="603"/>
      <c r="W285" s="603"/>
      <c r="X285" s="603"/>
      <c r="Y285" s="603"/>
      <c r="Z285" s="603"/>
      <c r="AA285" s="603"/>
      <c r="AB285" s="603"/>
      <c r="AC285" s="603"/>
      <c r="AD285" s="603"/>
      <c r="AE285" s="603"/>
      <c r="AF285" s="603"/>
      <c r="AG285" s="603"/>
      <c r="AH285" s="603"/>
      <c r="AI285" s="603"/>
      <c r="AJ285" s="603"/>
      <c r="AK285" s="603"/>
      <c r="AL285" s="603"/>
      <c r="AM285" s="603"/>
      <c r="AN285" s="603"/>
      <c r="AO285" s="603"/>
      <c r="AP285" s="603"/>
      <c r="AQ285" s="603"/>
      <c r="AR285" s="603"/>
      <c r="AS285" s="603"/>
    </row>
    <row r="286" spans="1:45" ht="10.15" hidden="1" customHeight="1" outlineLevel="1">
      <c r="A286" s="609"/>
      <c r="B286" s="609"/>
      <c r="C286" s="609"/>
      <c r="D286" s="595"/>
      <c r="E286" s="595"/>
      <c r="F286" s="595"/>
      <c r="G286" s="595"/>
      <c r="H286" s="595"/>
      <c r="I286" s="595"/>
      <c r="J286" s="595"/>
      <c r="K286" s="595"/>
      <c r="L286" s="595"/>
      <c r="M286" s="595"/>
      <c r="N286" s="595"/>
      <c r="O286" s="595"/>
      <c r="P286" s="595"/>
      <c r="Q286" s="595"/>
      <c r="R286" s="595"/>
      <c r="S286" s="547"/>
    </row>
    <row r="287" spans="1:45" ht="20.100000000000001" hidden="1" customHeight="1" outlineLevel="1">
      <c r="A287" s="609" t="s">
        <v>1049</v>
      </c>
      <c r="B287" s="609"/>
      <c r="C287" s="609"/>
      <c r="D287" s="595">
        <v>42</v>
      </c>
      <c r="E287" s="595">
        <v>43</v>
      </c>
      <c r="F287" s="595">
        <v>42</v>
      </c>
      <c r="G287" s="595">
        <v>40</v>
      </c>
      <c r="H287" s="595"/>
      <c r="I287" s="595"/>
      <c r="J287" s="595"/>
      <c r="K287" s="595"/>
      <c r="L287" s="595"/>
      <c r="M287" s="595"/>
      <c r="N287" s="595"/>
      <c r="O287" s="595"/>
      <c r="P287" s="595"/>
      <c r="Q287" s="595"/>
      <c r="R287" s="595"/>
      <c r="S287" s="547"/>
    </row>
    <row r="288" spans="1:45" ht="20.100000000000001" hidden="1" customHeight="1" outlineLevel="1">
      <c r="A288" s="610" t="s">
        <v>1050</v>
      </c>
      <c r="B288" s="610"/>
      <c r="C288" s="610"/>
      <c r="D288" s="595">
        <v>51</v>
      </c>
      <c r="E288" s="595">
        <v>55</v>
      </c>
      <c r="F288" s="595">
        <v>55</v>
      </c>
      <c r="G288" s="595">
        <v>57</v>
      </c>
      <c r="H288" s="595"/>
      <c r="I288" s="595"/>
      <c r="J288" s="595"/>
      <c r="K288" s="595"/>
      <c r="L288" s="595"/>
      <c r="M288" s="595"/>
      <c r="N288" s="595"/>
      <c r="O288" s="595"/>
      <c r="P288" s="595"/>
      <c r="Q288" s="595"/>
      <c r="R288" s="595"/>
      <c r="S288" s="547"/>
    </row>
    <row r="289" spans="1:45" ht="10.15" hidden="1" customHeight="1" outlineLevel="1">
      <c r="A289" s="609"/>
      <c r="B289" s="609"/>
      <c r="C289" s="609"/>
      <c r="D289" s="595"/>
      <c r="E289" s="595"/>
      <c r="F289" s="595"/>
      <c r="G289" s="595"/>
      <c r="H289" s="595"/>
      <c r="I289" s="595"/>
      <c r="J289" s="595"/>
      <c r="K289" s="595"/>
      <c r="L289" s="595"/>
      <c r="M289" s="595"/>
      <c r="N289" s="595"/>
      <c r="O289" s="595"/>
      <c r="P289" s="595"/>
      <c r="Q289" s="595"/>
      <c r="R289" s="595"/>
      <c r="S289" s="547"/>
    </row>
    <row r="290" spans="1:45" hidden="1" outlineLevel="1"/>
    <row r="291" spans="1:45" hidden="1" outlineLevel="1"/>
    <row r="292" spans="1:45" ht="20.100000000000001" hidden="1" customHeight="1" outlineLevel="1">
      <c r="A292" s="610" t="s">
        <v>199</v>
      </c>
      <c r="B292" s="610"/>
      <c r="C292" s="610"/>
      <c r="D292" s="602"/>
      <c r="E292" s="602"/>
      <c r="F292" s="602"/>
      <c r="G292" s="602"/>
      <c r="H292" s="602"/>
      <c r="I292" s="602"/>
      <c r="J292" s="602"/>
      <c r="K292" s="602"/>
      <c r="L292" s="602"/>
      <c r="M292" s="602"/>
      <c r="N292" s="602"/>
      <c r="O292" s="602"/>
      <c r="P292" s="602"/>
      <c r="Q292" s="602"/>
      <c r="R292" s="602"/>
      <c r="S292" s="545"/>
    </row>
    <row r="293" spans="1:45" ht="20.100000000000001" hidden="1" customHeight="1" outlineLevel="1">
      <c r="A293" s="610" t="s">
        <v>715</v>
      </c>
      <c r="B293" s="610"/>
      <c r="C293" s="610"/>
      <c r="D293" s="602">
        <v>8224</v>
      </c>
      <c r="E293" s="602">
        <v>8265</v>
      </c>
      <c r="F293" s="602">
        <v>8265</v>
      </c>
      <c r="G293" s="602">
        <v>8248</v>
      </c>
      <c r="H293" s="602"/>
      <c r="I293" s="602"/>
      <c r="J293" s="602"/>
      <c r="K293" s="602"/>
      <c r="L293" s="602"/>
      <c r="M293" s="602"/>
      <c r="N293" s="602"/>
      <c r="O293" s="602"/>
      <c r="P293" s="602"/>
      <c r="Q293" s="602"/>
      <c r="R293" s="602"/>
      <c r="S293" s="545"/>
    </row>
    <row r="294" spans="1:45" ht="10.15" hidden="1" customHeight="1" outlineLevel="1">
      <c r="A294" s="610"/>
      <c r="B294" s="610"/>
      <c r="C294" s="610"/>
      <c r="D294" s="595"/>
      <c r="E294" s="595"/>
      <c r="F294" s="595"/>
      <c r="G294" s="595"/>
      <c r="H294" s="595"/>
      <c r="I294" s="595"/>
      <c r="J294" s="595"/>
      <c r="K294" s="595"/>
      <c r="L294" s="595"/>
      <c r="M294" s="595"/>
      <c r="N294" s="595"/>
      <c r="O294" s="595"/>
      <c r="P294" s="595"/>
      <c r="Q294" s="595"/>
      <c r="R294" s="595"/>
      <c r="S294" s="547"/>
    </row>
    <row r="295" spans="1:45" ht="10.15" hidden="1" customHeight="1" outlineLevel="1">
      <c r="A295" s="610"/>
      <c r="B295" s="610"/>
      <c r="C295" s="610"/>
      <c r="D295" s="595"/>
      <c r="E295" s="595"/>
      <c r="F295" s="595"/>
      <c r="G295" s="595"/>
      <c r="H295" s="595"/>
      <c r="I295" s="595"/>
      <c r="J295" s="595"/>
      <c r="K295" s="595"/>
      <c r="L295" s="595"/>
      <c r="M295" s="595"/>
      <c r="N295" s="595"/>
      <c r="O295" s="595"/>
      <c r="P295" s="595"/>
      <c r="Q295" s="595"/>
      <c r="R295" s="595"/>
      <c r="S295" s="547"/>
    </row>
    <row r="296" spans="1:45" hidden="1" outlineLevel="1">
      <c r="A296" s="609" t="s">
        <v>1040</v>
      </c>
      <c r="B296" s="610"/>
      <c r="C296" s="610"/>
      <c r="D296" s="595"/>
      <c r="E296" s="595"/>
      <c r="F296" s="595"/>
      <c r="G296" s="595"/>
      <c r="H296" s="595"/>
      <c r="I296" s="595"/>
      <c r="J296" s="595"/>
      <c r="K296" s="595"/>
      <c r="L296" s="595"/>
      <c r="M296" s="595"/>
      <c r="N296" s="595"/>
      <c r="O296" s="595"/>
      <c r="P296" s="595"/>
      <c r="Q296" s="595"/>
      <c r="R296" s="595"/>
      <c r="S296" s="547"/>
    </row>
    <row r="297" spans="1:45" ht="20.100000000000001" hidden="1" customHeight="1" outlineLevel="1">
      <c r="A297" s="610" t="s">
        <v>204</v>
      </c>
      <c r="B297" s="610"/>
      <c r="C297" s="610"/>
    </row>
    <row r="298" spans="1:45" ht="20.100000000000001" hidden="1" customHeight="1" outlineLevel="1">
      <c r="A298" s="609" t="s">
        <v>205</v>
      </c>
      <c r="B298" s="610"/>
      <c r="C298" s="610"/>
    </row>
    <row r="299" spans="1:45" s="620" customFormat="1" ht="20.100000000000001" hidden="1" customHeight="1" outlineLevel="1">
      <c r="B299" s="663"/>
      <c r="C299" s="663"/>
      <c r="D299" s="452"/>
      <c r="E299" s="452"/>
      <c r="F299" s="452"/>
      <c r="G299" s="452"/>
      <c r="H299" s="452"/>
      <c r="I299" s="452"/>
      <c r="J299" s="452"/>
      <c r="K299" s="452"/>
      <c r="L299" s="452"/>
      <c r="M299" s="452"/>
      <c r="N299" s="452"/>
      <c r="O299" s="452"/>
      <c r="P299" s="452"/>
      <c r="Q299" s="452"/>
      <c r="R299" s="452"/>
      <c r="S299" s="997"/>
      <c r="T299" s="452"/>
      <c r="U299" s="452"/>
      <c r="V299" s="452"/>
      <c r="W299" s="452"/>
      <c r="X299" s="452"/>
      <c r="Y299" s="452"/>
      <c r="Z299" s="452"/>
      <c r="AA299" s="452"/>
      <c r="AB299" s="452"/>
      <c r="AC299" s="452"/>
      <c r="AD299" s="452"/>
      <c r="AE299" s="452"/>
      <c r="AF299" s="452"/>
      <c r="AG299" s="452"/>
      <c r="AH299" s="452"/>
      <c r="AI299" s="452"/>
      <c r="AJ299" s="452"/>
      <c r="AK299" s="452"/>
      <c r="AL299" s="452"/>
      <c r="AM299" s="452"/>
      <c r="AN299" s="452"/>
      <c r="AO299" s="452"/>
      <c r="AP299" s="452"/>
      <c r="AQ299" s="452"/>
      <c r="AR299" s="452"/>
      <c r="AS299" s="452"/>
    </row>
    <row r="300" spans="1:45" ht="20.100000000000001" hidden="1" customHeight="1" outlineLevel="1">
      <c r="A300" s="812"/>
      <c r="B300" s="610"/>
      <c r="C300" s="610"/>
    </row>
    <row r="301" spans="1:45" ht="20.100000000000001" customHeight="1" collapsed="1">
      <c r="A301" s="610"/>
      <c r="B301" s="610"/>
      <c r="C301" s="610"/>
      <c r="D301" s="595"/>
      <c r="E301" s="595"/>
      <c r="F301" s="595"/>
      <c r="G301" s="595"/>
      <c r="H301" s="595"/>
      <c r="I301" s="595"/>
      <c r="J301" s="595"/>
      <c r="K301" s="595"/>
      <c r="L301" s="595"/>
      <c r="M301" s="595"/>
      <c r="N301" s="595"/>
      <c r="O301" s="595"/>
      <c r="P301" s="595"/>
      <c r="Q301" s="595"/>
      <c r="R301" s="595"/>
      <c r="S301" s="547"/>
    </row>
    <row r="302" spans="1:45" ht="20.100000000000001" customHeight="1">
      <c r="A302" s="609"/>
      <c r="B302" s="610"/>
      <c r="C302" s="610"/>
    </row>
    <row r="303" spans="1:45" ht="20.100000000000001" customHeight="1">
      <c r="A303" s="608" t="s">
        <v>206</v>
      </c>
      <c r="B303" s="610"/>
      <c r="C303" s="610"/>
    </row>
    <row r="304" spans="1:45" ht="20.100000000000001" customHeight="1">
      <c r="A304" s="609"/>
      <c r="B304" s="610"/>
      <c r="C304" s="610"/>
    </row>
    <row r="305" spans="1:45" ht="20.100000000000001" customHeight="1">
      <c r="A305" s="608" t="s">
        <v>207</v>
      </c>
      <c r="B305" s="609"/>
      <c r="C305" s="609"/>
    </row>
    <row r="306" spans="1:45" ht="37.5" customHeight="1" thickBot="1">
      <c r="A306" s="212" t="s">
        <v>17</v>
      </c>
      <c r="B306" s="455"/>
      <c r="C306" s="456"/>
      <c r="D306" s="527" t="s">
        <v>6</v>
      </c>
      <c r="E306" s="527" t="s">
        <v>690</v>
      </c>
      <c r="F306" s="527" t="s">
        <v>695</v>
      </c>
      <c r="G306" s="527" t="s">
        <v>701</v>
      </c>
      <c r="H306" s="527" t="s">
        <v>704</v>
      </c>
      <c r="I306" s="527" t="s">
        <v>730</v>
      </c>
      <c r="J306" s="527" t="s">
        <v>776</v>
      </c>
      <c r="K306" s="527" t="s">
        <v>791</v>
      </c>
      <c r="L306" s="570" t="s">
        <v>1007</v>
      </c>
      <c r="M306" s="570" t="s">
        <v>1010</v>
      </c>
      <c r="N306" s="570" t="s">
        <v>1011</v>
      </c>
      <c r="O306" s="570" t="s">
        <v>1012</v>
      </c>
      <c r="P306" s="570" t="s">
        <v>1013</v>
      </c>
      <c r="Q306" s="570" t="s">
        <v>1014</v>
      </c>
      <c r="R306" s="570" t="s">
        <v>986</v>
      </c>
      <c r="S306" s="527" t="s">
        <v>1067</v>
      </c>
    </row>
    <row r="307" spans="1:45" ht="19.5" customHeight="1">
      <c r="A307" s="610" t="s">
        <v>208</v>
      </c>
      <c r="B307" s="609"/>
      <c r="C307" s="609"/>
      <c r="D307" s="602">
        <v>601</v>
      </c>
      <c r="E307" s="602">
        <v>500</v>
      </c>
      <c r="F307" s="602">
        <v>458</v>
      </c>
      <c r="G307" s="602">
        <v>583</v>
      </c>
      <c r="H307" s="602">
        <v>574</v>
      </c>
      <c r="I307" s="602">
        <v>450</v>
      </c>
      <c r="J307" s="602">
        <v>441</v>
      </c>
      <c r="K307" s="602">
        <v>541</v>
      </c>
      <c r="L307" s="602">
        <v>669</v>
      </c>
      <c r="M307" s="602">
        <v>571</v>
      </c>
      <c r="N307" s="602">
        <v>676</v>
      </c>
      <c r="O307" s="602">
        <v>953</v>
      </c>
      <c r="P307" s="602">
        <v>701</v>
      </c>
      <c r="Q307" s="602">
        <v>715</v>
      </c>
      <c r="R307" s="602">
        <v>894</v>
      </c>
      <c r="S307" s="545">
        <v>1344</v>
      </c>
    </row>
    <row r="308" spans="1:45" s="50" customFormat="1" ht="19.5" customHeight="1">
      <c r="A308" s="1050" t="s">
        <v>209</v>
      </c>
      <c r="B308" s="1050"/>
      <c r="C308" s="1050"/>
      <c r="D308" s="542">
        <v>113</v>
      </c>
      <c r="E308" s="542">
        <v>50</v>
      </c>
      <c r="F308" s="542">
        <v>35</v>
      </c>
      <c r="G308" s="542">
        <v>61</v>
      </c>
      <c r="H308" s="542">
        <v>197</v>
      </c>
      <c r="I308" s="542">
        <v>76</v>
      </c>
      <c r="J308" s="542">
        <v>61</v>
      </c>
      <c r="K308" s="542">
        <v>86</v>
      </c>
      <c r="L308" s="542">
        <v>61</v>
      </c>
      <c r="M308" s="542">
        <v>58</v>
      </c>
      <c r="N308" s="542">
        <v>34</v>
      </c>
      <c r="O308" s="542">
        <v>-13</v>
      </c>
      <c r="P308" s="542">
        <v>-132</v>
      </c>
      <c r="Q308" s="542">
        <v>-127</v>
      </c>
      <c r="R308" s="542">
        <v>-237</v>
      </c>
      <c r="S308" s="1013">
        <v>-148</v>
      </c>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row>
    <row r="309" spans="1:45" ht="19.5" customHeight="1">
      <c r="A309" s="157" t="s">
        <v>212</v>
      </c>
      <c r="B309" s="609"/>
      <c r="C309" s="609"/>
      <c r="D309" s="602">
        <v>298</v>
      </c>
      <c r="E309" s="602">
        <v>239</v>
      </c>
      <c r="F309" s="602">
        <v>229</v>
      </c>
      <c r="G309" s="602">
        <v>306</v>
      </c>
      <c r="H309" s="602">
        <v>317</v>
      </c>
      <c r="I309" s="602">
        <v>202</v>
      </c>
      <c r="J309" s="602">
        <v>172</v>
      </c>
      <c r="K309" s="602">
        <v>238</v>
      </c>
    </row>
    <row r="310" spans="1:45" s="50" customFormat="1" ht="19.5" customHeight="1">
      <c r="A310" s="1050" t="s">
        <v>209</v>
      </c>
      <c r="B310" s="1050"/>
      <c r="C310" s="1050"/>
      <c r="D310" s="542">
        <v>0</v>
      </c>
      <c r="E310" s="542">
        <v>0</v>
      </c>
      <c r="F310" s="542">
        <v>0</v>
      </c>
      <c r="G310" s="542">
        <v>0</v>
      </c>
      <c r="H310" s="542">
        <v>0</v>
      </c>
      <c r="I310" s="542">
        <v>1</v>
      </c>
      <c r="J310" s="542">
        <v>0</v>
      </c>
      <c r="K310" s="542">
        <v>1</v>
      </c>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row>
    <row r="311" spans="1:45" s="50" customFormat="1" ht="19.5" customHeight="1">
      <c r="A311" s="610" t="s">
        <v>210</v>
      </c>
      <c r="B311" s="609"/>
      <c r="C311" s="609"/>
      <c r="D311" s="602">
        <v>405</v>
      </c>
      <c r="E311" s="602">
        <v>228</v>
      </c>
      <c r="F311" s="602">
        <v>200</v>
      </c>
      <c r="G311" s="602">
        <v>366</v>
      </c>
      <c r="H311" s="602">
        <v>342</v>
      </c>
      <c r="I311" s="602">
        <v>212</v>
      </c>
      <c r="J311" s="602">
        <v>184</v>
      </c>
      <c r="K311" s="602">
        <v>337</v>
      </c>
      <c r="L311" s="602">
        <v>418</v>
      </c>
      <c r="M311" s="602">
        <v>256</v>
      </c>
      <c r="N311" s="602">
        <v>201</v>
      </c>
      <c r="O311" s="602">
        <v>427</v>
      </c>
      <c r="P311" s="602">
        <v>390</v>
      </c>
      <c r="Q311" s="602">
        <v>229</v>
      </c>
      <c r="R311" s="602">
        <v>254</v>
      </c>
      <c r="S311" s="545">
        <v>409</v>
      </c>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row>
    <row r="312" spans="1:45" s="50" customFormat="1" ht="19.5" customHeight="1">
      <c r="A312" s="1050" t="s">
        <v>209</v>
      </c>
      <c r="B312" s="1050"/>
      <c r="C312" s="1050"/>
      <c r="D312" s="542">
        <v>12</v>
      </c>
      <c r="E312" s="542">
        <v>9</v>
      </c>
      <c r="F312" s="542">
        <v>9</v>
      </c>
      <c r="G312" s="542">
        <v>16</v>
      </c>
      <c r="H312" s="542">
        <v>21</v>
      </c>
      <c r="I312" s="542">
        <v>10</v>
      </c>
      <c r="J312" s="542">
        <v>13</v>
      </c>
      <c r="K312" s="542">
        <v>19</v>
      </c>
      <c r="L312" s="542">
        <v>12</v>
      </c>
      <c r="M312" s="542">
        <v>10</v>
      </c>
      <c r="N312" s="542">
        <v>5</v>
      </c>
      <c r="O312" s="542">
        <v>3</v>
      </c>
      <c r="P312" s="542">
        <v>6</v>
      </c>
      <c r="Q312" s="542">
        <v>8</v>
      </c>
      <c r="R312" s="542">
        <v>21</v>
      </c>
      <c r="S312" s="1013">
        <v>39</v>
      </c>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row>
    <row r="313" spans="1:45" s="50" customFormat="1" ht="19.5" customHeight="1">
      <c r="A313" s="610" t="s">
        <v>211</v>
      </c>
      <c r="B313" s="609"/>
      <c r="C313" s="609"/>
      <c r="D313" s="602">
        <v>669</v>
      </c>
      <c r="E313" s="602">
        <v>346</v>
      </c>
      <c r="F313" s="602">
        <v>311</v>
      </c>
      <c r="G313" s="602">
        <v>510</v>
      </c>
      <c r="H313" s="602">
        <v>424</v>
      </c>
      <c r="I313" s="602">
        <v>237</v>
      </c>
      <c r="J313" s="602">
        <v>235</v>
      </c>
      <c r="K313" s="602">
        <v>370</v>
      </c>
      <c r="L313" s="602">
        <v>661</v>
      </c>
      <c r="M313" s="602">
        <v>424</v>
      </c>
      <c r="N313" s="602">
        <v>485</v>
      </c>
      <c r="O313" s="602">
        <v>1052</v>
      </c>
      <c r="P313" s="602">
        <v>1168</v>
      </c>
      <c r="Q313" s="602">
        <v>856</v>
      </c>
      <c r="R313" s="602">
        <v>1094</v>
      </c>
      <c r="S313" s="545">
        <v>1460</v>
      </c>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row>
    <row r="314" spans="1:45" s="50" customFormat="1" ht="19.5" customHeight="1">
      <c r="A314" s="1050" t="s">
        <v>209</v>
      </c>
      <c r="B314" s="1050"/>
      <c r="C314" s="1050"/>
      <c r="D314" s="542">
        <v>-29</v>
      </c>
      <c r="E314" s="542">
        <v>17</v>
      </c>
      <c r="F314" s="542">
        <v>2</v>
      </c>
      <c r="G314" s="542">
        <v>6</v>
      </c>
      <c r="H314" s="542">
        <v>6</v>
      </c>
      <c r="I314" s="542">
        <v>1</v>
      </c>
      <c r="J314" s="542">
        <v>1</v>
      </c>
      <c r="K314" s="542">
        <v>-5</v>
      </c>
      <c r="L314" s="542">
        <v>3</v>
      </c>
      <c r="M314" s="542">
        <v>2</v>
      </c>
      <c r="N314" s="542">
        <v>1</v>
      </c>
      <c r="O314" s="542">
        <v>8</v>
      </c>
      <c r="P314" s="542">
        <v>7</v>
      </c>
      <c r="Q314" s="542">
        <v>12</v>
      </c>
      <c r="R314" s="542">
        <v>8</v>
      </c>
      <c r="S314" s="1013">
        <v>2</v>
      </c>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row>
    <row r="315" spans="1:45" s="50" customFormat="1" ht="19.5" customHeight="1">
      <c r="A315" s="610" t="s">
        <v>707</v>
      </c>
      <c r="B315" s="609"/>
      <c r="C315" s="609"/>
      <c r="D315" s="602"/>
      <c r="E315" s="602"/>
      <c r="F315" s="602"/>
      <c r="G315" s="602"/>
      <c r="H315" s="602"/>
      <c r="I315" s="602">
        <v>11365</v>
      </c>
      <c r="J315" s="602">
        <v>13159</v>
      </c>
      <c r="K315" s="602">
        <v>19990</v>
      </c>
      <c r="L315" s="602" t="s">
        <v>61</v>
      </c>
      <c r="M315" s="602" t="s">
        <v>61</v>
      </c>
      <c r="N315" s="602" t="s">
        <v>61</v>
      </c>
      <c r="O315" s="602" t="s">
        <v>61</v>
      </c>
      <c r="P315" s="602" t="s">
        <v>61</v>
      </c>
      <c r="Q315" s="602" t="s">
        <v>61</v>
      </c>
      <c r="R315" s="602" t="s">
        <v>61</v>
      </c>
      <c r="S315" s="602" t="s">
        <v>61</v>
      </c>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row>
    <row r="316" spans="1:45" s="50" customFormat="1" ht="19.5" customHeight="1">
      <c r="A316" s="1050" t="s">
        <v>209</v>
      </c>
      <c r="B316" s="1050"/>
      <c r="C316" s="1050"/>
      <c r="D316" s="542"/>
      <c r="E316" s="542"/>
      <c r="F316" s="542"/>
      <c r="G316" s="542"/>
      <c r="H316" s="542"/>
      <c r="I316" s="542">
        <v>0</v>
      </c>
      <c r="J316" s="542">
        <v>0</v>
      </c>
      <c r="K316" s="542">
        <v>0</v>
      </c>
      <c r="L316" s="602" t="s">
        <v>61</v>
      </c>
      <c r="M316" s="602" t="s">
        <v>61</v>
      </c>
      <c r="N316" s="602" t="s">
        <v>61</v>
      </c>
      <c r="O316" s="602" t="s">
        <v>61</v>
      </c>
      <c r="P316" s="602" t="s">
        <v>61</v>
      </c>
      <c r="Q316" s="602" t="s">
        <v>61</v>
      </c>
      <c r="R316" s="602" t="s">
        <v>61</v>
      </c>
      <c r="S316" s="602" t="s">
        <v>61</v>
      </c>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row>
    <row r="317" spans="1:45" ht="19.149999999999999" customHeight="1">
      <c r="A317" s="157" t="s">
        <v>213</v>
      </c>
      <c r="B317" s="609"/>
      <c r="C317" s="609"/>
      <c r="D317" s="602">
        <v>26</v>
      </c>
      <c r="E317" s="602">
        <v>28</v>
      </c>
      <c r="F317" s="602">
        <v>29</v>
      </c>
      <c r="G317" s="602">
        <v>32</v>
      </c>
      <c r="H317" s="602">
        <v>34</v>
      </c>
      <c r="I317" s="602">
        <v>34</v>
      </c>
      <c r="J317" s="602">
        <v>34</v>
      </c>
      <c r="K317" s="602">
        <v>38</v>
      </c>
      <c r="L317" s="602">
        <v>34</v>
      </c>
      <c r="M317" s="602">
        <v>36</v>
      </c>
      <c r="N317" s="602">
        <v>33</v>
      </c>
      <c r="O317" s="602">
        <v>35</v>
      </c>
      <c r="P317" s="602">
        <v>35</v>
      </c>
      <c r="Q317" s="602">
        <v>34</v>
      </c>
      <c r="R317" s="602">
        <v>34</v>
      </c>
      <c r="S317" s="545">
        <v>32</v>
      </c>
    </row>
    <row r="318" spans="1:45" s="50" customFormat="1" ht="19.149999999999999" customHeight="1">
      <c r="A318" s="648" t="s">
        <v>209</v>
      </c>
      <c r="B318" s="124"/>
      <c r="C318" s="124"/>
      <c r="D318" s="542">
        <v>20</v>
      </c>
      <c r="E318" s="542">
        <v>22</v>
      </c>
      <c r="F318" s="542">
        <v>21</v>
      </c>
      <c r="G318" s="542">
        <v>23</v>
      </c>
      <c r="H318" s="542">
        <v>26</v>
      </c>
      <c r="I318" s="542">
        <v>27</v>
      </c>
      <c r="J318" s="542">
        <v>27</v>
      </c>
      <c r="K318" s="542">
        <v>30</v>
      </c>
      <c r="L318" s="542">
        <v>27</v>
      </c>
      <c r="M318" s="542">
        <v>28</v>
      </c>
      <c r="N318" s="542">
        <v>23</v>
      </c>
      <c r="O318" s="542">
        <v>24</v>
      </c>
      <c r="P318" s="542">
        <v>26</v>
      </c>
      <c r="Q318" s="542">
        <v>25</v>
      </c>
      <c r="R318" s="542">
        <v>27</v>
      </c>
      <c r="S318" s="1013">
        <v>28</v>
      </c>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row>
    <row r="319" spans="1:45" s="50" customFormat="1" ht="19.5" customHeight="1">
      <c r="A319" s="610" t="s">
        <v>214</v>
      </c>
      <c r="B319" s="124"/>
      <c r="C319" s="124"/>
      <c r="D319" s="602">
        <v>-192</v>
      </c>
      <c r="E319" s="602">
        <v>-99</v>
      </c>
      <c r="F319" s="602">
        <v>-100</v>
      </c>
      <c r="G319" s="602">
        <v>-139</v>
      </c>
      <c r="H319" s="602">
        <v>-83</v>
      </c>
      <c r="I319" s="602">
        <v>-54</v>
      </c>
      <c r="J319" s="602">
        <v>-74</v>
      </c>
      <c r="K319" s="602">
        <v>-105</v>
      </c>
      <c r="L319" s="602">
        <v>-223</v>
      </c>
      <c r="M319" s="602">
        <v>-137</v>
      </c>
      <c r="N319" s="602">
        <v>-229</v>
      </c>
      <c r="O319" s="602">
        <v>-540</v>
      </c>
      <c r="P319" s="602">
        <v>-448</v>
      </c>
      <c r="Q319" s="602">
        <v>-379</v>
      </c>
      <c r="R319" s="602">
        <v>-568</v>
      </c>
      <c r="S319" s="545">
        <v>-917</v>
      </c>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row>
    <row r="320" spans="1:45" s="50" customFormat="1" ht="19.5" customHeight="1">
      <c r="A320" s="440" t="s">
        <v>215</v>
      </c>
      <c r="B320" s="440"/>
      <c r="C320" s="440"/>
      <c r="D320" s="551">
        <v>-117</v>
      </c>
      <c r="E320" s="551">
        <v>-98</v>
      </c>
      <c r="F320" s="551">
        <v>-68</v>
      </c>
      <c r="G320" s="551">
        <v>-105</v>
      </c>
      <c r="H320" s="551">
        <v>-250</v>
      </c>
      <c r="I320" s="551">
        <v>-115</v>
      </c>
      <c r="J320" s="551">
        <v>-102</v>
      </c>
      <c r="K320" s="551">
        <v>-130</v>
      </c>
      <c r="L320" s="551">
        <v>-102</v>
      </c>
      <c r="M320" s="551">
        <v>-98</v>
      </c>
      <c r="N320" s="551">
        <v>-63</v>
      </c>
      <c r="O320" s="551">
        <v>-22</v>
      </c>
      <c r="P320" s="551">
        <v>94</v>
      </c>
      <c r="Q320" s="551">
        <v>81</v>
      </c>
      <c r="R320" s="551">
        <v>181</v>
      </c>
      <c r="S320" s="1014">
        <v>79</v>
      </c>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row>
    <row r="321" spans="1:45" ht="20.100000000000001" customHeight="1" thickBot="1">
      <c r="A321" s="296" t="s">
        <v>1137</v>
      </c>
      <c r="B321" s="458"/>
      <c r="C321" s="459"/>
      <c r="D321" s="552"/>
      <c r="E321" s="552"/>
      <c r="F321" s="552"/>
      <c r="G321" s="552"/>
      <c r="H321" s="552"/>
      <c r="I321" s="552"/>
      <c r="J321" s="552"/>
      <c r="K321" s="552"/>
      <c r="L321" s="552">
        <v>1458</v>
      </c>
      <c r="M321" s="552">
        <v>1052</v>
      </c>
      <c r="N321" s="552">
        <v>1104</v>
      </c>
      <c r="O321" s="552">
        <v>1906</v>
      </c>
      <c r="P321" s="552">
        <v>1940</v>
      </c>
      <c r="Q321" s="552">
        <v>1537</v>
      </c>
      <c r="R321" s="552">
        <v>1890</v>
      </c>
      <c r="S321" s="543">
        <v>2407</v>
      </c>
    </row>
    <row r="322" spans="1:45" s="50" customFormat="1" ht="19.5" customHeight="1" thickTop="1">
      <c r="A322" s="610" t="s">
        <v>212</v>
      </c>
      <c r="B322" s="287"/>
      <c r="C322" s="287"/>
      <c r="D322" s="116"/>
      <c r="E322" s="116"/>
      <c r="F322" s="116"/>
      <c r="G322" s="116"/>
      <c r="H322" s="116"/>
      <c r="I322" s="116"/>
      <c r="J322" s="116"/>
      <c r="K322" s="116"/>
      <c r="L322" s="602">
        <v>264</v>
      </c>
      <c r="M322" s="602">
        <v>182</v>
      </c>
      <c r="N322" s="602">
        <v>193</v>
      </c>
      <c r="O322" s="602">
        <v>267</v>
      </c>
      <c r="P322" s="602">
        <v>223</v>
      </c>
      <c r="Q322" s="602">
        <v>218</v>
      </c>
      <c r="R322" s="602">
        <v>262</v>
      </c>
      <c r="S322" s="545">
        <v>329</v>
      </c>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row>
    <row r="323" spans="1:45" s="50" customFormat="1" ht="19.5" customHeight="1">
      <c r="A323" s="610" t="s">
        <v>215</v>
      </c>
      <c r="B323" s="287"/>
      <c r="C323" s="287"/>
      <c r="D323" s="116"/>
      <c r="E323" s="116"/>
      <c r="F323" s="116"/>
      <c r="G323" s="116"/>
      <c r="H323" s="116"/>
      <c r="I323" s="116"/>
      <c r="J323" s="116"/>
      <c r="K323" s="116"/>
      <c r="L323" s="542">
        <v>-1</v>
      </c>
      <c r="M323" s="542">
        <v>0</v>
      </c>
      <c r="N323" s="542">
        <v>0</v>
      </c>
      <c r="O323" s="542">
        <v>-1</v>
      </c>
      <c r="P323" s="542">
        <v>-1</v>
      </c>
      <c r="Q323" s="542">
        <v>0</v>
      </c>
      <c r="R323" s="542">
        <v>0</v>
      </c>
      <c r="S323" s="1013">
        <v>0</v>
      </c>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row>
    <row r="324" spans="1:45" ht="24.75" customHeight="1" thickBot="1">
      <c r="A324" s="296" t="s">
        <v>216</v>
      </c>
      <c r="B324" s="296"/>
      <c r="C324" s="296"/>
      <c r="D324" s="533">
        <v>1690</v>
      </c>
      <c r="E324" s="533">
        <v>1144</v>
      </c>
      <c r="F324" s="533">
        <v>1060</v>
      </c>
      <c r="G324" s="533">
        <v>1553</v>
      </c>
      <c r="H324" s="533">
        <v>1357</v>
      </c>
      <c r="I324" s="533">
        <v>12330</v>
      </c>
      <c r="J324" s="533">
        <v>14049</v>
      </c>
      <c r="K324" s="533">
        <v>21279</v>
      </c>
      <c r="L324" s="533">
        <v>1721</v>
      </c>
      <c r="M324" s="533">
        <v>1233</v>
      </c>
      <c r="N324" s="533">
        <v>1296</v>
      </c>
      <c r="O324" s="533">
        <v>2171</v>
      </c>
      <c r="P324" s="533">
        <v>2162</v>
      </c>
      <c r="Q324" s="533">
        <v>1754</v>
      </c>
      <c r="R324" s="533">
        <v>2152</v>
      </c>
      <c r="S324" s="1007">
        <v>2736</v>
      </c>
    </row>
    <row r="325" spans="1:45" s="50" customFormat="1" ht="19.5" customHeight="1" thickTop="1">
      <c r="A325" s="167" t="s">
        <v>217</v>
      </c>
      <c r="B325" s="167"/>
      <c r="C325" s="167"/>
      <c r="D325" s="539" t="s">
        <v>61</v>
      </c>
      <c r="E325" s="539" t="s">
        <v>61</v>
      </c>
      <c r="F325" s="539" t="s">
        <v>61</v>
      </c>
      <c r="G325" s="539" t="s">
        <v>61</v>
      </c>
      <c r="H325" s="539" t="s">
        <v>61</v>
      </c>
      <c r="I325" s="539" t="s">
        <v>61</v>
      </c>
      <c r="J325" s="539" t="s">
        <v>61</v>
      </c>
      <c r="K325" s="539" t="s">
        <v>61</v>
      </c>
      <c r="L325" s="539">
        <v>19805</v>
      </c>
      <c r="M325" s="539">
        <v>15926</v>
      </c>
      <c r="N325" s="539">
        <v>22447</v>
      </c>
      <c r="O325" s="539">
        <v>47948</v>
      </c>
      <c r="P325" s="539">
        <v>41520</v>
      </c>
      <c r="Q325" s="539">
        <v>36524</v>
      </c>
      <c r="R325" s="539">
        <v>50058</v>
      </c>
      <c r="S325" s="1008" t="s">
        <v>61</v>
      </c>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row>
    <row r="326" spans="1:45" ht="18.75" customHeight="1">
      <c r="A326" s="611"/>
      <c r="B326" s="611"/>
      <c r="C326" s="611"/>
    </row>
    <row r="327" spans="1:45" s="48" customFormat="1" ht="18.75" customHeight="1">
      <c r="A327" s="638" t="s">
        <v>220</v>
      </c>
      <c r="B327" s="472"/>
      <c r="C327" s="472"/>
      <c r="D327" s="595"/>
      <c r="E327" s="595"/>
      <c r="F327" s="595"/>
      <c r="G327" s="595"/>
      <c r="H327" s="595"/>
      <c r="I327" s="595"/>
      <c r="J327" s="595"/>
      <c r="K327" s="595"/>
      <c r="L327" s="595"/>
      <c r="M327" s="595"/>
      <c r="N327" s="595"/>
      <c r="O327" s="595"/>
      <c r="P327" s="595"/>
      <c r="Q327" s="595"/>
      <c r="R327" s="595"/>
      <c r="S327" s="547"/>
      <c r="T327" s="595"/>
      <c r="U327" s="595"/>
      <c r="V327" s="595"/>
      <c r="W327" s="595"/>
      <c r="X327" s="595"/>
      <c r="Y327" s="595"/>
      <c r="Z327" s="595"/>
      <c r="AA327" s="595"/>
      <c r="AB327" s="595"/>
      <c r="AC327" s="595"/>
      <c r="AD327" s="595"/>
      <c r="AE327" s="595"/>
      <c r="AF327" s="595"/>
      <c r="AG327" s="595"/>
      <c r="AH327" s="595"/>
      <c r="AI327" s="595"/>
      <c r="AJ327" s="595"/>
      <c r="AK327" s="595"/>
      <c r="AL327" s="595"/>
      <c r="AM327" s="595"/>
      <c r="AN327" s="595"/>
      <c r="AO327" s="595"/>
      <c r="AP327" s="595"/>
      <c r="AQ327" s="595"/>
      <c r="AR327" s="595"/>
      <c r="AS327" s="595"/>
    </row>
    <row r="328" spans="1:45" ht="20.25" customHeight="1">
      <c r="A328" s="219" t="s">
        <v>221</v>
      </c>
      <c r="B328" s="473"/>
      <c r="C328" s="473"/>
    </row>
    <row r="329" spans="1:45" ht="18" customHeight="1">
      <c r="A329" s="475"/>
      <c r="B329" s="474"/>
      <c r="C329" s="474"/>
    </row>
    <row r="330" spans="1:45" ht="18" customHeight="1">
      <c r="A330" s="476"/>
      <c r="B330" s="474"/>
      <c r="C330" s="474"/>
    </row>
    <row r="331" spans="1:45" ht="18" customHeight="1">
      <c r="A331" s="608" t="s">
        <v>222</v>
      </c>
      <c r="B331" s="142"/>
      <c r="C331" s="142"/>
    </row>
    <row r="332" spans="1:45" ht="37.5" customHeight="1" thickBot="1">
      <c r="A332" s="460" t="s">
        <v>17</v>
      </c>
      <c r="B332" s="456"/>
      <c r="C332" s="128"/>
      <c r="D332" s="527" t="s">
        <v>6</v>
      </c>
      <c r="E332" s="527" t="s">
        <v>690</v>
      </c>
      <c r="F332" s="527" t="s">
        <v>695</v>
      </c>
      <c r="G332" s="527" t="s">
        <v>701</v>
      </c>
      <c r="H332" s="527" t="s">
        <v>704</v>
      </c>
      <c r="I332" s="527" t="s">
        <v>730</v>
      </c>
      <c r="J332" s="527" t="s">
        <v>776</v>
      </c>
      <c r="K332" s="527" t="s">
        <v>791</v>
      </c>
      <c r="L332" s="570" t="s">
        <v>1007</v>
      </c>
      <c r="M332" s="570" t="s">
        <v>1010</v>
      </c>
      <c r="N332" s="570" t="s">
        <v>1011</v>
      </c>
      <c r="O332" s="570" t="s">
        <v>1012</v>
      </c>
      <c r="P332" s="570" t="s">
        <v>1013</v>
      </c>
      <c r="Q332" s="570" t="s">
        <v>1014</v>
      </c>
      <c r="R332" s="570" t="s">
        <v>986</v>
      </c>
      <c r="S332" s="527" t="s">
        <v>1067</v>
      </c>
    </row>
    <row r="333" spans="1:45" ht="20.100000000000001" customHeight="1">
      <c r="A333" s="609" t="s">
        <v>223</v>
      </c>
      <c r="B333" s="457"/>
      <c r="C333" s="219"/>
      <c r="D333" s="602">
        <v>223</v>
      </c>
      <c r="E333" s="602">
        <v>191</v>
      </c>
      <c r="F333" s="602">
        <v>140</v>
      </c>
      <c r="G333" s="602">
        <v>239</v>
      </c>
      <c r="H333" s="602">
        <v>235</v>
      </c>
      <c r="I333" s="602">
        <v>173</v>
      </c>
      <c r="J333" s="602">
        <v>136</v>
      </c>
      <c r="K333" s="602">
        <v>177</v>
      </c>
      <c r="L333" s="602">
        <v>268</v>
      </c>
      <c r="M333" s="602">
        <v>190</v>
      </c>
      <c r="N333" s="602">
        <v>237</v>
      </c>
      <c r="O333" s="602">
        <v>428</v>
      </c>
      <c r="P333" s="602">
        <v>275</v>
      </c>
      <c r="Q333" s="602">
        <v>300</v>
      </c>
      <c r="R333" s="602">
        <v>375</v>
      </c>
      <c r="S333" s="545">
        <v>650</v>
      </c>
    </row>
    <row r="334" spans="1:45" ht="20.100000000000001" customHeight="1">
      <c r="A334" s="609" t="s">
        <v>212</v>
      </c>
      <c r="B334" s="457"/>
      <c r="C334" s="219"/>
      <c r="D334" s="602">
        <v>99</v>
      </c>
      <c r="E334" s="602">
        <v>69</v>
      </c>
      <c r="F334" s="602">
        <v>53</v>
      </c>
      <c r="G334" s="602">
        <v>94</v>
      </c>
      <c r="H334" s="602">
        <v>99</v>
      </c>
      <c r="I334" s="602">
        <v>37</v>
      </c>
      <c r="J334" s="602">
        <v>40</v>
      </c>
      <c r="K334" s="602">
        <v>76</v>
      </c>
      <c r="L334" s="599"/>
      <c r="M334" s="599"/>
      <c r="N334" s="599"/>
      <c r="O334" s="599"/>
      <c r="P334" s="599"/>
      <c r="Q334" s="599"/>
      <c r="R334" s="599"/>
      <c r="S334" s="599"/>
    </row>
    <row r="335" spans="1:45" ht="20.100000000000001" customHeight="1">
      <c r="A335" s="609" t="s">
        <v>224</v>
      </c>
      <c r="B335" s="457"/>
      <c r="C335" s="219"/>
      <c r="D335" s="602">
        <v>92</v>
      </c>
      <c r="E335" s="602">
        <v>-15</v>
      </c>
      <c r="F335" s="602">
        <v>-36</v>
      </c>
      <c r="G335" s="602">
        <v>80</v>
      </c>
      <c r="H335" s="602">
        <v>58</v>
      </c>
      <c r="I335" s="602">
        <v>-15</v>
      </c>
      <c r="J335" s="602">
        <v>-36</v>
      </c>
      <c r="K335" s="602">
        <v>41</v>
      </c>
      <c r="L335" s="602">
        <v>86</v>
      </c>
      <c r="M335" s="602">
        <v>-4</v>
      </c>
      <c r="N335" s="602">
        <v>-21</v>
      </c>
      <c r="O335" s="602">
        <v>73</v>
      </c>
      <c r="P335" s="602">
        <v>48</v>
      </c>
      <c r="Q335" s="602">
        <v>-36</v>
      </c>
      <c r="R335" s="602">
        <v>-16</v>
      </c>
      <c r="S335" s="545">
        <v>32</v>
      </c>
    </row>
    <row r="336" spans="1:45" ht="20.100000000000001" customHeight="1">
      <c r="A336" s="609" t="s">
        <v>211</v>
      </c>
      <c r="B336" s="457"/>
      <c r="C336" s="219"/>
      <c r="D336" s="602">
        <v>26</v>
      </c>
      <c r="E336" s="602">
        <v>19</v>
      </c>
      <c r="F336" s="602">
        <v>16</v>
      </c>
      <c r="G336" s="602">
        <v>19</v>
      </c>
      <c r="H336" s="602">
        <v>32</v>
      </c>
      <c r="I336" s="602">
        <v>19</v>
      </c>
      <c r="J336" s="602">
        <v>18</v>
      </c>
      <c r="K336" s="602">
        <v>21</v>
      </c>
      <c r="L336" s="602">
        <v>36</v>
      </c>
      <c r="M336" s="602">
        <v>19</v>
      </c>
      <c r="N336" s="602">
        <v>13</v>
      </c>
      <c r="O336" s="602">
        <v>-17</v>
      </c>
      <c r="P336" s="602">
        <v>35</v>
      </c>
      <c r="Q336" s="602">
        <v>21</v>
      </c>
      <c r="R336" s="602">
        <v>17</v>
      </c>
      <c r="S336" s="545">
        <v>25</v>
      </c>
    </row>
    <row r="337" spans="1:45" ht="20.100000000000001" customHeight="1">
      <c r="A337" s="609" t="s">
        <v>707</v>
      </c>
      <c r="B337" s="457"/>
      <c r="C337" s="219"/>
      <c r="D337" s="602"/>
      <c r="E337" s="602"/>
      <c r="F337" s="602"/>
      <c r="G337" s="602"/>
      <c r="H337" s="602"/>
      <c r="I337" s="602">
        <v>24</v>
      </c>
      <c r="J337" s="602">
        <v>-310</v>
      </c>
      <c r="K337" s="602">
        <v>649</v>
      </c>
      <c r="L337" s="602" t="s">
        <v>61</v>
      </c>
      <c r="M337" s="602" t="s">
        <v>61</v>
      </c>
      <c r="N337" s="602" t="s">
        <v>61</v>
      </c>
      <c r="O337" s="602" t="s">
        <v>61</v>
      </c>
      <c r="P337" s="602" t="s">
        <v>61</v>
      </c>
      <c r="Q337" s="602" t="s">
        <v>61</v>
      </c>
      <c r="R337" s="602" t="s">
        <v>61</v>
      </c>
      <c r="S337" s="602" t="s">
        <v>61</v>
      </c>
    </row>
    <row r="338" spans="1:45" ht="20.100000000000001" customHeight="1">
      <c r="A338" s="167" t="s">
        <v>213</v>
      </c>
      <c r="B338" s="167"/>
      <c r="C338" s="167"/>
      <c r="D338" s="539">
        <v>-32</v>
      </c>
      <c r="E338" s="539">
        <v>-31</v>
      </c>
      <c r="F338" s="539">
        <v>-21</v>
      </c>
      <c r="G338" s="539">
        <v>-34</v>
      </c>
      <c r="H338" s="539">
        <v>-31</v>
      </c>
      <c r="I338" s="539">
        <v>-34</v>
      </c>
      <c r="J338" s="539">
        <v>-27</v>
      </c>
      <c r="K338" s="539">
        <v>-36</v>
      </c>
      <c r="L338" s="539">
        <v>-31</v>
      </c>
      <c r="M338" s="539">
        <v>-36</v>
      </c>
      <c r="N338" s="539">
        <v>-31</v>
      </c>
      <c r="O338" s="539">
        <v>-44</v>
      </c>
      <c r="P338" s="539">
        <v>-32</v>
      </c>
      <c r="Q338" s="539">
        <v>-24</v>
      </c>
      <c r="R338" s="539">
        <v>-22</v>
      </c>
      <c r="S338" s="1008">
        <v>-37</v>
      </c>
    </row>
    <row r="339" spans="1:45" ht="20.100000000000001" customHeight="1" thickBot="1">
      <c r="A339" s="296" t="s">
        <v>1137</v>
      </c>
      <c r="B339" s="458"/>
      <c r="C339" s="459"/>
      <c r="D339" s="552"/>
      <c r="E339" s="552"/>
      <c r="F339" s="552"/>
      <c r="G339" s="552"/>
      <c r="H339" s="552"/>
      <c r="I339" s="552"/>
      <c r="J339" s="552"/>
      <c r="K339" s="552"/>
      <c r="L339" s="552">
        <v>359</v>
      </c>
      <c r="M339" s="552">
        <v>170</v>
      </c>
      <c r="N339" s="552">
        <v>198</v>
      </c>
      <c r="O339" s="552">
        <v>440</v>
      </c>
      <c r="P339" s="552">
        <v>326</v>
      </c>
      <c r="Q339" s="552">
        <v>262</v>
      </c>
      <c r="R339" s="552">
        <v>354</v>
      </c>
      <c r="S339" s="543">
        <v>669</v>
      </c>
    </row>
    <row r="340" spans="1:45" ht="20.100000000000001" customHeight="1" thickTop="1">
      <c r="A340" s="610" t="s">
        <v>212</v>
      </c>
      <c r="B340" s="610"/>
      <c r="C340" s="610"/>
      <c r="D340" s="602"/>
      <c r="E340" s="602"/>
      <c r="F340" s="602"/>
      <c r="G340" s="602"/>
      <c r="H340" s="602"/>
      <c r="I340" s="602"/>
      <c r="J340" s="602"/>
      <c r="K340" s="602"/>
      <c r="L340" s="602">
        <v>100</v>
      </c>
      <c r="M340" s="602">
        <v>37</v>
      </c>
      <c r="N340" s="602">
        <v>45</v>
      </c>
      <c r="O340" s="602">
        <v>80</v>
      </c>
      <c r="P340" s="602">
        <v>61</v>
      </c>
      <c r="Q340" s="602">
        <v>57</v>
      </c>
      <c r="R340" s="602">
        <v>67</v>
      </c>
      <c r="S340" s="545">
        <v>75</v>
      </c>
    </row>
    <row r="341" spans="1:45" ht="20.100000000000001" customHeight="1" thickBot="1">
      <c r="A341" s="296" t="s">
        <v>216</v>
      </c>
      <c r="B341" s="458"/>
      <c r="C341" s="459"/>
      <c r="D341" s="552">
        <v>408</v>
      </c>
      <c r="E341" s="552">
        <v>232</v>
      </c>
      <c r="F341" s="552">
        <v>153</v>
      </c>
      <c r="G341" s="552">
        <v>398</v>
      </c>
      <c r="H341" s="552">
        <v>393</v>
      </c>
      <c r="I341" s="552">
        <v>203</v>
      </c>
      <c r="J341" s="552">
        <v>-179</v>
      </c>
      <c r="K341" s="552">
        <v>928</v>
      </c>
      <c r="L341" s="552">
        <v>459</v>
      </c>
      <c r="M341" s="552">
        <v>207</v>
      </c>
      <c r="N341" s="552">
        <v>243</v>
      </c>
      <c r="O341" s="552">
        <v>519</v>
      </c>
      <c r="P341" s="552">
        <v>388</v>
      </c>
      <c r="Q341" s="552">
        <v>318</v>
      </c>
      <c r="R341" s="552">
        <v>421</v>
      </c>
      <c r="S341" s="543">
        <v>744</v>
      </c>
    </row>
    <row r="342" spans="1:45" ht="20.100000000000001" customHeight="1" thickTop="1">
      <c r="A342" s="167" t="s">
        <v>217</v>
      </c>
      <c r="B342" s="167"/>
      <c r="C342" s="167"/>
      <c r="D342" s="539" t="s">
        <v>61</v>
      </c>
      <c r="E342" s="539" t="s">
        <v>61</v>
      </c>
      <c r="F342" s="539" t="s">
        <v>61</v>
      </c>
      <c r="G342" s="539" t="s">
        <v>61</v>
      </c>
      <c r="H342" s="539" t="s">
        <v>61</v>
      </c>
      <c r="I342" s="539" t="s">
        <v>61</v>
      </c>
      <c r="J342" s="539" t="s">
        <v>61</v>
      </c>
      <c r="K342" s="539" t="s">
        <v>61</v>
      </c>
      <c r="L342" s="539">
        <v>712</v>
      </c>
      <c r="M342" s="539">
        <v>-172</v>
      </c>
      <c r="N342" s="539">
        <v>17</v>
      </c>
      <c r="O342" s="539">
        <v>551</v>
      </c>
      <c r="P342" s="539">
        <v>-826</v>
      </c>
      <c r="Q342" s="539">
        <v>256</v>
      </c>
      <c r="R342" s="539">
        <v>-4177</v>
      </c>
      <c r="S342" s="1008" t="s">
        <v>61</v>
      </c>
    </row>
    <row r="343" spans="1:45" ht="20.100000000000001" customHeight="1">
      <c r="A343" s="476"/>
      <c r="B343" s="474"/>
      <c r="C343" s="474"/>
    </row>
    <row r="344" spans="1:45" ht="20.100000000000001" customHeight="1">
      <c r="A344" s="476"/>
      <c r="B344" s="474"/>
      <c r="C344" s="474"/>
    </row>
    <row r="345" spans="1:45" s="52" customFormat="1" ht="20.100000000000001" customHeight="1">
      <c r="A345" s="608" t="s">
        <v>225</v>
      </c>
      <c r="B345" s="142"/>
      <c r="C345" s="142"/>
      <c r="D345" s="520"/>
      <c r="E345" s="520"/>
      <c r="F345" s="520"/>
      <c r="G345" s="520"/>
      <c r="H345" s="520"/>
      <c r="I345" s="520"/>
      <c r="J345" s="520"/>
      <c r="K345" s="520"/>
      <c r="L345" s="520"/>
      <c r="M345" s="520"/>
      <c r="N345" s="520"/>
      <c r="O345" s="520"/>
      <c r="P345" s="520"/>
      <c r="Q345" s="520"/>
      <c r="R345" s="520"/>
      <c r="S345" s="815"/>
      <c r="T345" s="520"/>
      <c r="U345" s="520"/>
      <c r="V345" s="520"/>
      <c r="W345" s="520"/>
      <c r="X345" s="520"/>
      <c r="Y345" s="520"/>
      <c r="Z345" s="520"/>
      <c r="AA345" s="520"/>
      <c r="AB345" s="520"/>
      <c r="AC345" s="520"/>
      <c r="AD345" s="520"/>
      <c r="AE345" s="520"/>
      <c r="AF345" s="520"/>
      <c r="AG345" s="520"/>
      <c r="AH345" s="520"/>
      <c r="AI345" s="520"/>
      <c r="AJ345" s="520"/>
      <c r="AK345" s="520"/>
      <c r="AL345" s="520"/>
      <c r="AM345" s="520"/>
      <c r="AN345" s="520"/>
      <c r="AO345" s="520"/>
      <c r="AP345" s="520"/>
      <c r="AQ345" s="520"/>
      <c r="AR345" s="520"/>
      <c r="AS345" s="520"/>
    </row>
    <row r="346" spans="1:45" ht="37.5" customHeight="1" thickBot="1">
      <c r="A346" s="460" t="s">
        <v>17</v>
      </c>
      <c r="B346" s="456"/>
      <c r="C346" s="128"/>
      <c r="D346" s="527" t="s">
        <v>6</v>
      </c>
      <c r="E346" s="527" t="s">
        <v>690</v>
      </c>
      <c r="F346" s="527" t="s">
        <v>695</v>
      </c>
      <c r="G346" s="527" t="s">
        <v>701</v>
      </c>
      <c r="H346" s="527" t="s">
        <v>704</v>
      </c>
      <c r="I346" s="527" t="s">
        <v>730</v>
      </c>
      <c r="J346" s="527" t="s">
        <v>776</v>
      </c>
      <c r="K346" s="527" t="s">
        <v>791</v>
      </c>
      <c r="L346" s="570" t="s">
        <v>1007</v>
      </c>
      <c r="M346" s="570" t="s">
        <v>1010</v>
      </c>
      <c r="N346" s="570" t="s">
        <v>1011</v>
      </c>
      <c r="O346" s="570" t="s">
        <v>1012</v>
      </c>
      <c r="P346" s="570" t="s">
        <v>1013</v>
      </c>
      <c r="Q346" s="570" t="s">
        <v>1014</v>
      </c>
      <c r="R346" s="570" t="s">
        <v>986</v>
      </c>
      <c r="S346" s="527" t="s">
        <v>1067</v>
      </c>
    </row>
    <row r="347" spans="1:45" s="52" customFormat="1" ht="20.100000000000001" customHeight="1">
      <c r="A347" s="609" t="s">
        <v>223</v>
      </c>
      <c r="B347" s="457"/>
      <c r="C347" s="219"/>
      <c r="D347" s="602">
        <v>209</v>
      </c>
      <c r="E347" s="602">
        <v>194</v>
      </c>
      <c r="F347" s="602">
        <v>111</v>
      </c>
      <c r="G347" s="602">
        <v>266</v>
      </c>
      <c r="H347" s="602">
        <v>281</v>
      </c>
      <c r="I347" s="602">
        <v>134</v>
      </c>
      <c r="J347" s="602">
        <v>136</v>
      </c>
      <c r="K347" s="602">
        <v>160</v>
      </c>
      <c r="L347" s="602">
        <v>316</v>
      </c>
      <c r="M347" s="602">
        <v>183</v>
      </c>
      <c r="N347" s="602">
        <v>171</v>
      </c>
      <c r="O347" s="602">
        <v>397</v>
      </c>
      <c r="P347" s="602">
        <v>292</v>
      </c>
      <c r="Q347" s="602">
        <v>-1</v>
      </c>
      <c r="R347" s="602">
        <v>506</v>
      </c>
      <c r="S347" s="545">
        <v>607</v>
      </c>
      <c r="T347" s="520"/>
      <c r="U347" s="520"/>
      <c r="V347" s="520"/>
      <c r="W347" s="520"/>
      <c r="X347" s="520"/>
      <c r="Y347" s="520"/>
      <c r="Z347" s="520"/>
      <c r="AA347" s="520"/>
      <c r="AB347" s="520"/>
      <c r="AC347" s="520"/>
      <c r="AD347" s="520"/>
      <c r="AE347" s="520"/>
      <c r="AF347" s="520"/>
      <c r="AG347" s="520"/>
      <c r="AH347" s="520"/>
      <c r="AI347" s="520"/>
      <c r="AJ347" s="520"/>
      <c r="AK347" s="520"/>
      <c r="AL347" s="520"/>
      <c r="AM347" s="520"/>
      <c r="AN347" s="520"/>
      <c r="AO347" s="520"/>
      <c r="AP347" s="520"/>
      <c r="AQ347" s="520"/>
      <c r="AR347" s="520"/>
      <c r="AS347" s="520"/>
    </row>
    <row r="348" spans="1:45" s="52" customFormat="1" ht="20.100000000000001" customHeight="1">
      <c r="A348" s="609" t="s">
        <v>212</v>
      </c>
      <c r="B348" s="457"/>
      <c r="C348" s="219"/>
      <c r="D348" s="602">
        <v>99</v>
      </c>
      <c r="E348" s="602">
        <v>69</v>
      </c>
      <c r="F348" s="602">
        <v>54</v>
      </c>
      <c r="G348" s="602">
        <v>95</v>
      </c>
      <c r="H348" s="602">
        <v>99</v>
      </c>
      <c r="I348" s="602">
        <v>37</v>
      </c>
      <c r="J348" s="602">
        <v>40</v>
      </c>
      <c r="K348" s="602">
        <v>76</v>
      </c>
      <c r="T348" s="520"/>
      <c r="U348" s="520"/>
      <c r="V348" s="520"/>
      <c r="W348" s="520"/>
      <c r="X348" s="520"/>
      <c r="Y348" s="520"/>
      <c r="Z348" s="520"/>
      <c r="AA348" s="520"/>
      <c r="AB348" s="520"/>
      <c r="AC348" s="520"/>
      <c r="AD348" s="520"/>
      <c r="AE348" s="520"/>
      <c r="AF348" s="520"/>
      <c r="AG348" s="520"/>
      <c r="AH348" s="520"/>
      <c r="AI348" s="520"/>
      <c r="AJ348" s="520"/>
      <c r="AK348" s="520"/>
      <c r="AL348" s="520"/>
      <c r="AM348" s="520"/>
      <c r="AN348" s="520"/>
      <c r="AO348" s="520"/>
      <c r="AP348" s="520"/>
      <c r="AQ348" s="520"/>
      <c r="AR348" s="520"/>
      <c r="AS348" s="520"/>
    </row>
    <row r="349" spans="1:45" s="52" customFormat="1" ht="20.100000000000001" customHeight="1">
      <c r="A349" s="609" t="s">
        <v>224</v>
      </c>
      <c r="B349" s="457"/>
      <c r="C349" s="219"/>
      <c r="D349" s="602">
        <v>94</v>
      </c>
      <c r="E349" s="602">
        <v>-11</v>
      </c>
      <c r="F349" s="602">
        <v>-38</v>
      </c>
      <c r="G349" s="602">
        <v>82</v>
      </c>
      <c r="H349" s="602">
        <v>484</v>
      </c>
      <c r="I349" s="602">
        <v>-8</v>
      </c>
      <c r="J349" s="602">
        <v>255</v>
      </c>
      <c r="K349" s="602">
        <v>44</v>
      </c>
      <c r="L349" s="602">
        <v>86</v>
      </c>
      <c r="M349" s="602">
        <v>-3</v>
      </c>
      <c r="N349" s="602">
        <v>2575</v>
      </c>
      <c r="O349" s="602">
        <v>14</v>
      </c>
      <c r="P349" s="602">
        <v>36</v>
      </c>
      <c r="Q349" s="602">
        <v>563</v>
      </c>
      <c r="R349" s="602">
        <v>-80</v>
      </c>
      <c r="S349" s="545">
        <v>199</v>
      </c>
      <c r="T349" s="520"/>
      <c r="U349" s="520"/>
      <c r="V349" s="520"/>
      <c r="W349" s="520"/>
      <c r="X349" s="520"/>
      <c r="Y349" s="520"/>
      <c r="Z349" s="520"/>
      <c r="AA349" s="520"/>
      <c r="AB349" s="520"/>
      <c r="AC349" s="520"/>
      <c r="AD349" s="520"/>
      <c r="AE349" s="520"/>
      <c r="AF349" s="520"/>
      <c r="AG349" s="520"/>
      <c r="AH349" s="520"/>
      <c r="AI349" s="520"/>
      <c r="AJ349" s="520"/>
      <c r="AK349" s="520"/>
      <c r="AL349" s="520"/>
      <c r="AM349" s="520"/>
      <c r="AN349" s="520"/>
      <c r="AO349" s="520"/>
      <c r="AP349" s="520"/>
      <c r="AQ349" s="520"/>
      <c r="AR349" s="520"/>
      <c r="AS349" s="520"/>
    </row>
    <row r="350" spans="1:45" s="52" customFormat="1" ht="20.100000000000001" customHeight="1">
      <c r="A350" s="609" t="s">
        <v>211</v>
      </c>
      <c r="B350" s="457"/>
      <c r="C350" s="219"/>
      <c r="D350" s="602">
        <v>-6</v>
      </c>
      <c r="E350" s="602">
        <v>9</v>
      </c>
      <c r="F350" s="602">
        <v>20</v>
      </c>
      <c r="G350" s="602">
        <v>-3</v>
      </c>
      <c r="H350" s="602">
        <v>10</v>
      </c>
      <c r="I350" s="602">
        <v>45</v>
      </c>
      <c r="J350" s="602">
        <v>26</v>
      </c>
      <c r="K350" s="602">
        <v>49</v>
      </c>
      <c r="L350" s="602">
        <v>59</v>
      </c>
      <c r="M350" s="602">
        <v>87</v>
      </c>
      <c r="N350" s="602">
        <v>235</v>
      </c>
      <c r="O350" s="602">
        <v>113</v>
      </c>
      <c r="P350" s="602">
        <v>192</v>
      </c>
      <c r="Q350" s="602">
        <v>221</v>
      </c>
      <c r="R350" s="602">
        <v>359</v>
      </c>
      <c r="S350" s="545">
        <v>-921</v>
      </c>
      <c r="T350" s="520"/>
      <c r="U350" s="520"/>
      <c r="V350" s="520"/>
      <c r="W350" s="520"/>
      <c r="X350" s="520"/>
      <c r="Y350" s="520"/>
      <c r="Z350" s="520"/>
      <c r="AA350" s="520"/>
      <c r="AB350" s="520"/>
      <c r="AC350" s="520"/>
      <c r="AD350" s="520"/>
      <c r="AE350" s="520"/>
      <c r="AF350" s="520"/>
      <c r="AG350" s="520"/>
      <c r="AH350" s="520"/>
      <c r="AI350" s="520"/>
      <c r="AJ350" s="520"/>
      <c r="AK350" s="520"/>
      <c r="AL350" s="520"/>
      <c r="AM350" s="520"/>
      <c r="AN350" s="520"/>
      <c r="AO350" s="520"/>
      <c r="AP350" s="520"/>
      <c r="AQ350" s="520"/>
      <c r="AR350" s="520"/>
      <c r="AS350" s="520"/>
    </row>
    <row r="351" spans="1:45" s="52" customFormat="1" ht="20.100000000000001" customHeight="1">
      <c r="A351" s="609" t="s">
        <v>707</v>
      </c>
      <c r="B351" s="457"/>
      <c r="C351" s="219"/>
      <c r="D351" s="602"/>
      <c r="E351" s="602"/>
      <c r="F351" s="602"/>
      <c r="G351" s="602"/>
      <c r="H351" s="602"/>
      <c r="I351" s="602">
        <v>295</v>
      </c>
      <c r="J351" s="602">
        <v>-432</v>
      </c>
      <c r="K351" s="602">
        <v>166</v>
      </c>
      <c r="L351" s="602" t="s">
        <v>61</v>
      </c>
      <c r="M351" s="602" t="s">
        <v>61</v>
      </c>
      <c r="N351" s="602" t="s">
        <v>61</v>
      </c>
      <c r="O351" s="602" t="s">
        <v>61</v>
      </c>
      <c r="P351" s="602" t="s">
        <v>61</v>
      </c>
      <c r="Q351" s="602" t="s">
        <v>61</v>
      </c>
      <c r="R351" s="602" t="s">
        <v>61</v>
      </c>
      <c r="S351" s="602" t="s">
        <v>61</v>
      </c>
      <c r="T351" s="520"/>
      <c r="U351" s="520"/>
      <c r="V351" s="520"/>
      <c r="W351" s="520"/>
      <c r="X351" s="520"/>
      <c r="Y351" s="520"/>
      <c r="Z351" s="520"/>
      <c r="AA351" s="520"/>
      <c r="AB351" s="520"/>
      <c r="AC351" s="520"/>
      <c r="AD351" s="520"/>
      <c r="AE351" s="520"/>
      <c r="AF351" s="520"/>
      <c r="AG351" s="520"/>
      <c r="AH351" s="520"/>
      <c r="AI351" s="520"/>
      <c r="AJ351" s="520"/>
      <c r="AK351" s="520"/>
      <c r="AL351" s="520"/>
      <c r="AM351" s="520"/>
      <c r="AN351" s="520"/>
      <c r="AO351" s="520"/>
      <c r="AP351" s="520"/>
      <c r="AQ351" s="520"/>
      <c r="AR351" s="520"/>
      <c r="AS351" s="520"/>
    </row>
    <row r="352" spans="1:45" ht="20.100000000000001" customHeight="1">
      <c r="A352" s="167" t="s">
        <v>213</v>
      </c>
      <c r="B352" s="167"/>
      <c r="C352" s="167"/>
      <c r="D352" s="539">
        <v>-32</v>
      </c>
      <c r="E352" s="539">
        <v>-33</v>
      </c>
      <c r="F352" s="539">
        <v>-24</v>
      </c>
      <c r="G352" s="539">
        <v>-38</v>
      </c>
      <c r="H352" s="539">
        <v>-271</v>
      </c>
      <c r="I352" s="539">
        <v>36</v>
      </c>
      <c r="J352" s="539">
        <v>-27</v>
      </c>
      <c r="K352" s="539">
        <v>-36</v>
      </c>
      <c r="L352" s="539">
        <v>-31</v>
      </c>
      <c r="M352" s="539">
        <v>-27</v>
      </c>
      <c r="N352" s="539">
        <v>-25</v>
      </c>
      <c r="O352" s="539">
        <v>-51</v>
      </c>
      <c r="P352" s="539">
        <v>-39</v>
      </c>
      <c r="Q352" s="539">
        <v>-23</v>
      </c>
      <c r="R352" s="539">
        <v>116</v>
      </c>
      <c r="S352" s="1008">
        <v>-60</v>
      </c>
    </row>
    <row r="353" spans="1:180" ht="20.100000000000001" customHeight="1" thickBot="1">
      <c r="A353" s="296" t="s">
        <v>1137</v>
      </c>
      <c r="B353" s="458"/>
      <c r="C353" s="459"/>
      <c r="D353" s="552"/>
      <c r="E353" s="552"/>
      <c r="F353" s="552"/>
      <c r="G353" s="552"/>
      <c r="H353" s="552"/>
      <c r="I353" s="552"/>
      <c r="J353" s="552"/>
      <c r="K353" s="552"/>
      <c r="L353" s="552">
        <v>430</v>
      </c>
      <c r="M353" s="552">
        <v>240</v>
      </c>
      <c r="N353" s="552">
        <v>2956</v>
      </c>
      <c r="O353" s="552">
        <v>472</v>
      </c>
      <c r="P353" s="552">
        <v>480</v>
      </c>
      <c r="Q353" s="552">
        <v>760</v>
      </c>
      <c r="R353" s="552">
        <v>901</v>
      </c>
      <c r="S353" s="543">
        <v>-174</v>
      </c>
    </row>
    <row r="354" spans="1:180" ht="20.100000000000001" customHeight="1" thickTop="1">
      <c r="A354" s="610" t="s">
        <v>212</v>
      </c>
      <c r="B354" s="610"/>
      <c r="C354" s="610"/>
      <c r="D354" s="602"/>
      <c r="E354" s="602"/>
      <c r="F354" s="602"/>
      <c r="G354" s="602"/>
      <c r="H354" s="602"/>
      <c r="I354" s="602"/>
      <c r="J354" s="602"/>
      <c r="K354" s="602"/>
      <c r="L354" s="602">
        <v>100</v>
      </c>
      <c r="M354" s="602">
        <v>8</v>
      </c>
      <c r="N354" s="602">
        <v>44</v>
      </c>
      <c r="O354" s="602">
        <v>75</v>
      </c>
      <c r="P354" s="602">
        <v>-234</v>
      </c>
      <c r="Q354" s="602">
        <v>8</v>
      </c>
      <c r="R354" s="602">
        <v>16</v>
      </c>
      <c r="S354" s="545">
        <v>-479</v>
      </c>
    </row>
    <row r="355" spans="1:180" ht="20.100000000000001" customHeight="1" thickBot="1">
      <c r="A355" s="296" t="s">
        <v>216</v>
      </c>
      <c r="B355" s="458"/>
      <c r="C355" s="459"/>
      <c r="D355" s="552">
        <v>363</v>
      </c>
      <c r="E355" s="552">
        <v>230</v>
      </c>
      <c r="F355" s="552">
        <v>124</v>
      </c>
      <c r="G355" s="552">
        <v>401</v>
      </c>
      <c r="H355" s="552">
        <v>603</v>
      </c>
      <c r="I355" s="552">
        <v>539</v>
      </c>
      <c r="J355" s="552">
        <v>-1</v>
      </c>
      <c r="K355" s="552">
        <v>458</v>
      </c>
      <c r="L355" s="552">
        <v>530</v>
      </c>
      <c r="M355" s="552">
        <v>248</v>
      </c>
      <c r="N355" s="552">
        <v>3000</v>
      </c>
      <c r="O355" s="552">
        <v>547</v>
      </c>
      <c r="P355" s="552">
        <v>246</v>
      </c>
      <c r="Q355" s="552">
        <v>767</v>
      </c>
      <c r="R355" s="552">
        <v>917</v>
      </c>
      <c r="S355" s="543">
        <v>-653</v>
      </c>
    </row>
    <row r="356" spans="1:180" ht="20.100000000000001" customHeight="1" thickTop="1">
      <c r="A356" s="167" t="s">
        <v>217</v>
      </c>
      <c r="B356" s="167"/>
      <c r="C356" s="167"/>
      <c r="D356" s="539" t="s">
        <v>61</v>
      </c>
      <c r="E356" s="539" t="s">
        <v>61</v>
      </c>
      <c r="F356" s="539" t="s">
        <v>61</v>
      </c>
      <c r="G356" s="539" t="s">
        <v>61</v>
      </c>
      <c r="H356" s="539" t="s">
        <v>61</v>
      </c>
      <c r="I356" s="539" t="s">
        <v>61</v>
      </c>
      <c r="J356" s="539" t="s">
        <v>61</v>
      </c>
      <c r="K356" s="539" t="s">
        <v>61</v>
      </c>
      <c r="L356" s="539">
        <v>815</v>
      </c>
      <c r="M356" s="539">
        <v>-1088</v>
      </c>
      <c r="N356" s="539">
        <v>-6105</v>
      </c>
      <c r="O356" s="539">
        <v>1465</v>
      </c>
      <c r="P356" s="539">
        <v>-2662</v>
      </c>
      <c r="Q356" s="539">
        <v>-9908</v>
      </c>
      <c r="R356" s="539">
        <v>-3832</v>
      </c>
      <c r="S356" s="1008" t="s">
        <v>61</v>
      </c>
    </row>
    <row r="357" spans="1:180" ht="10.5" customHeight="1">
      <c r="A357" s="611"/>
      <c r="B357" s="610"/>
      <c r="C357" s="610"/>
    </row>
    <row r="358" spans="1:180" ht="20.100000000000001" customHeight="1">
      <c r="A358" s="609"/>
      <c r="B358" s="609"/>
      <c r="C358" s="609"/>
    </row>
    <row r="359" spans="1:180" ht="20.100000000000001" customHeight="1">
      <c r="A359" s="609"/>
      <c r="B359" s="609"/>
      <c r="C359" s="609"/>
    </row>
    <row r="360" spans="1:180" s="620" customFormat="1" ht="20.100000000000001" customHeight="1">
      <c r="A360" s="1048" t="s">
        <v>773</v>
      </c>
      <c r="B360" s="1049"/>
      <c r="C360" s="1049"/>
      <c r="D360" s="600"/>
      <c r="E360" s="600"/>
      <c r="F360" s="600"/>
      <c r="G360" s="600"/>
      <c r="H360" s="600"/>
      <c r="I360" s="600"/>
      <c r="J360" s="600"/>
      <c r="K360" s="600"/>
      <c r="L360" s="600"/>
      <c r="M360" s="600"/>
      <c r="N360" s="600"/>
      <c r="O360" s="600"/>
      <c r="P360" s="600"/>
      <c r="Q360" s="600"/>
      <c r="R360" s="600"/>
      <c r="S360" s="931"/>
      <c r="T360" s="586"/>
      <c r="U360" s="452"/>
      <c r="V360" s="452"/>
      <c r="W360" s="452"/>
      <c r="X360" s="452"/>
      <c r="Y360" s="452"/>
      <c r="Z360" s="452"/>
      <c r="AA360" s="452"/>
      <c r="AB360" s="586"/>
      <c r="AC360" s="452"/>
      <c r="AD360" s="452"/>
      <c r="AE360" s="452"/>
      <c r="AF360" s="452"/>
      <c r="AG360" s="452"/>
      <c r="AH360" s="452"/>
      <c r="AI360" s="452"/>
      <c r="AJ360" s="586"/>
      <c r="AK360" s="452"/>
      <c r="AL360" s="452"/>
      <c r="AM360" s="452"/>
      <c r="AN360" s="452"/>
      <c r="AO360" s="452"/>
      <c r="AP360" s="452"/>
      <c r="AQ360" s="452"/>
      <c r="AR360" s="586"/>
      <c r="AS360" s="452"/>
      <c r="AZ360" s="587"/>
      <c r="BH360" s="587"/>
      <c r="BP360" s="587"/>
      <c r="BX360" s="587"/>
      <c r="CF360" s="587"/>
      <c r="CN360" s="587"/>
      <c r="CV360" s="587"/>
      <c r="DD360" s="587"/>
      <c r="DL360" s="587"/>
      <c r="DT360" s="587"/>
      <c r="EB360" s="587"/>
      <c r="EJ360" s="587"/>
      <c r="ER360" s="587"/>
      <c r="EZ360" s="587"/>
      <c r="FH360" s="587"/>
      <c r="FP360" s="587"/>
      <c r="FX360" s="587"/>
    </row>
    <row r="361" spans="1:180" s="620" customFormat="1" ht="37.5" customHeight="1" thickBot="1">
      <c r="A361" s="460" t="s">
        <v>17</v>
      </c>
      <c r="B361" s="456"/>
      <c r="C361" s="128"/>
      <c r="D361" s="527" t="s">
        <v>6</v>
      </c>
      <c r="E361" s="527" t="s">
        <v>690</v>
      </c>
      <c r="F361" s="527" t="s">
        <v>695</v>
      </c>
      <c r="G361" s="527" t="s">
        <v>701</v>
      </c>
      <c r="H361" s="527" t="s">
        <v>704</v>
      </c>
      <c r="I361" s="527" t="s">
        <v>730</v>
      </c>
      <c r="J361" s="527" t="s">
        <v>776</v>
      </c>
      <c r="K361" s="527" t="s">
        <v>791</v>
      </c>
      <c r="L361" s="570" t="s">
        <v>1007</v>
      </c>
      <c r="M361" s="570" t="s">
        <v>1010</v>
      </c>
      <c r="N361" s="570" t="s">
        <v>1011</v>
      </c>
      <c r="O361" s="570" t="s">
        <v>1012</v>
      </c>
      <c r="P361" s="570" t="s">
        <v>1013</v>
      </c>
      <c r="Q361" s="570" t="s">
        <v>1014</v>
      </c>
      <c r="R361" s="570" t="s">
        <v>986</v>
      </c>
      <c r="S361" s="527" t="s">
        <v>1067</v>
      </c>
      <c r="T361" s="452"/>
      <c r="U361" s="452"/>
      <c r="V361" s="452"/>
      <c r="W361" s="452"/>
      <c r="X361" s="452"/>
      <c r="Y361" s="452"/>
      <c r="Z361" s="452"/>
      <c r="AA361" s="452"/>
      <c r="AB361" s="452"/>
      <c r="AC361" s="452"/>
      <c r="AD361" s="452"/>
      <c r="AE361" s="452"/>
      <c r="AF361" s="452"/>
      <c r="AG361" s="452"/>
      <c r="AH361" s="452"/>
      <c r="AI361" s="452"/>
      <c r="AJ361" s="452"/>
      <c r="AK361" s="452"/>
      <c r="AL361" s="452"/>
      <c r="AM361" s="452"/>
      <c r="AN361" s="452"/>
      <c r="AO361" s="452"/>
      <c r="AP361" s="452"/>
      <c r="AQ361" s="452"/>
      <c r="AR361" s="452"/>
      <c r="AS361" s="452"/>
    </row>
    <row r="362" spans="1:180" s="620" customFormat="1" ht="20.100000000000001" customHeight="1">
      <c r="A362" s="609" t="s">
        <v>223</v>
      </c>
      <c r="B362" s="609"/>
      <c r="C362" s="609"/>
      <c r="D362" s="602">
        <v>-3</v>
      </c>
      <c r="E362" s="602">
        <v>0</v>
      </c>
      <c r="F362" s="602">
        <v>0</v>
      </c>
      <c r="G362" s="602">
        <v>0</v>
      </c>
      <c r="H362" s="602">
        <v>0</v>
      </c>
      <c r="I362" s="602">
        <v>0</v>
      </c>
      <c r="J362" s="602">
        <v>0</v>
      </c>
      <c r="K362" s="602">
        <v>2</v>
      </c>
      <c r="L362" s="602">
        <v>0</v>
      </c>
      <c r="M362" s="602">
        <v>0</v>
      </c>
      <c r="N362" s="602">
        <v>0</v>
      </c>
      <c r="O362" s="602">
        <v>0</v>
      </c>
      <c r="P362" s="602">
        <v>0</v>
      </c>
      <c r="Q362" s="602">
        <v>0</v>
      </c>
      <c r="R362" s="602">
        <v>0</v>
      </c>
      <c r="S362" s="545">
        <v>0</v>
      </c>
      <c r="T362" s="452"/>
      <c r="U362" s="452"/>
      <c r="V362" s="452"/>
      <c r="W362" s="452"/>
      <c r="X362" s="452"/>
      <c r="Y362" s="452"/>
      <c r="Z362" s="452"/>
      <c r="AA362" s="452"/>
      <c r="AB362" s="452"/>
      <c r="AC362" s="452"/>
      <c r="AD362" s="452"/>
      <c r="AE362" s="452"/>
      <c r="AF362" s="452"/>
      <c r="AG362" s="452"/>
      <c r="AH362" s="452"/>
      <c r="AI362" s="452"/>
      <c r="AJ362" s="452"/>
      <c r="AK362" s="452"/>
      <c r="AL362" s="452"/>
      <c r="AM362" s="452"/>
      <c r="AN362" s="452"/>
      <c r="AO362" s="452"/>
      <c r="AP362" s="452"/>
      <c r="AQ362" s="452"/>
      <c r="AR362" s="452"/>
      <c r="AS362" s="452"/>
    </row>
    <row r="363" spans="1:180" s="620" customFormat="1" ht="20.100000000000001" customHeight="1">
      <c r="A363" s="609" t="s">
        <v>212</v>
      </c>
      <c r="B363" s="609"/>
      <c r="C363" s="609"/>
      <c r="D363" s="602">
        <v>0</v>
      </c>
      <c r="E363" s="602">
        <v>0</v>
      </c>
      <c r="F363" s="602">
        <v>0</v>
      </c>
      <c r="G363" s="602">
        <v>0</v>
      </c>
      <c r="H363" s="602">
        <v>0</v>
      </c>
      <c r="I363" s="602">
        <v>0</v>
      </c>
      <c r="J363" s="602">
        <v>0</v>
      </c>
      <c r="K363" s="602">
        <v>0</v>
      </c>
      <c r="T363" s="452"/>
      <c r="U363" s="452"/>
      <c r="V363" s="452"/>
      <c r="W363" s="452"/>
      <c r="X363" s="452"/>
      <c r="Y363" s="452"/>
      <c r="Z363" s="452"/>
      <c r="AA363" s="452"/>
      <c r="AB363" s="452"/>
      <c r="AC363" s="452"/>
      <c r="AD363" s="452"/>
      <c r="AE363" s="452"/>
      <c r="AF363" s="452"/>
      <c r="AG363" s="452"/>
      <c r="AH363" s="452"/>
      <c r="AI363" s="452"/>
      <c r="AJ363" s="452"/>
      <c r="AK363" s="452"/>
      <c r="AL363" s="452"/>
      <c r="AM363" s="452"/>
      <c r="AN363" s="452"/>
      <c r="AO363" s="452"/>
      <c r="AP363" s="452"/>
      <c r="AQ363" s="452"/>
      <c r="AR363" s="452"/>
      <c r="AS363" s="452"/>
    </row>
    <row r="364" spans="1:180" s="620" customFormat="1" ht="20.100000000000001" customHeight="1">
      <c r="A364" s="609" t="s">
        <v>224</v>
      </c>
      <c r="B364" s="609"/>
      <c r="C364" s="609"/>
      <c r="D364" s="602">
        <v>0</v>
      </c>
      <c r="E364" s="602">
        <v>0</v>
      </c>
      <c r="F364" s="602">
        <v>0</v>
      </c>
      <c r="G364" s="602">
        <v>0</v>
      </c>
      <c r="H364" s="602">
        <v>0</v>
      </c>
      <c r="I364" s="602">
        <v>0</v>
      </c>
      <c r="J364" s="602">
        <v>0</v>
      </c>
      <c r="K364" s="602">
        <v>0</v>
      </c>
      <c r="L364" s="602">
        <v>0</v>
      </c>
      <c r="M364" s="602">
        <v>0</v>
      </c>
      <c r="N364" s="602">
        <v>0</v>
      </c>
      <c r="O364" s="602">
        <v>0</v>
      </c>
      <c r="P364" s="602">
        <v>0</v>
      </c>
      <c r="Q364" s="602">
        <v>-1</v>
      </c>
      <c r="R364" s="602">
        <v>0</v>
      </c>
      <c r="S364" s="545">
        <v>0</v>
      </c>
      <c r="T364" s="452"/>
      <c r="U364" s="452"/>
      <c r="V364" s="452"/>
      <c r="W364" s="452"/>
      <c r="X364" s="452"/>
      <c r="Y364" s="452"/>
      <c r="Z364" s="452"/>
      <c r="AA364" s="452"/>
      <c r="AB364" s="452"/>
      <c r="AC364" s="452"/>
      <c r="AD364" s="452"/>
      <c r="AE364" s="452"/>
      <c r="AF364" s="452"/>
      <c r="AG364" s="452"/>
      <c r="AH364" s="452"/>
      <c r="AI364" s="452"/>
      <c r="AJ364" s="452"/>
      <c r="AK364" s="452"/>
      <c r="AL364" s="452"/>
      <c r="AM364" s="452"/>
      <c r="AN364" s="452"/>
      <c r="AO364" s="452"/>
      <c r="AP364" s="452"/>
      <c r="AQ364" s="452"/>
      <c r="AR364" s="452"/>
      <c r="AS364" s="452"/>
    </row>
    <row r="365" spans="1:180" s="620" customFormat="1" ht="20.100000000000001" customHeight="1">
      <c r="A365" s="609" t="s">
        <v>211</v>
      </c>
      <c r="B365" s="609"/>
      <c r="C365" s="609"/>
      <c r="D365" s="602">
        <v>0</v>
      </c>
      <c r="E365" s="602">
        <v>0</v>
      </c>
      <c r="F365" s="602">
        <v>0</v>
      </c>
      <c r="G365" s="602">
        <v>0</v>
      </c>
      <c r="H365" s="602">
        <v>0</v>
      </c>
      <c r="I365" s="602">
        <v>0</v>
      </c>
      <c r="J365" s="602">
        <v>0</v>
      </c>
      <c r="K365" s="602">
        <v>0</v>
      </c>
      <c r="L365" s="602">
        <v>0</v>
      </c>
      <c r="M365" s="602">
        <v>0</v>
      </c>
      <c r="N365" s="602">
        <v>0</v>
      </c>
      <c r="O365" s="602">
        <v>0</v>
      </c>
      <c r="P365" s="602">
        <v>0</v>
      </c>
      <c r="Q365" s="602">
        <v>0</v>
      </c>
      <c r="R365" s="602">
        <v>0</v>
      </c>
      <c r="S365" s="545">
        <v>0</v>
      </c>
      <c r="T365" s="452"/>
      <c r="U365" s="452"/>
      <c r="V365" s="452"/>
      <c r="W365" s="452"/>
      <c r="X365" s="452"/>
      <c r="Y365" s="452"/>
      <c r="Z365" s="452"/>
      <c r="AA365" s="452"/>
      <c r="AB365" s="452"/>
      <c r="AC365" s="452"/>
      <c r="AD365" s="452"/>
      <c r="AE365" s="452"/>
      <c r="AF365" s="452"/>
      <c r="AG365" s="452"/>
      <c r="AH365" s="452"/>
      <c r="AI365" s="452"/>
      <c r="AJ365" s="452"/>
      <c r="AK365" s="452"/>
      <c r="AL365" s="452"/>
      <c r="AM365" s="452"/>
      <c r="AN365" s="452"/>
      <c r="AO365" s="452"/>
      <c r="AP365" s="452"/>
      <c r="AQ365" s="452"/>
      <c r="AR365" s="452"/>
      <c r="AS365" s="452"/>
    </row>
    <row r="366" spans="1:180" s="620" customFormat="1" ht="20.100000000000001" customHeight="1">
      <c r="A366" s="609" t="s">
        <v>707</v>
      </c>
      <c r="B366" s="609"/>
      <c r="C366" s="609"/>
      <c r="D366" s="602"/>
      <c r="E366" s="602"/>
      <c r="F366" s="602"/>
      <c r="G366" s="602"/>
      <c r="H366" s="602"/>
      <c r="I366" s="602">
        <v>-1</v>
      </c>
      <c r="J366" s="602">
        <v>-1</v>
      </c>
      <c r="K366" s="602">
        <v>3</v>
      </c>
      <c r="L366" s="602" t="s">
        <v>61</v>
      </c>
      <c r="M366" s="602" t="s">
        <v>61</v>
      </c>
      <c r="N366" s="602" t="s">
        <v>61</v>
      </c>
      <c r="O366" s="602" t="s">
        <v>61</v>
      </c>
      <c r="P366" s="602" t="s">
        <v>61</v>
      </c>
      <c r="Q366" s="602" t="s">
        <v>61</v>
      </c>
      <c r="R366" s="602" t="s">
        <v>61</v>
      </c>
      <c r="S366" s="602" t="s">
        <v>61</v>
      </c>
      <c r="T366" s="452"/>
      <c r="U366" s="452"/>
      <c r="V366" s="452"/>
      <c r="W366" s="452"/>
      <c r="X366" s="452"/>
      <c r="Y366" s="452"/>
      <c r="Z366" s="452"/>
      <c r="AA366" s="452"/>
      <c r="AB366" s="452"/>
      <c r="AC366" s="452"/>
      <c r="AD366" s="452"/>
      <c r="AE366" s="452"/>
      <c r="AF366" s="452"/>
      <c r="AG366" s="452"/>
      <c r="AH366" s="452"/>
      <c r="AI366" s="452"/>
      <c r="AJ366" s="452"/>
      <c r="AK366" s="452"/>
      <c r="AL366" s="452"/>
      <c r="AM366" s="452"/>
      <c r="AN366" s="452"/>
      <c r="AO366" s="452"/>
      <c r="AP366" s="452"/>
      <c r="AQ366" s="452"/>
      <c r="AR366" s="452"/>
      <c r="AS366" s="452"/>
    </row>
    <row r="367" spans="1:180" s="620" customFormat="1" ht="20.100000000000001" customHeight="1">
      <c r="A367" s="167" t="s">
        <v>213</v>
      </c>
      <c r="B367" s="167"/>
      <c r="C367" s="167"/>
      <c r="D367" s="539">
        <v>0</v>
      </c>
      <c r="E367" s="539">
        <v>0</v>
      </c>
      <c r="F367" s="539">
        <v>-6</v>
      </c>
      <c r="G367" s="539">
        <v>0</v>
      </c>
      <c r="H367" s="539">
        <v>0</v>
      </c>
      <c r="I367" s="539">
        <v>0</v>
      </c>
      <c r="J367" s="539">
        <v>0</v>
      </c>
      <c r="K367" s="539">
        <v>0</v>
      </c>
      <c r="L367" s="539">
        <v>0</v>
      </c>
      <c r="M367" s="539">
        <v>0</v>
      </c>
      <c r="N367" s="539">
        <v>0</v>
      </c>
      <c r="O367" s="539">
        <v>0</v>
      </c>
      <c r="P367" s="539">
        <v>0</v>
      </c>
      <c r="Q367" s="539">
        <v>0</v>
      </c>
      <c r="R367" s="539">
        <v>0</v>
      </c>
      <c r="S367" s="1008">
        <v>0</v>
      </c>
      <c r="T367" s="452"/>
      <c r="U367" s="452"/>
      <c r="V367" s="452"/>
      <c r="W367" s="452"/>
      <c r="X367" s="452"/>
      <c r="Y367" s="452"/>
      <c r="Z367" s="452"/>
      <c r="AA367" s="452"/>
      <c r="AB367" s="452"/>
      <c r="AC367" s="452"/>
      <c r="AD367" s="452"/>
      <c r="AE367" s="452"/>
      <c r="AF367" s="452"/>
      <c r="AG367" s="452"/>
      <c r="AH367" s="452"/>
      <c r="AI367" s="452"/>
      <c r="AJ367" s="452"/>
      <c r="AK367" s="452"/>
      <c r="AL367" s="452"/>
      <c r="AM367" s="452"/>
      <c r="AN367" s="452"/>
      <c r="AO367" s="452"/>
      <c r="AP367" s="452"/>
      <c r="AQ367" s="452"/>
      <c r="AR367" s="452"/>
      <c r="AS367" s="452"/>
    </row>
    <row r="368" spans="1:180" ht="20.100000000000001" customHeight="1" thickBot="1">
      <c r="A368" s="296" t="s">
        <v>1137</v>
      </c>
      <c r="B368" s="458"/>
      <c r="C368" s="459"/>
      <c r="D368" s="552"/>
      <c r="E368" s="552"/>
      <c r="F368" s="552"/>
      <c r="G368" s="552"/>
      <c r="H368" s="552"/>
      <c r="I368" s="552"/>
      <c r="J368" s="552"/>
      <c r="K368" s="552"/>
      <c r="L368" s="552">
        <v>0</v>
      </c>
      <c r="M368" s="552">
        <v>0</v>
      </c>
      <c r="N368" s="552">
        <v>0</v>
      </c>
      <c r="O368" s="552">
        <v>0</v>
      </c>
      <c r="P368" s="552">
        <v>0</v>
      </c>
      <c r="Q368" s="552">
        <v>0</v>
      </c>
      <c r="R368" s="552">
        <v>0</v>
      </c>
      <c r="S368" s="543">
        <v>0</v>
      </c>
    </row>
    <row r="369" spans="1:180" ht="20.100000000000001" customHeight="1" thickTop="1">
      <c r="A369" s="610" t="s">
        <v>212</v>
      </c>
      <c r="B369" s="610"/>
      <c r="C369" s="610"/>
      <c r="D369" s="602"/>
      <c r="E369" s="602"/>
      <c r="F369" s="602"/>
      <c r="G369" s="602"/>
      <c r="H369" s="602"/>
      <c r="I369" s="602"/>
      <c r="J369" s="602"/>
      <c r="K369" s="602"/>
      <c r="L369" s="602">
        <v>0</v>
      </c>
      <c r="M369" s="602">
        <v>-29</v>
      </c>
      <c r="N369" s="602">
        <v>-1</v>
      </c>
      <c r="O369" s="602">
        <v>-5</v>
      </c>
      <c r="P369" s="602">
        <v>-275</v>
      </c>
      <c r="Q369" s="602">
        <v>-46</v>
      </c>
      <c r="R369" s="602">
        <v>-35</v>
      </c>
      <c r="S369" s="545">
        <v>-550</v>
      </c>
    </row>
    <row r="370" spans="1:180" ht="20.100000000000001" customHeight="1" thickBot="1">
      <c r="A370" s="296" t="s">
        <v>216</v>
      </c>
      <c r="B370" s="296"/>
      <c r="C370" s="296"/>
      <c r="D370" s="543">
        <v>-3</v>
      </c>
      <c r="E370" s="543">
        <v>0</v>
      </c>
      <c r="F370" s="543">
        <v>-6</v>
      </c>
      <c r="G370" s="543">
        <v>0</v>
      </c>
      <c r="H370" s="543">
        <v>0</v>
      </c>
      <c r="I370" s="543">
        <v>-1</v>
      </c>
      <c r="J370" s="543">
        <v>-1</v>
      </c>
      <c r="K370" s="543">
        <v>4</v>
      </c>
      <c r="L370" s="543">
        <v>0</v>
      </c>
      <c r="M370" s="543">
        <v>-29</v>
      </c>
      <c r="N370" s="543">
        <v>-1</v>
      </c>
      <c r="O370" s="543">
        <v>-5</v>
      </c>
      <c r="P370" s="543">
        <v>-275</v>
      </c>
      <c r="Q370" s="543">
        <v>-46</v>
      </c>
      <c r="R370" s="543">
        <v>-35</v>
      </c>
      <c r="S370" s="543">
        <v>-550</v>
      </c>
    </row>
    <row r="371" spans="1:180" s="587" customFormat="1" ht="11.25" customHeight="1" thickTop="1">
      <c r="A371" s="608"/>
      <c r="B371" s="608"/>
      <c r="C371" s="608"/>
      <c r="D371" s="600"/>
      <c r="E371" s="600"/>
      <c r="F371" s="600"/>
      <c r="G371" s="600"/>
      <c r="H371" s="600"/>
      <c r="I371" s="600"/>
      <c r="J371" s="600"/>
      <c r="K371" s="600"/>
      <c r="L371" s="600"/>
      <c r="M371" s="600"/>
      <c r="N371" s="600"/>
      <c r="O371" s="600"/>
      <c r="P371" s="600"/>
      <c r="Q371" s="600"/>
      <c r="R371" s="600"/>
      <c r="S371" s="931"/>
      <c r="T371" s="586"/>
      <c r="U371" s="586"/>
      <c r="V371" s="586"/>
      <c r="W371" s="586"/>
      <c r="X371" s="586"/>
      <c r="Y371" s="586"/>
      <c r="Z371" s="586"/>
      <c r="AA371" s="586"/>
      <c r="AB371" s="586"/>
      <c r="AC371" s="586"/>
      <c r="AD371" s="586"/>
      <c r="AE371" s="586"/>
      <c r="AF371" s="586"/>
      <c r="AG371" s="586"/>
      <c r="AH371" s="586"/>
      <c r="AI371" s="586"/>
      <c r="AJ371" s="586"/>
      <c r="AK371" s="586"/>
      <c r="AL371" s="586"/>
      <c r="AM371" s="586"/>
      <c r="AN371" s="586"/>
      <c r="AO371" s="586"/>
      <c r="AP371" s="586"/>
      <c r="AQ371" s="586"/>
      <c r="AR371" s="586"/>
      <c r="AS371" s="586"/>
    </row>
    <row r="372" spans="1:180" s="620" customFormat="1" ht="20.100000000000001" customHeight="1">
      <c r="A372" s="609"/>
      <c r="B372" s="609"/>
      <c r="C372" s="609"/>
      <c r="D372" s="600"/>
      <c r="E372" s="600"/>
      <c r="F372" s="600"/>
      <c r="G372" s="600"/>
      <c r="H372" s="600"/>
      <c r="I372" s="600"/>
      <c r="J372" s="600"/>
      <c r="K372" s="600"/>
      <c r="L372" s="600"/>
      <c r="M372" s="600"/>
      <c r="N372" s="600"/>
      <c r="O372" s="600"/>
      <c r="P372" s="600"/>
      <c r="Q372" s="600"/>
      <c r="R372" s="600"/>
      <c r="S372" s="931"/>
      <c r="T372" s="452"/>
      <c r="U372" s="452"/>
      <c r="V372" s="452"/>
      <c r="W372" s="452"/>
      <c r="X372" s="452"/>
      <c r="Y372" s="452"/>
      <c r="Z372" s="452"/>
      <c r="AA372" s="452"/>
      <c r="AB372" s="452"/>
      <c r="AC372" s="452"/>
      <c r="AD372" s="452"/>
      <c r="AE372" s="452"/>
      <c r="AF372" s="452"/>
      <c r="AG372" s="452"/>
      <c r="AH372" s="452"/>
      <c r="AI372" s="452"/>
      <c r="AJ372" s="452"/>
      <c r="AK372" s="452"/>
      <c r="AL372" s="452"/>
      <c r="AM372" s="452"/>
      <c r="AN372" s="452"/>
      <c r="AO372" s="452"/>
      <c r="AP372" s="452"/>
      <c r="AQ372" s="452"/>
      <c r="AR372" s="452"/>
      <c r="AS372" s="452"/>
    </row>
    <row r="373" spans="1:180" s="620" customFormat="1" ht="20.100000000000001" customHeight="1">
      <c r="A373" s="588"/>
      <c r="B373" s="588"/>
      <c r="C373" s="588"/>
      <c r="D373" s="600"/>
      <c r="E373" s="600"/>
      <c r="F373" s="600"/>
      <c r="G373" s="600"/>
      <c r="H373" s="600"/>
      <c r="I373" s="600"/>
      <c r="J373" s="600"/>
      <c r="K373" s="600"/>
      <c r="L373" s="600"/>
      <c r="M373" s="600"/>
      <c r="N373" s="600"/>
      <c r="O373" s="600"/>
      <c r="P373" s="600"/>
      <c r="Q373" s="600"/>
      <c r="R373" s="600"/>
      <c r="S373" s="931"/>
      <c r="T373" s="452"/>
      <c r="U373" s="452"/>
      <c r="V373" s="452"/>
      <c r="W373" s="452"/>
      <c r="X373" s="452"/>
      <c r="Y373" s="452"/>
      <c r="Z373" s="452"/>
      <c r="AA373" s="452"/>
      <c r="AB373" s="452"/>
      <c r="AC373" s="452"/>
      <c r="AD373" s="452"/>
      <c r="AE373" s="452"/>
      <c r="AF373" s="452"/>
      <c r="AG373" s="452"/>
      <c r="AH373" s="452"/>
      <c r="AI373" s="452"/>
      <c r="AJ373" s="452"/>
      <c r="AK373" s="452"/>
      <c r="AL373" s="452"/>
      <c r="AM373" s="452"/>
      <c r="AN373" s="452"/>
      <c r="AO373" s="452"/>
      <c r="AP373" s="452"/>
      <c r="AQ373" s="452"/>
      <c r="AR373" s="452"/>
      <c r="AS373" s="452"/>
    </row>
    <row r="374" spans="1:180" ht="20.100000000000001" customHeight="1">
      <c r="A374" s="1048" t="s">
        <v>774</v>
      </c>
      <c r="B374" s="1049"/>
      <c r="C374" s="1049"/>
      <c r="T374" s="601"/>
      <c r="AB374" s="601"/>
      <c r="AJ374" s="601"/>
      <c r="AR374" s="601"/>
      <c r="AZ374" s="593"/>
      <c r="BH374" s="593"/>
      <c r="BP374" s="593"/>
      <c r="BX374" s="593"/>
      <c r="CF374" s="593"/>
      <c r="CN374" s="593"/>
      <c r="CV374" s="593"/>
      <c r="DD374" s="593"/>
      <c r="DL374" s="593"/>
      <c r="DT374" s="593"/>
      <c r="EB374" s="593"/>
      <c r="EJ374" s="593"/>
      <c r="ER374" s="593"/>
      <c r="EZ374" s="593"/>
      <c r="FH374" s="593"/>
      <c r="FP374" s="593"/>
      <c r="FX374" s="593"/>
    </row>
    <row r="375" spans="1:180" ht="37.5" customHeight="1" thickBot="1">
      <c r="A375" s="460" t="s">
        <v>17</v>
      </c>
      <c r="B375" s="456"/>
      <c r="C375" s="128"/>
      <c r="D375" s="527" t="s">
        <v>6</v>
      </c>
      <c r="E375" s="527" t="s">
        <v>690</v>
      </c>
      <c r="F375" s="527" t="s">
        <v>695</v>
      </c>
      <c r="G375" s="527" t="s">
        <v>701</v>
      </c>
      <c r="H375" s="527" t="s">
        <v>704</v>
      </c>
      <c r="I375" s="527" t="s">
        <v>730</v>
      </c>
      <c r="J375" s="527" t="s">
        <v>776</v>
      </c>
      <c r="K375" s="527" t="s">
        <v>791</v>
      </c>
      <c r="L375" s="570" t="s">
        <v>1007</v>
      </c>
      <c r="M375" s="570" t="s">
        <v>1010</v>
      </c>
      <c r="N375" s="570" t="s">
        <v>1011</v>
      </c>
      <c r="O375" s="570" t="s">
        <v>1012</v>
      </c>
      <c r="P375" s="570" t="s">
        <v>1013</v>
      </c>
      <c r="Q375" s="570" t="s">
        <v>1014</v>
      </c>
      <c r="R375" s="570" t="s">
        <v>986</v>
      </c>
      <c r="S375" s="527" t="s">
        <v>1067</v>
      </c>
    </row>
    <row r="376" spans="1:180" ht="20.100000000000001" customHeight="1">
      <c r="A376" s="609" t="s">
        <v>223</v>
      </c>
      <c r="B376" s="609"/>
      <c r="C376" s="609"/>
      <c r="D376" s="602">
        <v>3</v>
      </c>
      <c r="E376" s="602">
        <v>0</v>
      </c>
      <c r="F376" s="602">
        <v>0</v>
      </c>
      <c r="G376" s="602">
        <v>0</v>
      </c>
      <c r="H376" s="602">
        <v>0</v>
      </c>
      <c r="I376" s="602">
        <v>0</v>
      </c>
      <c r="J376" s="602">
        <v>0</v>
      </c>
      <c r="K376" s="602">
        <v>0</v>
      </c>
      <c r="L376" s="602">
        <v>50</v>
      </c>
      <c r="M376" s="602">
        <v>0</v>
      </c>
      <c r="N376" s="602">
        <v>0</v>
      </c>
      <c r="O376" s="602">
        <v>0</v>
      </c>
      <c r="P376" s="602">
        <v>0</v>
      </c>
      <c r="Q376" s="602">
        <v>0</v>
      </c>
      <c r="R376" s="602">
        <v>0</v>
      </c>
      <c r="S376" s="545">
        <v>0</v>
      </c>
    </row>
    <row r="377" spans="1:180" ht="20.100000000000001" customHeight="1">
      <c r="A377" s="609" t="s">
        <v>212</v>
      </c>
      <c r="B377" s="609"/>
      <c r="C377" s="609"/>
      <c r="D377" s="602">
        <v>0</v>
      </c>
      <c r="E377" s="602">
        <v>0</v>
      </c>
      <c r="F377" s="602">
        <v>1</v>
      </c>
      <c r="G377" s="602">
        <v>0</v>
      </c>
      <c r="H377" s="602">
        <v>0</v>
      </c>
      <c r="I377" s="602">
        <v>1</v>
      </c>
      <c r="J377" s="602">
        <v>0</v>
      </c>
      <c r="K377" s="602">
        <v>0</v>
      </c>
      <c r="L377" s="599"/>
      <c r="M377" s="599"/>
      <c r="N377" s="599"/>
      <c r="O377" s="599"/>
      <c r="P377" s="599"/>
      <c r="Q377" s="599"/>
      <c r="R377" s="599"/>
      <c r="S377" s="599"/>
    </row>
    <row r="378" spans="1:180" ht="20.100000000000001" customHeight="1">
      <c r="A378" s="609" t="s">
        <v>224</v>
      </c>
      <c r="B378" s="609"/>
      <c r="C378" s="609"/>
      <c r="D378" s="602">
        <v>0</v>
      </c>
      <c r="E378" s="602">
        <v>4</v>
      </c>
      <c r="F378" s="602">
        <v>0</v>
      </c>
      <c r="G378" s="602">
        <v>1</v>
      </c>
      <c r="H378" s="602">
        <v>431</v>
      </c>
      <c r="I378" s="602">
        <v>0</v>
      </c>
      <c r="J378" s="602">
        <v>292</v>
      </c>
      <c r="K378" s="602">
        <v>0</v>
      </c>
      <c r="L378" s="602">
        <v>0</v>
      </c>
      <c r="M378" s="602">
        <v>3</v>
      </c>
      <c r="N378" s="602">
        <v>2605</v>
      </c>
      <c r="O378" s="602">
        <v>0</v>
      </c>
      <c r="P378" s="602">
        <v>0</v>
      </c>
      <c r="Q378" s="602">
        <v>639</v>
      </c>
      <c r="R378" s="602">
        <v>0</v>
      </c>
      <c r="S378" s="545">
        <v>4</v>
      </c>
    </row>
    <row r="379" spans="1:180" ht="20.100000000000001" customHeight="1">
      <c r="A379" s="609" t="s">
        <v>211</v>
      </c>
      <c r="B379" s="609"/>
      <c r="C379" s="609"/>
      <c r="D379" s="602">
        <v>0</v>
      </c>
      <c r="E379" s="602">
        <v>0</v>
      </c>
      <c r="F379" s="602">
        <v>0</v>
      </c>
      <c r="G379" s="602">
        <v>0</v>
      </c>
      <c r="H379" s="602">
        <v>0</v>
      </c>
      <c r="I379" s="602">
        <v>0</v>
      </c>
      <c r="J379" s="602">
        <v>0</v>
      </c>
      <c r="K379" s="602">
        <v>0</v>
      </c>
      <c r="L379" s="602">
        <v>0</v>
      </c>
      <c r="M379" s="602">
        <v>0</v>
      </c>
      <c r="N379" s="602">
        <v>0</v>
      </c>
      <c r="O379" s="602">
        <v>0</v>
      </c>
      <c r="P379" s="602">
        <v>0</v>
      </c>
      <c r="Q379" s="602">
        <v>0</v>
      </c>
      <c r="R379" s="602">
        <v>0</v>
      </c>
      <c r="S379" s="545">
        <v>0</v>
      </c>
    </row>
    <row r="380" spans="1:180" ht="19.5" customHeight="1">
      <c r="A380" s="609" t="s">
        <v>707</v>
      </c>
      <c r="B380" s="609"/>
      <c r="C380" s="609"/>
      <c r="D380" s="602"/>
      <c r="E380" s="602"/>
      <c r="F380" s="602"/>
      <c r="G380" s="602"/>
      <c r="H380" s="602"/>
      <c r="I380" s="602">
        <v>-2</v>
      </c>
      <c r="J380" s="602">
        <v>6</v>
      </c>
      <c r="K380" s="602">
        <v>-16</v>
      </c>
      <c r="L380" s="602" t="s">
        <v>61</v>
      </c>
      <c r="M380" s="602" t="s">
        <v>61</v>
      </c>
      <c r="N380" s="602" t="s">
        <v>61</v>
      </c>
      <c r="O380" s="602" t="s">
        <v>61</v>
      </c>
      <c r="P380" s="602" t="s">
        <v>61</v>
      </c>
      <c r="Q380" s="602" t="s">
        <v>61</v>
      </c>
      <c r="R380" s="602" t="s">
        <v>61</v>
      </c>
      <c r="S380" s="602" t="s">
        <v>61</v>
      </c>
    </row>
    <row r="381" spans="1:180" ht="20.100000000000001" customHeight="1">
      <c r="A381" s="167" t="s">
        <v>213</v>
      </c>
      <c r="B381" s="167"/>
      <c r="C381" s="167"/>
      <c r="D381" s="539">
        <v>0</v>
      </c>
      <c r="E381" s="539">
        <v>-1</v>
      </c>
      <c r="F381" s="539">
        <v>2</v>
      </c>
      <c r="G381" s="539">
        <v>-3</v>
      </c>
      <c r="H381" s="539">
        <v>-18</v>
      </c>
      <c r="I381" s="539">
        <v>70</v>
      </c>
      <c r="J381" s="539">
        <v>0</v>
      </c>
      <c r="K381" s="539">
        <v>0</v>
      </c>
      <c r="L381" s="539">
        <v>0</v>
      </c>
      <c r="M381" s="539">
        <v>9</v>
      </c>
      <c r="N381" s="539">
        <v>6</v>
      </c>
      <c r="O381" s="539">
        <v>-1</v>
      </c>
      <c r="P381" s="539">
        <v>2</v>
      </c>
      <c r="Q381" s="539">
        <v>1</v>
      </c>
      <c r="R381" s="539">
        <v>138</v>
      </c>
      <c r="S381" s="1008">
        <v>1</v>
      </c>
    </row>
    <row r="382" spans="1:180" ht="20.100000000000001" customHeight="1" thickBot="1">
      <c r="A382" s="296" t="s">
        <v>1137</v>
      </c>
      <c r="B382" s="458"/>
      <c r="C382" s="459"/>
      <c r="D382" s="552"/>
      <c r="E382" s="552"/>
      <c r="F382" s="552"/>
      <c r="G382" s="552"/>
      <c r="H382" s="552"/>
      <c r="I382" s="552"/>
      <c r="J382" s="552"/>
      <c r="K382" s="552"/>
      <c r="L382" s="552">
        <v>50</v>
      </c>
      <c r="M382" s="552">
        <v>12</v>
      </c>
      <c r="N382" s="552">
        <v>2611</v>
      </c>
      <c r="O382" s="552">
        <v>-1</v>
      </c>
      <c r="P382" s="552">
        <v>3</v>
      </c>
      <c r="Q382" s="552">
        <v>639</v>
      </c>
      <c r="R382" s="552">
        <v>138</v>
      </c>
      <c r="S382" s="543">
        <v>5</v>
      </c>
    </row>
    <row r="383" spans="1:180" ht="20.100000000000001" customHeight="1" thickTop="1">
      <c r="A383" s="610" t="s">
        <v>212</v>
      </c>
      <c r="B383" s="610"/>
      <c r="C383" s="610"/>
      <c r="D383" s="602"/>
      <c r="E383" s="602"/>
      <c r="F383" s="602"/>
      <c r="G383" s="602"/>
      <c r="H383" s="602"/>
      <c r="I383" s="602"/>
      <c r="J383" s="602"/>
      <c r="K383" s="602"/>
      <c r="L383" s="602">
        <v>0</v>
      </c>
      <c r="M383" s="602">
        <v>0</v>
      </c>
      <c r="N383" s="602">
        <v>0</v>
      </c>
      <c r="O383" s="602">
        <v>0</v>
      </c>
      <c r="P383" s="602">
        <v>0</v>
      </c>
      <c r="Q383" s="602">
        <v>0</v>
      </c>
      <c r="R383" s="602">
        <v>0</v>
      </c>
      <c r="S383" s="545">
        <v>0</v>
      </c>
    </row>
    <row r="384" spans="1:180" ht="20.100000000000001" customHeight="1" thickBot="1">
      <c r="A384" s="296" t="s">
        <v>216</v>
      </c>
      <c r="B384" s="296"/>
      <c r="C384" s="296"/>
      <c r="D384" s="543">
        <v>3</v>
      </c>
      <c r="E384" s="543">
        <v>3</v>
      </c>
      <c r="F384" s="543">
        <v>3</v>
      </c>
      <c r="G384" s="543">
        <v>-2</v>
      </c>
      <c r="H384" s="543">
        <v>413</v>
      </c>
      <c r="I384" s="543">
        <v>69</v>
      </c>
      <c r="J384" s="543">
        <v>299</v>
      </c>
      <c r="K384" s="543">
        <v>-16</v>
      </c>
      <c r="L384" s="543">
        <v>50</v>
      </c>
      <c r="M384" s="543">
        <v>12</v>
      </c>
      <c r="N384" s="543">
        <v>2612</v>
      </c>
      <c r="O384" s="543">
        <v>-1</v>
      </c>
      <c r="P384" s="543">
        <v>3</v>
      </c>
      <c r="Q384" s="543">
        <v>640</v>
      </c>
      <c r="R384" s="543">
        <v>138</v>
      </c>
      <c r="S384" s="543">
        <v>5</v>
      </c>
    </row>
    <row r="385" spans="1:45" s="593" customFormat="1" ht="11.25" customHeight="1" thickTop="1">
      <c r="A385" s="608"/>
      <c r="B385" s="608"/>
      <c r="C385" s="608"/>
      <c r="D385" s="600"/>
      <c r="E385" s="600"/>
      <c r="F385" s="600"/>
      <c r="G385" s="600"/>
      <c r="H385" s="600"/>
      <c r="I385" s="600"/>
      <c r="J385" s="600"/>
      <c r="K385" s="600"/>
      <c r="L385" s="600"/>
      <c r="M385" s="600"/>
      <c r="N385" s="600"/>
      <c r="O385" s="600"/>
      <c r="P385" s="600"/>
      <c r="Q385" s="600"/>
      <c r="R385" s="600"/>
      <c r="S385" s="931"/>
      <c r="T385" s="601"/>
      <c r="U385" s="601"/>
      <c r="V385" s="601"/>
      <c r="W385" s="601"/>
      <c r="X385" s="601"/>
      <c r="Y385" s="601"/>
      <c r="Z385" s="601"/>
      <c r="AA385" s="601"/>
      <c r="AB385" s="601"/>
      <c r="AC385" s="601"/>
      <c r="AD385" s="601"/>
      <c r="AE385" s="601"/>
      <c r="AF385" s="601"/>
      <c r="AG385" s="601"/>
      <c r="AH385" s="601"/>
      <c r="AI385" s="601"/>
      <c r="AJ385" s="601"/>
      <c r="AK385" s="601"/>
      <c r="AL385" s="601"/>
      <c r="AM385" s="601"/>
      <c r="AN385" s="601"/>
      <c r="AO385" s="601"/>
      <c r="AP385" s="601"/>
      <c r="AQ385" s="601"/>
      <c r="AR385" s="601"/>
      <c r="AS385" s="601"/>
    </row>
    <row r="386" spans="1:45" ht="20.100000000000001" customHeight="1">
      <c r="A386" s="609"/>
      <c r="B386" s="609"/>
      <c r="C386" s="609"/>
    </row>
    <row r="387" spans="1:45" ht="20.100000000000001" customHeight="1">
      <c r="A387" s="608" t="s">
        <v>226</v>
      </c>
      <c r="B387" s="142"/>
      <c r="C387" s="142"/>
    </row>
    <row r="388" spans="1:45" ht="37.5" customHeight="1" thickBot="1">
      <c r="A388" s="460" t="s">
        <v>17</v>
      </c>
      <c r="B388" s="456"/>
      <c r="C388" s="128"/>
      <c r="D388" s="527" t="s">
        <v>6</v>
      </c>
      <c r="E388" s="527" t="s">
        <v>690</v>
      </c>
      <c r="F388" s="527" t="s">
        <v>695</v>
      </c>
      <c r="G388" s="527" t="s">
        <v>701</v>
      </c>
      <c r="H388" s="527" t="s">
        <v>704</v>
      </c>
      <c r="I388" s="527" t="s">
        <v>730</v>
      </c>
      <c r="J388" s="527" t="s">
        <v>776</v>
      </c>
      <c r="K388" s="527" t="s">
        <v>791</v>
      </c>
      <c r="L388" s="570" t="s">
        <v>1007</v>
      </c>
      <c r="M388" s="570" t="s">
        <v>1010</v>
      </c>
      <c r="N388" s="570" t="s">
        <v>1011</v>
      </c>
      <c r="O388" s="570" t="s">
        <v>1012</v>
      </c>
      <c r="P388" s="570" t="s">
        <v>1013</v>
      </c>
      <c r="Q388" s="570" t="s">
        <v>1014</v>
      </c>
      <c r="R388" s="570" t="s">
        <v>986</v>
      </c>
      <c r="S388" s="527" t="s">
        <v>1067</v>
      </c>
    </row>
    <row r="389" spans="1:45" ht="20.100000000000001" customHeight="1">
      <c r="A389" s="609" t="s">
        <v>223</v>
      </c>
      <c r="B389" s="609"/>
      <c r="C389" s="609"/>
      <c r="D389" s="602">
        <v>-16</v>
      </c>
      <c r="E389" s="602">
        <v>4</v>
      </c>
      <c r="F389" s="602">
        <v>-29</v>
      </c>
      <c r="G389" s="602">
        <v>27</v>
      </c>
      <c r="H389" s="602">
        <v>45</v>
      </c>
      <c r="I389" s="602">
        <v>-39</v>
      </c>
      <c r="J389" s="602">
        <v>0</v>
      </c>
      <c r="K389" s="602">
        <v>-18</v>
      </c>
      <c r="L389" s="602">
        <v>-2</v>
      </c>
      <c r="M389" s="602">
        <v>-8</v>
      </c>
      <c r="N389" s="602">
        <v>-66</v>
      </c>
      <c r="O389" s="602">
        <v>-31</v>
      </c>
      <c r="P389" s="602">
        <v>17</v>
      </c>
      <c r="Q389" s="602">
        <v>-302</v>
      </c>
      <c r="R389" s="602">
        <v>131</v>
      </c>
      <c r="S389" s="545">
        <v>-43</v>
      </c>
    </row>
    <row r="390" spans="1:45" ht="20.100000000000001" customHeight="1">
      <c r="A390" s="609" t="s">
        <v>212</v>
      </c>
      <c r="B390" s="609"/>
      <c r="C390" s="609"/>
      <c r="D390" s="602">
        <v>0</v>
      </c>
      <c r="E390" s="602">
        <v>0</v>
      </c>
      <c r="F390" s="602">
        <v>0</v>
      </c>
      <c r="G390" s="602">
        <v>0</v>
      </c>
      <c r="H390" s="602">
        <v>0</v>
      </c>
      <c r="I390" s="602">
        <v>0</v>
      </c>
      <c r="J390" s="602">
        <v>0</v>
      </c>
      <c r="K390" s="602">
        <v>0</v>
      </c>
      <c r="L390" s="599"/>
      <c r="M390" s="599"/>
      <c r="N390" s="599"/>
      <c r="O390" s="599"/>
      <c r="P390" s="599"/>
      <c r="Q390" s="599"/>
      <c r="R390" s="599"/>
      <c r="S390" s="599"/>
    </row>
    <row r="391" spans="1:45" ht="20.100000000000001" customHeight="1">
      <c r="A391" s="609" t="s">
        <v>224</v>
      </c>
      <c r="B391" s="609"/>
      <c r="C391" s="609"/>
      <c r="D391" s="602">
        <v>2</v>
      </c>
      <c r="E391" s="602">
        <v>1</v>
      </c>
      <c r="F391" s="602">
        <v>-2</v>
      </c>
      <c r="G391" s="602">
        <v>1</v>
      </c>
      <c r="H391" s="602">
        <v>-4</v>
      </c>
      <c r="I391" s="602">
        <v>7</v>
      </c>
      <c r="J391" s="602">
        <v>-1</v>
      </c>
      <c r="K391" s="602">
        <v>3</v>
      </c>
      <c r="L391" s="602">
        <v>-1</v>
      </c>
      <c r="M391" s="602">
        <v>-3</v>
      </c>
      <c r="N391" s="602">
        <v>-9</v>
      </c>
      <c r="O391" s="602">
        <v>-59</v>
      </c>
      <c r="P391" s="602">
        <v>-12</v>
      </c>
      <c r="Q391" s="602">
        <v>-39</v>
      </c>
      <c r="R391" s="602">
        <v>-64</v>
      </c>
      <c r="S391" s="545">
        <v>164</v>
      </c>
    </row>
    <row r="392" spans="1:45" ht="20.100000000000001" customHeight="1">
      <c r="A392" s="609" t="s">
        <v>211</v>
      </c>
      <c r="B392" s="609"/>
      <c r="C392" s="609"/>
      <c r="D392" s="602">
        <v>-32</v>
      </c>
      <c r="E392" s="602">
        <v>-9</v>
      </c>
      <c r="F392" s="602">
        <v>5</v>
      </c>
      <c r="G392" s="602">
        <v>-23</v>
      </c>
      <c r="H392" s="602">
        <v>-22</v>
      </c>
      <c r="I392" s="602">
        <v>26</v>
      </c>
      <c r="J392" s="602">
        <v>8</v>
      </c>
      <c r="K392" s="602">
        <v>27</v>
      </c>
      <c r="L392" s="602">
        <v>23</v>
      </c>
      <c r="M392" s="602">
        <v>68</v>
      </c>
      <c r="N392" s="602">
        <v>222</v>
      </c>
      <c r="O392" s="602">
        <v>129</v>
      </c>
      <c r="P392" s="602">
        <v>157</v>
      </c>
      <c r="Q392" s="602">
        <v>200</v>
      </c>
      <c r="R392" s="602">
        <v>342</v>
      </c>
      <c r="S392" s="545">
        <v>-945</v>
      </c>
    </row>
    <row r="393" spans="1:45" ht="20.100000000000001" customHeight="1">
      <c r="A393" s="609" t="s">
        <v>707</v>
      </c>
      <c r="B393" s="609"/>
      <c r="C393" s="609"/>
      <c r="D393" s="602"/>
      <c r="E393" s="602"/>
      <c r="F393" s="602"/>
      <c r="G393" s="602"/>
      <c r="H393" s="602"/>
      <c r="I393" s="602">
        <v>275</v>
      </c>
      <c r="J393" s="602">
        <v>-126</v>
      </c>
      <c r="K393" s="602">
        <v>-469</v>
      </c>
      <c r="L393" s="602" t="s">
        <v>61</v>
      </c>
      <c r="M393" s="602" t="s">
        <v>61</v>
      </c>
      <c r="N393" s="602" t="s">
        <v>61</v>
      </c>
      <c r="O393" s="602" t="s">
        <v>61</v>
      </c>
      <c r="P393" s="602" t="s">
        <v>61</v>
      </c>
      <c r="Q393" s="602" t="s">
        <v>61</v>
      </c>
      <c r="R393" s="602" t="s">
        <v>61</v>
      </c>
      <c r="S393" s="602" t="s">
        <v>61</v>
      </c>
    </row>
    <row r="394" spans="1:45" ht="20.100000000000001" customHeight="1">
      <c r="A394" s="167" t="s">
        <v>916</v>
      </c>
      <c r="B394" s="167"/>
      <c r="C394" s="167"/>
      <c r="D394" s="539">
        <v>0</v>
      </c>
      <c r="E394" s="539">
        <v>0</v>
      </c>
      <c r="F394" s="539">
        <v>0</v>
      </c>
      <c r="G394" s="539">
        <v>0</v>
      </c>
      <c r="H394" s="539">
        <v>-222</v>
      </c>
      <c r="I394" s="539">
        <v>0</v>
      </c>
      <c r="J394" s="539">
        <v>0</v>
      </c>
      <c r="K394" s="539">
        <v>0</v>
      </c>
      <c r="L394" s="539">
        <v>0</v>
      </c>
      <c r="M394" s="539">
        <v>0</v>
      </c>
      <c r="N394" s="539">
        <v>0</v>
      </c>
      <c r="O394" s="539">
        <v>-6</v>
      </c>
      <c r="P394" s="539">
        <v>-10</v>
      </c>
      <c r="Q394" s="539">
        <v>0</v>
      </c>
      <c r="R394" s="539">
        <v>0</v>
      </c>
      <c r="S394" s="1008">
        <v>-24</v>
      </c>
    </row>
    <row r="395" spans="1:45" ht="20.100000000000001" customHeight="1" thickBot="1">
      <c r="A395" s="296" t="s">
        <v>1137</v>
      </c>
      <c r="B395" s="458"/>
      <c r="C395" s="459"/>
      <c r="D395" s="552"/>
      <c r="E395" s="552"/>
      <c r="F395" s="552"/>
      <c r="G395" s="552"/>
      <c r="H395" s="552"/>
      <c r="I395" s="552"/>
      <c r="J395" s="552"/>
      <c r="K395" s="552"/>
      <c r="L395" s="552">
        <v>21</v>
      </c>
      <c r="M395" s="552">
        <v>58</v>
      </c>
      <c r="N395" s="552">
        <v>146</v>
      </c>
      <c r="O395" s="552">
        <v>34</v>
      </c>
      <c r="P395" s="552">
        <v>152</v>
      </c>
      <c r="Q395" s="552">
        <v>-141</v>
      </c>
      <c r="R395" s="552">
        <v>409</v>
      </c>
      <c r="S395" s="543">
        <v>-848</v>
      </c>
    </row>
    <row r="396" spans="1:45" ht="20.100000000000001" customHeight="1" thickTop="1">
      <c r="A396" s="610" t="s">
        <v>212</v>
      </c>
      <c r="B396" s="610"/>
      <c r="C396" s="610"/>
      <c r="D396" s="602"/>
      <c r="E396" s="602"/>
      <c r="F396" s="602"/>
      <c r="G396" s="602"/>
      <c r="H396" s="602"/>
      <c r="I396" s="602"/>
      <c r="J396" s="602"/>
      <c r="K396" s="602"/>
      <c r="L396" s="602">
        <v>0</v>
      </c>
      <c r="M396" s="602">
        <v>0</v>
      </c>
      <c r="N396" s="602">
        <v>0</v>
      </c>
      <c r="O396" s="602">
        <v>0</v>
      </c>
      <c r="P396" s="602">
        <v>-21</v>
      </c>
      <c r="Q396" s="602">
        <v>-3</v>
      </c>
      <c r="R396" s="602">
        <v>-16</v>
      </c>
      <c r="S396" s="545">
        <v>-5</v>
      </c>
    </row>
    <row r="397" spans="1:45" ht="20.100000000000001" customHeight="1" thickBot="1">
      <c r="A397" s="296" t="s">
        <v>216</v>
      </c>
      <c r="B397" s="296"/>
      <c r="C397" s="296"/>
      <c r="D397" s="543">
        <v>-46</v>
      </c>
      <c r="E397" s="543">
        <v>-5</v>
      </c>
      <c r="F397" s="543">
        <v>-27</v>
      </c>
      <c r="G397" s="543">
        <v>5</v>
      </c>
      <c r="H397" s="543">
        <v>-204</v>
      </c>
      <c r="I397" s="543">
        <v>269</v>
      </c>
      <c r="J397" s="543">
        <v>-119</v>
      </c>
      <c r="K397" s="543">
        <v>-458</v>
      </c>
      <c r="L397" s="543">
        <v>21</v>
      </c>
      <c r="M397" s="543">
        <v>58</v>
      </c>
      <c r="N397" s="543">
        <v>146</v>
      </c>
      <c r="O397" s="543">
        <v>34</v>
      </c>
      <c r="P397" s="543">
        <v>131</v>
      </c>
      <c r="Q397" s="543">
        <v>-145</v>
      </c>
      <c r="R397" s="543">
        <v>393</v>
      </c>
      <c r="S397" s="543">
        <v>-852</v>
      </c>
    </row>
    <row r="398" spans="1:45" s="593" customFormat="1" ht="11.25" customHeight="1" thickTop="1">
      <c r="A398" s="608"/>
      <c r="B398" s="608"/>
      <c r="C398" s="608"/>
      <c r="D398" s="595"/>
      <c r="E398" s="595"/>
      <c r="F398" s="595"/>
      <c r="G398" s="595"/>
      <c r="H398" s="595"/>
      <c r="I398" s="595"/>
      <c r="J398" s="595"/>
      <c r="K398" s="595"/>
      <c r="L398" s="595"/>
      <c r="M398" s="595"/>
      <c r="N398" s="595"/>
      <c r="O398" s="595"/>
      <c r="P398" s="595"/>
      <c r="Q398" s="595"/>
      <c r="R398" s="595"/>
      <c r="S398" s="547"/>
      <c r="T398" s="601"/>
      <c r="U398" s="601"/>
      <c r="V398" s="601"/>
      <c r="W398" s="601"/>
      <c r="X398" s="601"/>
      <c r="Y398" s="601"/>
      <c r="Z398" s="601"/>
      <c r="AA398" s="601"/>
      <c r="AB398" s="601"/>
      <c r="AC398" s="601"/>
      <c r="AD398" s="601"/>
      <c r="AE398" s="601"/>
      <c r="AF398" s="601"/>
      <c r="AG398" s="601"/>
      <c r="AH398" s="601"/>
      <c r="AI398" s="601"/>
      <c r="AJ398" s="601"/>
      <c r="AK398" s="601"/>
      <c r="AL398" s="601"/>
      <c r="AM398" s="601"/>
      <c r="AN398" s="601"/>
      <c r="AO398" s="601"/>
      <c r="AP398" s="601"/>
      <c r="AQ398" s="601"/>
      <c r="AR398" s="601"/>
      <c r="AS398" s="601"/>
    </row>
    <row r="399" spans="1:45">
      <c r="A399" s="1043" t="s">
        <v>892</v>
      </c>
      <c r="B399" s="1043"/>
      <c r="C399" s="1043"/>
      <c r="D399" s="1043"/>
      <c r="E399" s="1043"/>
      <c r="F399" s="1043"/>
      <c r="G399" s="1043"/>
      <c r="H399" s="1043"/>
      <c r="I399" s="1043"/>
      <c r="J399" s="1043"/>
      <c r="K399" s="595"/>
      <c r="L399" s="595"/>
      <c r="M399" s="595"/>
      <c r="N399" s="595"/>
      <c r="O399" s="595"/>
      <c r="P399" s="595"/>
      <c r="Q399" s="595"/>
      <c r="R399" s="595"/>
      <c r="S399" s="547"/>
      <c r="T399" s="672"/>
      <c r="U399" s="672"/>
      <c r="V399" s="672"/>
      <c r="W399" s="672"/>
      <c r="X399" s="672"/>
      <c r="Y399" s="672"/>
      <c r="Z399" s="672"/>
      <c r="AA399" s="672"/>
      <c r="AB399" s="672"/>
      <c r="AC399" s="672"/>
      <c r="AD399" s="672"/>
      <c r="AE399" s="672"/>
      <c r="AF399" s="672"/>
      <c r="AG399" s="672"/>
      <c r="AH399" s="672"/>
      <c r="AI399" s="672"/>
      <c r="AJ399" s="672"/>
      <c r="AK399" s="672"/>
      <c r="AL399" s="672"/>
      <c r="AM399" s="672"/>
      <c r="AN399" s="672"/>
      <c r="AO399" s="672"/>
      <c r="AP399" s="672"/>
      <c r="AQ399" s="672"/>
      <c r="AR399" s="672"/>
      <c r="AS399" s="672"/>
    </row>
    <row r="400" spans="1:45" ht="20.100000000000001" customHeight="1">
      <c r="A400" s="609" t="s">
        <v>915</v>
      </c>
      <c r="B400" s="609"/>
      <c r="C400" s="609"/>
    </row>
    <row r="401" spans="1:45" ht="20.100000000000001" customHeight="1">
      <c r="A401" s="609"/>
      <c r="B401" s="608"/>
      <c r="C401" s="608"/>
      <c r="D401" s="595"/>
      <c r="E401" s="595"/>
      <c r="F401" s="595"/>
      <c r="G401" s="595"/>
      <c r="H401" s="595"/>
      <c r="I401" s="595"/>
      <c r="J401" s="595"/>
      <c r="K401" s="595"/>
      <c r="L401" s="595"/>
      <c r="M401" s="595"/>
      <c r="N401" s="595"/>
      <c r="O401" s="595"/>
      <c r="P401" s="595"/>
      <c r="Q401" s="595"/>
      <c r="R401" s="595"/>
      <c r="S401" s="547"/>
      <c r="T401" s="592"/>
      <c r="U401" s="592"/>
      <c r="V401" s="592"/>
      <c r="W401" s="592"/>
      <c r="X401" s="592"/>
      <c r="Y401" s="592"/>
      <c r="Z401" s="592"/>
      <c r="AA401" s="592"/>
      <c r="AB401" s="592"/>
      <c r="AC401" s="592"/>
      <c r="AD401" s="592"/>
      <c r="AE401" s="592"/>
      <c r="AF401" s="592"/>
      <c r="AG401" s="592"/>
      <c r="AH401" s="592"/>
      <c r="AI401" s="592"/>
      <c r="AJ401" s="592"/>
      <c r="AK401" s="592"/>
      <c r="AL401" s="592"/>
      <c r="AM401" s="592"/>
      <c r="AN401" s="592"/>
      <c r="AO401" s="592"/>
      <c r="AP401" s="592"/>
      <c r="AQ401" s="592"/>
      <c r="AR401" s="592"/>
      <c r="AS401" s="592"/>
    </row>
    <row r="402" spans="1:45" ht="20.100000000000001" customHeight="1">
      <c r="A402" s="608" t="s">
        <v>232</v>
      </c>
      <c r="B402" s="142"/>
      <c r="C402" s="142"/>
    </row>
    <row r="403" spans="1:45" ht="37.5" customHeight="1" thickBot="1">
      <c r="A403" s="460" t="s">
        <v>17</v>
      </c>
      <c r="B403" s="456"/>
      <c r="C403" s="128"/>
      <c r="D403" s="527" t="s">
        <v>6</v>
      </c>
      <c r="E403" s="527" t="s">
        <v>690</v>
      </c>
      <c r="F403" s="527" t="s">
        <v>695</v>
      </c>
      <c r="G403" s="527" t="s">
        <v>701</v>
      </c>
      <c r="H403" s="527" t="s">
        <v>704</v>
      </c>
      <c r="I403" s="527" t="s">
        <v>730</v>
      </c>
      <c r="J403" s="527" t="s">
        <v>776</v>
      </c>
      <c r="K403" s="527" t="s">
        <v>791</v>
      </c>
      <c r="L403" s="570" t="s">
        <v>1007</v>
      </c>
      <c r="M403" s="570" t="s">
        <v>1010</v>
      </c>
      <c r="N403" s="570" t="s">
        <v>1011</v>
      </c>
      <c r="O403" s="570" t="s">
        <v>1012</v>
      </c>
      <c r="P403" s="570" t="s">
        <v>1013</v>
      </c>
      <c r="Q403" s="570" t="s">
        <v>1014</v>
      </c>
      <c r="R403" s="570" t="s">
        <v>986</v>
      </c>
      <c r="S403" s="527" t="s">
        <v>1067</v>
      </c>
    </row>
    <row r="404" spans="1:45" ht="20.100000000000001" customHeight="1">
      <c r="A404" s="609" t="s">
        <v>223</v>
      </c>
      <c r="B404" s="609"/>
      <c r="C404" s="609"/>
      <c r="D404" s="602">
        <v>259</v>
      </c>
      <c r="E404" s="602">
        <v>225</v>
      </c>
      <c r="F404" s="602">
        <v>176</v>
      </c>
      <c r="G404" s="602">
        <v>278</v>
      </c>
      <c r="H404" s="602">
        <v>273</v>
      </c>
      <c r="I404" s="602">
        <v>212</v>
      </c>
      <c r="J404" s="602">
        <v>181</v>
      </c>
      <c r="K404" s="602">
        <v>220</v>
      </c>
      <c r="L404" s="602">
        <v>307</v>
      </c>
      <c r="M404" s="602">
        <v>232</v>
      </c>
      <c r="N404" s="602">
        <v>278</v>
      </c>
      <c r="O404" s="602">
        <v>470</v>
      </c>
      <c r="P404" s="602">
        <v>316</v>
      </c>
      <c r="Q404" s="602">
        <v>341</v>
      </c>
      <c r="R404" s="602">
        <v>416</v>
      </c>
      <c r="S404" s="545">
        <v>692</v>
      </c>
    </row>
    <row r="405" spans="1:45" ht="20.100000000000001" customHeight="1">
      <c r="A405" s="609" t="s">
        <v>212</v>
      </c>
      <c r="B405" s="609"/>
      <c r="C405" s="609"/>
      <c r="D405" s="602">
        <v>135</v>
      </c>
      <c r="E405" s="602">
        <v>107</v>
      </c>
      <c r="F405" s="602">
        <v>91</v>
      </c>
      <c r="G405" s="602">
        <v>136</v>
      </c>
      <c r="H405" s="602">
        <v>138</v>
      </c>
      <c r="I405" s="602">
        <v>74</v>
      </c>
      <c r="J405" s="602">
        <v>73</v>
      </c>
      <c r="K405" s="602">
        <v>108</v>
      </c>
      <c r="L405" s="599"/>
      <c r="M405" s="599"/>
      <c r="N405" s="599"/>
      <c r="O405" s="599"/>
      <c r="P405" s="599"/>
      <c r="Q405" s="599"/>
      <c r="R405" s="599"/>
      <c r="S405" s="599"/>
    </row>
    <row r="406" spans="1:45" ht="20.100000000000001" customHeight="1">
      <c r="A406" s="609" t="s">
        <v>224</v>
      </c>
      <c r="B406" s="609"/>
      <c r="C406" s="609"/>
      <c r="D406" s="602">
        <v>137</v>
      </c>
      <c r="E406" s="602">
        <v>31</v>
      </c>
      <c r="F406" s="602">
        <v>11</v>
      </c>
      <c r="G406" s="602">
        <v>130</v>
      </c>
      <c r="H406" s="602">
        <v>106</v>
      </c>
      <c r="I406" s="602">
        <v>32</v>
      </c>
      <c r="J406" s="602">
        <v>10</v>
      </c>
      <c r="K406" s="602">
        <v>90</v>
      </c>
      <c r="L406" s="602">
        <v>132</v>
      </c>
      <c r="M406" s="602">
        <v>43</v>
      </c>
      <c r="N406" s="602">
        <v>22</v>
      </c>
      <c r="O406" s="602">
        <v>119</v>
      </c>
      <c r="P406" s="602">
        <v>90</v>
      </c>
      <c r="Q406" s="602">
        <v>0</v>
      </c>
      <c r="R406" s="602">
        <v>17</v>
      </c>
      <c r="S406" s="134">
        <v>69</v>
      </c>
    </row>
    <row r="407" spans="1:45" ht="20.100000000000001" customHeight="1">
      <c r="A407" s="609" t="s">
        <v>211</v>
      </c>
      <c r="B407" s="609"/>
      <c r="C407" s="609"/>
      <c r="D407" s="602">
        <v>41</v>
      </c>
      <c r="E407" s="602">
        <v>34</v>
      </c>
      <c r="F407" s="602">
        <v>31</v>
      </c>
      <c r="G407" s="602">
        <v>35</v>
      </c>
      <c r="H407" s="602">
        <v>48</v>
      </c>
      <c r="I407" s="602">
        <v>35</v>
      </c>
      <c r="J407" s="602">
        <v>33</v>
      </c>
      <c r="K407" s="602">
        <v>38</v>
      </c>
      <c r="L407" s="602">
        <v>53</v>
      </c>
      <c r="M407" s="602">
        <v>36</v>
      </c>
      <c r="N407" s="602">
        <v>31</v>
      </c>
      <c r="O407" s="602">
        <v>3</v>
      </c>
      <c r="P407" s="602">
        <v>54</v>
      </c>
      <c r="Q407" s="602">
        <v>40</v>
      </c>
      <c r="R407" s="602">
        <v>36</v>
      </c>
      <c r="S407" s="134">
        <v>43</v>
      </c>
    </row>
    <row r="408" spans="1:45" ht="19.5" customHeight="1">
      <c r="A408" s="609" t="s">
        <v>707</v>
      </c>
      <c r="B408" s="609"/>
      <c r="C408" s="609"/>
      <c r="D408" s="602"/>
      <c r="E408" s="602"/>
      <c r="F408" s="602"/>
      <c r="G408" s="602"/>
      <c r="H408" s="602"/>
      <c r="I408" s="602">
        <v>184</v>
      </c>
      <c r="J408" s="602">
        <v>-147</v>
      </c>
      <c r="K408" s="602">
        <v>819</v>
      </c>
      <c r="L408" s="602" t="s">
        <v>61</v>
      </c>
      <c r="M408" s="602" t="s">
        <v>61</v>
      </c>
      <c r="N408" s="602" t="s">
        <v>61</v>
      </c>
      <c r="O408" s="602" t="s">
        <v>61</v>
      </c>
      <c r="P408" s="602" t="s">
        <v>61</v>
      </c>
      <c r="Q408" s="602" t="s">
        <v>61</v>
      </c>
      <c r="R408" s="602" t="s">
        <v>61</v>
      </c>
      <c r="S408" s="602" t="s">
        <v>61</v>
      </c>
    </row>
    <row r="409" spans="1:45" ht="20.100000000000001" customHeight="1">
      <c r="A409" s="167" t="s">
        <v>213</v>
      </c>
      <c r="B409" s="167"/>
      <c r="C409" s="167"/>
      <c r="D409" s="539">
        <v>-25</v>
      </c>
      <c r="E409" s="539">
        <v>-25</v>
      </c>
      <c r="F409" s="539">
        <v>-14</v>
      </c>
      <c r="G409" s="539">
        <v>-27</v>
      </c>
      <c r="H409" s="539">
        <v>-22</v>
      </c>
      <c r="I409" s="539">
        <v>-26</v>
      </c>
      <c r="J409" s="539">
        <v>-19</v>
      </c>
      <c r="K409" s="539">
        <v>-28</v>
      </c>
      <c r="L409" s="539">
        <v>-23</v>
      </c>
      <c r="M409" s="539">
        <v>-29</v>
      </c>
      <c r="N409" s="539">
        <v>-25</v>
      </c>
      <c r="O409" s="539">
        <v>-36</v>
      </c>
      <c r="P409" s="539">
        <v>-25</v>
      </c>
      <c r="Q409" s="539">
        <v>-19</v>
      </c>
      <c r="R409" s="539">
        <v>-15</v>
      </c>
      <c r="S409" s="209">
        <v>-30</v>
      </c>
    </row>
    <row r="410" spans="1:45" ht="20.100000000000001" customHeight="1" thickBot="1">
      <c r="A410" s="296" t="s">
        <v>1137</v>
      </c>
      <c r="B410" s="458"/>
      <c r="C410" s="459"/>
      <c r="D410" s="552"/>
      <c r="E410" s="552"/>
      <c r="F410" s="552"/>
      <c r="G410" s="552"/>
      <c r="H410" s="552"/>
      <c r="I410" s="552"/>
      <c r="J410" s="552"/>
      <c r="K410" s="552"/>
      <c r="L410" s="552">
        <v>469</v>
      </c>
      <c r="M410" s="552">
        <v>283</v>
      </c>
      <c r="N410" s="552">
        <v>305</v>
      </c>
      <c r="O410" s="552">
        <v>555</v>
      </c>
      <c r="P410" s="552">
        <v>435</v>
      </c>
      <c r="Q410" s="552">
        <v>362</v>
      </c>
      <c r="R410" s="552">
        <v>454</v>
      </c>
      <c r="S410" s="543">
        <v>775</v>
      </c>
    </row>
    <row r="411" spans="1:45" ht="20.100000000000001" customHeight="1" thickTop="1">
      <c r="A411" s="610" t="s">
        <v>212</v>
      </c>
      <c r="B411" s="610"/>
      <c r="C411" s="610"/>
      <c r="D411" s="602"/>
      <c r="E411" s="602"/>
      <c r="F411" s="602"/>
      <c r="G411" s="602"/>
      <c r="H411" s="602"/>
      <c r="I411" s="602"/>
      <c r="J411" s="602"/>
      <c r="K411" s="602"/>
      <c r="L411" s="602">
        <v>134</v>
      </c>
      <c r="M411" s="602">
        <v>70</v>
      </c>
      <c r="N411" s="602">
        <v>81</v>
      </c>
      <c r="O411" s="602">
        <v>118</v>
      </c>
      <c r="P411" s="602">
        <v>92</v>
      </c>
      <c r="Q411" s="602">
        <v>91</v>
      </c>
      <c r="R411" s="602">
        <v>107</v>
      </c>
      <c r="S411" s="134">
        <v>120</v>
      </c>
    </row>
    <row r="412" spans="1:45" ht="20.100000000000001" customHeight="1" thickBot="1">
      <c r="A412" s="296" t="s">
        <v>216</v>
      </c>
      <c r="B412" s="296"/>
      <c r="C412" s="296"/>
      <c r="D412" s="543">
        <v>545</v>
      </c>
      <c r="E412" s="543">
        <v>372</v>
      </c>
      <c r="F412" s="543">
        <v>295</v>
      </c>
      <c r="G412" s="543">
        <v>552</v>
      </c>
      <c r="H412" s="543">
        <v>543</v>
      </c>
      <c r="I412" s="543">
        <v>512</v>
      </c>
      <c r="J412" s="543">
        <v>132</v>
      </c>
      <c r="K412" s="543">
        <v>1247</v>
      </c>
      <c r="L412" s="543">
        <v>603</v>
      </c>
      <c r="M412" s="543">
        <v>354</v>
      </c>
      <c r="N412" s="543">
        <v>386</v>
      </c>
      <c r="O412" s="543">
        <v>673</v>
      </c>
      <c r="P412" s="543">
        <v>527</v>
      </c>
      <c r="Q412" s="543">
        <v>453</v>
      </c>
      <c r="R412" s="543">
        <v>561</v>
      </c>
      <c r="S412" s="543">
        <v>895</v>
      </c>
    </row>
    <row r="413" spans="1:45" s="593" customFormat="1" ht="10.15" customHeight="1" thickTop="1">
      <c r="A413" s="609"/>
      <c r="B413" s="609"/>
      <c r="C413" s="609"/>
      <c r="D413" s="600"/>
      <c r="E413" s="600"/>
      <c r="F413" s="600"/>
      <c r="G413" s="600"/>
      <c r="H413" s="600"/>
      <c r="I413" s="600"/>
      <c r="J413" s="600"/>
      <c r="K413" s="600"/>
      <c r="L413" s="600"/>
      <c r="M413" s="600"/>
      <c r="N413" s="600"/>
      <c r="O413" s="600"/>
      <c r="P413" s="600"/>
      <c r="Q413" s="600"/>
      <c r="R413" s="600"/>
      <c r="S413" s="931"/>
      <c r="T413" s="601"/>
      <c r="U413" s="601"/>
      <c r="V413" s="601"/>
      <c r="W413" s="601"/>
      <c r="X413" s="601"/>
      <c r="Y413" s="601"/>
      <c r="Z413" s="601"/>
      <c r="AA413" s="601"/>
      <c r="AB413" s="601"/>
      <c r="AC413" s="601"/>
      <c r="AD413" s="601"/>
      <c r="AE413" s="601"/>
      <c r="AF413" s="601"/>
      <c r="AG413" s="601"/>
      <c r="AH413" s="601"/>
      <c r="AI413" s="601"/>
      <c r="AJ413" s="601"/>
      <c r="AK413" s="601"/>
      <c r="AL413" s="601"/>
      <c r="AM413" s="601"/>
      <c r="AN413" s="601"/>
      <c r="AO413" s="601"/>
      <c r="AP413" s="601"/>
      <c r="AQ413" s="601"/>
      <c r="AR413" s="601"/>
      <c r="AS413" s="601"/>
    </row>
    <row r="414" spans="1:45" s="593" customFormat="1" ht="20.100000000000001" customHeight="1">
      <c r="A414" s="609"/>
      <c r="B414" s="609"/>
      <c r="C414" s="609"/>
      <c r="D414" s="600"/>
      <c r="E414" s="600"/>
      <c r="F414" s="600"/>
      <c r="G414" s="600"/>
      <c r="H414" s="600"/>
      <c r="I414" s="600"/>
      <c r="J414" s="600"/>
      <c r="K414" s="600"/>
      <c r="L414" s="600"/>
      <c r="M414" s="600"/>
      <c r="N414" s="600"/>
      <c r="O414" s="600"/>
      <c r="P414" s="600"/>
      <c r="Q414" s="600"/>
      <c r="R414" s="600"/>
      <c r="S414" s="600"/>
      <c r="T414" s="601"/>
      <c r="U414" s="601"/>
      <c r="V414" s="601"/>
      <c r="W414" s="601"/>
      <c r="X414" s="601"/>
      <c r="Y414" s="601"/>
      <c r="Z414" s="601"/>
      <c r="AA414" s="601"/>
      <c r="AB414" s="601"/>
      <c r="AC414" s="601"/>
      <c r="AD414" s="601"/>
      <c r="AE414" s="601"/>
      <c r="AF414" s="601"/>
      <c r="AG414" s="601"/>
      <c r="AH414" s="601"/>
      <c r="AI414" s="601"/>
      <c r="AJ414" s="601"/>
      <c r="AK414" s="601"/>
      <c r="AL414" s="601"/>
      <c r="AM414" s="601"/>
      <c r="AN414" s="601"/>
      <c r="AO414" s="601"/>
      <c r="AP414" s="601"/>
      <c r="AQ414" s="601"/>
      <c r="AR414" s="601"/>
      <c r="AS414" s="601"/>
    </row>
    <row r="415" spans="1:45" ht="20.100000000000001" customHeight="1">
      <c r="A415" s="608" t="s">
        <v>233</v>
      </c>
      <c r="B415" s="142"/>
      <c r="C415" s="142"/>
    </row>
    <row r="416" spans="1:45" ht="37.5" customHeight="1" thickBot="1">
      <c r="A416" s="460" t="s">
        <v>17</v>
      </c>
      <c r="B416" s="456"/>
      <c r="C416" s="128"/>
      <c r="D416" s="527" t="s">
        <v>6</v>
      </c>
      <c r="E416" s="527" t="s">
        <v>690</v>
      </c>
      <c r="F416" s="527" t="s">
        <v>695</v>
      </c>
      <c r="G416" s="527" t="s">
        <v>701</v>
      </c>
      <c r="H416" s="527" t="s">
        <v>704</v>
      </c>
      <c r="I416" s="527" t="s">
        <v>730</v>
      </c>
      <c r="J416" s="527" t="s">
        <v>776</v>
      </c>
      <c r="K416" s="527" t="s">
        <v>791</v>
      </c>
      <c r="L416" s="570" t="s">
        <v>1007</v>
      </c>
      <c r="M416" s="570" t="s">
        <v>1010</v>
      </c>
      <c r="N416" s="570" t="s">
        <v>1011</v>
      </c>
      <c r="O416" s="570" t="s">
        <v>1012</v>
      </c>
      <c r="P416" s="570" t="s">
        <v>1013</v>
      </c>
      <c r="Q416" s="570" t="s">
        <v>1014</v>
      </c>
      <c r="R416" s="570" t="s">
        <v>986</v>
      </c>
      <c r="S416" s="527" t="s">
        <v>1067</v>
      </c>
    </row>
    <row r="417" spans="1:45" ht="20.100000000000001" customHeight="1">
      <c r="A417" s="609" t="s">
        <v>223</v>
      </c>
      <c r="B417" s="609"/>
      <c r="C417" s="609"/>
      <c r="D417" s="602">
        <v>35</v>
      </c>
      <c r="E417" s="602">
        <v>35</v>
      </c>
      <c r="F417" s="602">
        <v>36</v>
      </c>
      <c r="G417" s="602">
        <v>39</v>
      </c>
      <c r="H417" s="602">
        <v>38</v>
      </c>
      <c r="I417" s="602">
        <v>39</v>
      </c>
      <c r="J417" s="602">
        <v>44</v>
      </c>
      <c r="K417" s="602">
        <v>42</v>
      </c>
      <c r="L417" s="602">
        <v>40</v>
      </c>
      <c r="M417" s="602">
        <v>42</v>
      </c>
      <c r="N417" s="602">
        <v>40</v>
      </c>
      <c r="O417" s="602">
        <v>42</v>
      </c>
      <c r="P417" s="602">
        <v>41</v>
      </c>
      <c r="Q417" s="602">
        <v>41</v>
      </c>
      <c r="R417" s="602">
        <v>41</v>
      </c>
      <c r="S417" s="545">
        <v>42</v>
      </c>
    </row>
    <row r="418" spans="1:45" ht="20.100000000000001" customHeight="1">
      <c r="A418" s="609" t="s">
        <v>212</v>
      </c>
      <c r="B418" s="609"/>
      <c r="C418" s="609"/>
      <c r="D418" s="602">
        <v>36</v>
      </c>
      <c r="E418" s="602">
        <v>37</v>
      </c>
      <c r="F418" s="602">
        <v>38</v>
      </c>
      <c r="G418" s="602">
        <v>41</v>
      </c>
      <c r="H418" s="602">
        <v>40</v>
      </c>
      <c r="I418" s="602">
        <v>38</v>
      </c>
      <c r="J418" s="602">
        <v>33</v>
      </c>
      <c r="K418" s="602">
        <v>33</v>
      </c>
      <c r="L418" s="599"/>
      <c r="M418" s="599"/>
      <c r="N418" s="599"/>
      <c r="O418" s="599"/>
      <c r="P418" s="599"/>
      <c r="Q418" s="599"/>
      <c r="R418" s="599"/>
      <c r="S418" s="599"/>
    </row>
    <row r="419" spans="1:45" ht="20.100000000000001" customHeight="1">
      <c r="A419" s="609" t="s">
        <v>224</v>
      </c>
      <c r="B419" s="609"/>
      <c r="C419" s="609"/>
      <c r="D419" s="602">
        <v>45</v>
      </c>
      <c r="E419" s="602">
        <v>46</v>
      </c>
      <c r="F419" s="602">
        <v>47</v>
      </c>
      <c r="G419" s="602">
        <v>50</v>
      </c>
      <c r="H419" s="602">
        <v>48</v>
      </c>
      <c r="I419" s="602">
        <v>47</v>
      </c>
      <c r="J419" s="602">
        <v>47</v>
      </c>
      <c r="K419" s="602">
        <v>50</v>
      </c>
      <c r="L419" s="602">
        <v>46</v>
      </c>
      <c r="M419" s="602">
        <v>47</v>
      </c>
      <c r="N419" s="602">
        <v>43</v>
      </c>
      <c r="O419" s="602">
        <v>46</v>
      </c>
      <c r="P419" s="602">
        <v>42</v>
      </c>
      <c r="Q419" s="602">
        <v>36</v>
      </c>
      <c r="R419" s="602">
        <v>33</v>
      </c>
      <c r="S419" s="547">
        <v>38</v>
      </c>
    </row>
    <row r="420" spans="1:45" ht="20.100000000000001" customHeight="1">
      <c r="A420" s="609" t="s">
        <v>211</v>
      </c>
      <c r="B420" s="609"/>
      <c r="C420" s="609"/>
      <c r="D420" s="602">
        <v>15</v>
      </c>
      <c r="E420" s="602">
        <v>15</v>
      </c>
      <c r="F420" s="602">
        <v>15</v>
      </c>
      <c r="G420" s="602">
        <v>16</v>
      </c>
      <c r="H420" s="602">
        <v>16</v>
      </c>
      <c r="I420" s="602">
        <v>16</v>
      </c>
      <c r="J420" s="602">
        <v>15</v>
      </c>
      <c r="K420" s="602">
        <v>17</v>
      </c>
      <c r="L420" s="602">
        <v>17</v>
      </c>
      <c r="M420" s="602">
        <v>17</v>
      </c>
      <c r="N420" s="602">
        <v>18</v>
      </c>
      <c r="O420" s="602">
        <v>19</v>
      </c>
      <c r="P420" s="602">
        <v>19</v>
      </c>
      <c r="Q420" s="602">
        <v>19</v>
      </c>
      <c r="R420" s="602">
        <v>19</v>
      </c>
      <c r="S420" s="547">
        <v>19</v>
      </c>
    </row>
    <row r="421" spans="1:45" ht="20.100000000000001" customHeight="1">
      <c r="A421" s="609" t="s">
        <v>707</v>
      </c>
      <c r="B421" s="609"/>
      <c r="C421" s="609"/>
      <c r="D421" s="602"/>
      <c r="E421" s="602"/>
      <c r="F421" s="602"/>
      <c r="G421" s="602"/>
      <c r="H421" s="602"/>
      <c r="I421" s="602">
        <v>161</v>
      </c>
      <c r="J421" s="602">
        <v>163</v>
      </c>
      <c r="K421" s="602">
        <v>170</v>
      </c>
      <c r="L421" s="602" t="s">
        <v>61</v>
      </c>
      <c r="M421" s="602" t="s">
        <v>61</v>
      </c>
      <c r="N421" s="602" t="s">
        <v>61</v>
      </c>
      <c r="O421" s="602" t="s">
        <v>61</v>
      </c>
      <c r="P421" s="602" t="s">
        <v>61</v>
      </c>
      <c r="Q421" s="602" t="s">
        <v>61</v>
      </c>
      <c r="R421" s="602" t="s">
        <v>61</v>
      </c>
      <c r="S421" s="602" t="s">
        <v>61</v>
      </c>
    </row>
    <row r="422" spans="1:45" ht="20.100000000000001" customHeight="1">
      <c r="A422" s="167" t="s">
        <v>213</v>
      </c>
      <c r="B422" s="167"/>
      <c r="C422" s="167"/>
      <c r="D422" s="602">
        <v>6</v>
      </c>
      <c r="E422" s="602">
        <v>7</v>
      </c>
      <c r="F422" s="602">
        <v>7</v>
      </c>
      <c r="G422" s="602">
        <v>8</v>
      </c>
      <c r="H422" s="602">
        <v>9</v>
      </c>
      <c r="I422" s="602">
        <v>9</v>
      </c>
      <c r="J422" s="602">
        <v>8</v>
      </c>
      <c r="K422" s="602">
        <v>9</v>
      </c>
      <c r="L422" s="602">
        <v>7</v>
      </c>
      <c r="M422" s="602">
        <v>7</v>
      </c>
      <c r="N422" s="602">
        <v>6</v>
      </c>
      <c r="O422" s="602">
        <v>8</v>
      </c>
      <c r="P422" s="602">
        <v>7</v>
      </c>
      <c r="Q422" s="602">
        <v>5</v>
      </c>
      <c r="R422" s="602">
        <v>7</v>
      </c>
      <c r="S422" s="547">
        <v>7</v>
      </c>
    </row>
    <row r="423" spans="1:45" ht="20.100000000000001" customHeight="1" thickBot="1">
      <c r="A423" s="296" t="s">
        <v>1137</v>
      </c>
      <c r="B423" s="458"/>
      <c r="C423" s="459"/>
      <c r="D423" s="552"/>
      <c r="E423" s="552"/>
      <c r="F423" s="552"/>
      <c r="G423" s="552"/>
      <c r="H423" s="552"/>
      <c r="I423" s="552"/>
      <c r="J423" s="552"/>
      <c r="K423" s="552"/>
      <c r="L423" s="552">
        <v>110</v>
      </c>
      <c r="M423" s="552">
        <v>113</v>
      </c>
      <c r="N423" s="552">
        <v>107</v>
      </c>
      <c r="O423" s="552">
        <v>115</v>
      </c>
      <c r="P423" s="552">
        <v>109</v>
      </c>
      <c r="Q423" s="552">
        <v>100</v>
      </c>
      <c r="R423" s="552">
        <v>100</v>
      </c>
      <c r="S423" s="543">
        <v>106</v>
      </c>
    </row>
    <row r="424" spans="1:45" ht="20.100000000000001" customHeight="1" thickTop="1">
      <c r="A424" s="610" t="s">
        <v>212</v>
      </c>
      <c r="B424" s="610"/>
      <c r="C424" s="610"/>
      <c r="D424" s="602"/>
      <c r="E424" s="602"/>
      <c r="F424" s="602"/>
      <c r="G424" s="602"/>
      <c r="H424" s="602"/>
      <c r="I424" s="602"/>
      <c r="J424" s="602"/>
      <c r="K424" s="602"/>
      <c r="L424" s="602">
        <v>35</v>
      </c>
      <c r="M424" s="602">
        <v>33</v>
      </c>
      <c r="N424" s="602">
        <v>36</v>
      </c>
      <c r="O424" s="602">
        <v>39</v>
      </c>
      <c r="P424" s="602">
        <v>31</v>
      </c>
      <c r="Q424" s="602">
        <v>34</v>
      </c>
      <c r="R424" s="602">
        <v>40</v>
      </c>
      <c r="S424" s="547">
        <v>45</v>
      </c>
    </row>
    <row r="425" spans="1:45" ht="20.100000000000001" customHeight="1" thickBot="1">
      <c r="A425" s="296" t="s">
        <v>216</v>
      </c>
      <c r="B425" s="296"/>
      <c r="C425" s="296"/>
      <c r="D425" s="543">
        <v>137</v>
      </c>
      <c r="E425" s="543">
        <v>141</v>
      </c>
      <c r="F425" s="543">
        <v>143</v>
      </c>
      <c r="G425" s="543">
        <v>154</v>
      </c>
      <c r="H425" s="543">
        <v>150</v>
      </c>
      <c r="I425" s="543">
        <v>309</v>
      </c>
      <c r="J425" s="543">
        <v>311</v>
      </c>
      <c r="K425" s="543">
        <v>320</v>
      </c>
      <c r="L425" s="543">
        <v>145</v>
      </c>
      <c r="M425" s="543">
        <v>146</v>
      </c>
      <c r="N425" s="543">
        <v>143</v>
      </c>
      <c r="O425" s="543">
        <v>154</v>
      </c>
      <c r="P425" s="543">
        <v>140</v>
      </c>
      <c r="Q425" s="543">
        <v>135</v>
      </c>
      <c r="R425" s="543">
        <v>140</v>
      </c>
      <c r="S425" s="543">
        <v>151</v>
      </c>
    </row>
    <row r="426" spans="1:45" ht="20.100000000000001" customHeight="1" thickTop="1">
      <c r="A426" s="167" t="s">
        <v>217</v>
      </c>
      <c r="B426" s="167"/>
      <c r="C426" s="167"/>
      <c r="D426" s="539" t="s">
        <v>61</v>
      </c>
      <c r="E426" s="539" t="s">
        <v>61</v>
      </c>
      <c r="F426" s="539" t="s">
        <v>61</v>
      </c>
      <c r="G426" s="539" t="s">
        <v>61</v>
      </c>
      <c r="H426" s="539" t="s">
        <v>61</v>
      </c>
      <c r="I426" s="539" t="s">
        <v>61</v>
      </c>
      <c r="J426" s="539" t="s">
        <v>61</v>
      </c>
      <c r="K426" s="539" t="s">
        <v>61</v>
      </c>
      <c r="L426" s="539">
        <v>163</v>
      </c>
      <c r="M426" s="539">
        <v>167</v>
      </c>
      <c r="N426" s="539">
        <v>171</v>
      </c>
      <c r="O426" s="539">
        <v>192</v>
      </c>
      <c r="P426" s="539">
        <v>194</v>
      </c>
      <c r="Q426" s="539">
        <v>212</v>
      </c>
      <c r="R426" s="539">
        <v>167</v>
      </c>
      <c r="S426" s="1008" t="s">
        <v>61</v>
      </c>
    </row>
    <row r="427" spans="1:45" ht="10.15" customHeight="1">
      <c r="A427" s="610"/>
      <c r="B427" s="610"/>
      <c r="C427" s="610"/>
    </row>
    <row r="428" spans="1:45" s="593" customFormat="1" ht="20.100000000000001" customHeight="1">
      <c r="A428" s="610"/>
      <c r="B428" s="610"/>
      <c r="C428" s="610"/>
      <c r="D428" s="600"/>
      <c r="E428" s="600"/>
      <c r="F428" s="600"/>
      <c r="G428" s="600"/>
      <c r="H428" s="600"/>
      <c r="I428" s="600"/>
      <c r="J428" s="600"/>
      <c r="K428" s="600"/>
      <c r="L428" s="600"/>
      <c r="M428" s="600"/>
      <c r="N428" s="600"/>
      <c r="O428" s="600"/>
      <c r="P428" s="600"/>
      <c r="Q428" s="600"/>
      <c r="R428" s="600"/>
      <c r="S428" s="931"/>
      <c r="T428" s="601"/>
      <c r="U428" s="601"/>
      <c r="V428" s="601"/>
      <c r="W428" s="601"/>
      <c r="X428" s="601"/>
      <c r="Y428" s="601"/>
      <c r="Z428" s="601"/>
      <c r="AA428" s="601"/>
      <c r="AB428" s="601"/>
      <c r="AC428" s="601"/>
      <c r="AD428" s="601"/>
      <c r="AE428" s="601"/>
      <c r="AF428" s="601"/>
      <c r="AG428" s="601"/>
      <c r="AH428" s="601"/>
      <c r="AI428" s="601"/>
      <c r="AJ428" s="601"/>
      <c r="AK428" s="601"/>
      <c r="AL428" s="601"/>
      <c r="AM428" s="601"/>
      <c r="AN428" s="601"/>
      <c r="AO428" s="601"/>
      <c r="AP428" s="601"/>
      <c r="AQ428" s="601"/>
      <c r="AR428" s="601"/>
      <c r="AS428" s="601"/>
    </row>
    <row r="429" spans="1:45" ht="20.100000000000001" customHeight="1">
      <c r="A429" s="608" t="s">
        <v>234</v>
      </c>
      <c r="B429" s="142"/>
      <c r="C429" s="142"/>
    </row>
    <row r="430" spans="1:45" ht="20.100000000000001" customHeight="1">
      <c r="A430" s="730"/>
      <c r="B430" s="142"/>
      <c r="C430" s="142"/>
    </row>
    <row r="431" spans="1:45" ht="37.5" customHeight="1" thickBot="1">
      <c r="A431" s="460" t="s">
        <v>17</v>
      </c>
      <c r="B431" s="456"/>
      <c r="C431" s="128"/>
      <c r="D431" s="527" t="s">
        <v>6</v>
      </c>
      <c r="E431" s="527" t="s">
        <v>690</v>
      </c>
      <c r="F431" s="527" t="s">
        <v>695</v>
      </c>
      <c r="G431" s="527" t="s">
        <v>701</v>
      </c>
      <c r="H431" s="527" t="s">
        <v>704</v>
      </c>
      <c r="I431" s="527" t="s">
        <v>730</v>
      </c>
      <c r="J431" s="527" t="s">
        <v>776</v>
      </c>
      <c r="K431" s="527" t="s">
        <v>791</v>
      </c>
      <c r="L431" s="570" t="s">
        <v>1007</v>
      </c>
      <c r="M431" s="570" t="s">
        <v>1010</v>
      </c>
      <c r="N431" s="570" t="s">
        <v>1011</v>
      </c>
      <c r="O431" s="570" t="s">
        <v>1012</v>
      </c>
      <c r="P431" s="570" t="s">
        <v>1013</v>
      </c>
      <c r="Q431" s="570" t="s">
        <v>1014</v>
      </c>
      <c r="R431" s="570" t="s">
        <v>986</v>
      </c>
      <c r="S431" s="527" t="s">
        <v>1067</v>
      </c>
    </row>
    <row r="432" spans="1:45" s="593" customFormat="1" ht="20.100000000000001" customHeight="1">
      <c r="A432" s="609" t="s">
        <v>1060</v>
      </c>
      <c r="B432" s="609"/>
      <c r="C432" s="609"/>
      <c r="D432" s="602">
        <v>14</v>
      </c>
      <c r="E432" s="602">
        <v>24</v>
      </c>
      <c r="F432" s="602">
        <v>6</v>
      </c>
      <c r="G432" s="602">
        <v>-34</v>
      </c>
      <c r="H432" s="602">
        <v>-38</v>
      </c>
      <c r="I432" s="602">
        <v>14</v>
      </c>
      <c r="J432" s="602">
        <v>7</v>
      </c>
      <c r="K432" s="602">
        <v>46</v>
      </c>
      <c r="L432" s="602">
        <v>20</v>
      </c>
      <c r="M432" s="602">
        <v>28</v>
      </c>
      <c r="N432" s="602">
        <v>4</v>
      </c>
      <c r="O432" s="602">
        <v>12</v>
      </c>
      <c r="P432" s="602">
        <v>-58</v>
      </c>
      <c r="Q432" s="602">
        <v>-61</v>
      </c>
      <c r="R432" s="602">
        <v>-13</v>
      </c>
      <c r="S432" s="545">
        <v>-63</v>
      </c>
      <c r="T432" s="601"/>
      <c r="U432" s="601"/>
      <c r="V432" s="601"/>
      <c r="W432" s="601"/>
      <c r="X432" s="601"/>
      <c r="Y432" s="601"/>
      <c r="Z432" s="601"/>
      <c r="AA432" s="601"/>
      <c r="AB432" s="601"/>
      <c r="AC432" s="601"/>
      <c r="AD432" s="601"/>
      <c r="AE432" s="601"/>
      <c r="AF432" s="601"/>
      <c r="AG432" s="601"/>
      <c r="AH432" s="601"/>
      <c r="AI432" s="601"/>
      <c r="AJ432" s="601"/>
      <c r="AK432" s="601"/>
      <c r="AL432" s="601"/>
      <c r="AM432" s="601"/>
      <c r="AN432" s="601"/>
      <c r="AO432" s="601"/>
      <c r="AP432" s="601"/>
      <c r="AQ432" s="601"/>
      <c r="AR432" s="601"/>
      <c r="AS432" s="601"/>
    </row>
    <row r="433" spans="1:45" s="593" customFormat="1" ht="20.100000000000001" customHeight="1">
      <c r="A433" s="609" t="s">
        <v>212</v>
      </c>
      <c r="B433" s="609"/>
      <c r="C433" s="609"/>
      <c r="D433" s="602">
        <v>9</v>
      </c>
      <c r="E433" s="602">
        <v>34</v>
      </c>
      <c r="F433" s="602">
        <v>15</v>
      </c>
      <c r="G433" s="602">
        <v>0</v>
      </c>
      <c r="H433" s="602">
        <v>12</v>
      </c>
      <c r="I433" s="602">
        <v>15</v>
      </c>
      <c r="J433" s="602">
        <v>5</v>
      </c>
      <c r="K433" s="602">
        <v>15</v>
      </c>
      <c r="S433" s="599"/>
      <c r="T433" s="601"/>
      <c r="U433" s="601"/>
      <c r="V433" s="601"/>
      <c r="W433" s="601"/>
      <c r="X433" s="601"/>
      <c r="Y433" s="601"/>
      <c r="Z433" s="601"/>
      <c r="AA433" s="601"/>
      <c r="AB433" s="601"/>
      <c r="AC433" s="601"/>
      <c r="AD433" s="601"/>
      <c r="AE433" s="601"/>
      <c r="AF433" s="601"/>
      <c r="AG433" s="601"/>
      <c r="AH433" s="601"/>
      <c r="AI433" s="601"/>
      <c r="AJ433" s="601"/>
      <c r="AK433" s="601"/>
      <c r="AL433" s="601"/>
      <c r="AM433" s="601"/>
      <c r="AN433" s="601"/>
      <c r="AO433" s="601"/>
      <c r="AP433" s="601"/>
      <c r="AQ433" s="601"/>
      <c r="AR433" s="601"/>
      <c r="AS433" s="601"/>
    </row>
    <row r="434" spans="1:45" s="593" customFormat="1" ht="20.100000000000001" customHeight="1">
      <c r="A434" s="609" t="s">
        <v>224</v>
      </c>
      <c r="B434" s="609"/>
      <c r="C434" s="609"/>
      <c r="D434" s="602">
        <v>39</v>
      </c>
      <c r="E434" s="602">
        <v>3</v>
      </c>
      <c r="F434" s="602">
        <v>-1</v>
      </c>
      <c r="G434" s="602">
        <v>-4</v>
      </c>
      <c r="H434" s="602">
        <v>36</v>
      </c>
      <c r="I434" s="602">
        <v>1</v>
      </c>
      <c r="J434" s="602">
        <v>1</v>
      </c>
      <c r="K434" s="602">
        <v>19</v>
      </c>
      <c r="L434" s="602">
        <v>39</v>
      </c>
      <c r="M434" s="602">
        <v>1</v>
      </c>
      <c r="N434" s="602">
        <v>-1</v>
      </c>
      <c r="O434" s="602">
        <v>4</v>
      </c>
      <c r="P434" s="602">
        <v>4</v>
      </c>
      <c r="Q434" s="602">
        <v>3</v>
      </c>
      <c r="R434" s="602">
        <v>3</v>
      </c>
      <c r="S434" s="547">
        <v>4</v>
      </c>
      <c r="T434" s="601"/>
      <c r="U434" s="601"/>
      <c r="V434" s="601"/>
      <c r="W434" s="601"/>
      <c r="X434" s="601"/>
      <c r="Y434" s="601"/>
      <c r="Z434" s="601"/>
      <c r="AA434" s="601"/>
      <c r="AB434" s="601"/>
      <c r="AC434" s="601"/>
      <c r="AD434" s="601"/>
      <c r="AE434" s="601"/>
      <c r="AF434" s="601"/>
      <c r="AG434" s="601"/>
      <c r="AH434" s="601"/>
      <c r="AI434" s="601"/>
      <c r="AJ434" s="601"/>
      <c r="AK434" s="601"/>
      <c r="AL434" s="601"/>
      <c r="AM434" s="601"/>
      <c r="AN434" s="601"/>
      <c r="AO434" s="601"/>
      <c r="AP434" s="601"/>
      <c r="AQ434" s="601"/>
      <c r="AR434" s="601"/>
      <c r="AS434" s="601"/>
    </row>
    <row r="435" spans="1:45" s="593" customFormat="1" ht="19.5" customHeight="1">
      <c r="A435" s="609" t="s">
        <v>211</v>
      </c>
      <c r="B435" s="609"/>
      <c r="C435" s="609"/>
      <c r="D435" s="602">
        <v>0</v>
      </c>
      <c r="E435" s="602">
        <v>0</v>
      </c>
      <c r="F435" s="602">
        <v>0</v>
      </c>
      <c r="G435" s="602">
        <v>0</v>
      </c>
      <c r="H435" s="602">
        <v>0</v>
      </c>
      <c r="I435" s="602">
        <v>0</v>
      </c>
      <c r="J435" s="602">
        <v>0</v>
      </c>
      <c r="K435" s="602">
        <v>0</v>
      </c>
      <c r="L435" s="602">
        <v>0</v>
      </c>
      <c r="M435" s="602">
        <v>0</v>
      </c>
      <c r="N435" s="602">
        <v>0</v>
      </c>
      <c r="O435" s="602">
        <v>0</v>
      </c>
      <c r="P435" s="602">
        <v>0</v>
      </c>
      <c r="Q435" s="602">
        <v>0</v>
      </c>
      <c r="R435" s="602">
        <v>0</v>
      </c>
      <c r="S435" s="547">
        <v>0</v>
      </c>
      <c r="T435" s="601"/>
      <c r="U435" s="601"/>
      <c r="V435" s="601"/>
      <c r="W435" s="601"/>
      <c r="X435" s="601"/>
      <c r="Y435" s="601"/>
      <c r="Z435" s="601"/>
      <c r="AA435" s="601"/>
      <c r="AB435" s="601"/>
      <c r="AC435" s="601"/>
      <c r="AD435" s="601"/>
      <c r="AE435" s="601"/>
      <c r="AF435" s="601"/>
      <c r="AG435" s="601"/>
      <c r="AH435" s="601"/>
      <c r="AI435" s="601"/>
      <c r="AJ435" s="601"/>
      <c r="AK435" s="601"/>
      <c r="AL435" s="601"/>
      <c r="AM435" s="601"/>
      <c r="AN435" s="601"/>
      <c r="AO435" s="601"/>
      <c r="AP435" s="601"/>
      <c r="AQ435" s="601"/>
      <c r="AR435" s="601"/>
      <c r="AS435" s="601"/>
    </row>
    <row r="436" spans="1:45" s="593" customFormat="1" ht="20.100000000000001" customHeight="1">
      <c r="A436" s="609" t="s">
        <v>707</v>
      </c>
      <c r="B436" s="609"/>
      <c r="C436" s="609"/>
      <c r="D436" s="602"/>
      <c r="E436" s="602"/>
      <c r="F436" s="602"/>
      <c r="G436" s="602"/>
      <c r="H436" s="602"/>
      <c r="I436" s="602">
        <v>7</v>
      </c>
      <c r="J436" s="602">
        <v>12</v>
      </c>
      <c r="K436" s="602">
        <v>35</v>
      </c>
      <c r="L436" s="602" t="s">
        <v>61</v>
      </c>
      <c r="M436" s="602" t="s">
        <v>61</v>
      </c>
      <c r="N436" s="602" t="s">
        <v>61</v>
      </c>
      <c r="O436" s="602" t="s">
        <v>61</v>
      </c>
      <c r="P436" s="602" t="s">
        <v>61</v>
      </c>
      <c r="Q436" s="602" t="s">
        <v>61</v>
      </c>
      <c r="R436" s="602" t="s">
        <v>61</v>
      </c>
      <c r="S436" s="602" t="s">
        <v>61</v>
      </c>
      <c r="T436" s="601"/>
      <c r="U436" s="601"/>
      <c r="V436" s="601"/>
      <c r="W436" s="601"/>
      <c r="X436" s="601"/>
      <c r="Y436" s="601"/>
      <c r="Z436" s="601"/>
      <c r="AA436" s="601"/>
      <c r="AB436" s="601"/>
      <c r="AC436" s="601"/>
      <c r="AD436" s="601"/>
      <c r="AE436" s="601"/>
      <c r="AF436" s="601"/>
      <c r="AG436" s="601"/>
      <c r="AH436" s="601"/>
      <c r="AI436" s="601"/>
      <c r="AJ436" s="601"/>
      <c r="AK436" s="601"/>
      <c r="AL436" s="601"/>
      <c r="AM436" s="601"/>
      <c r="AN436" s="601"/>
      <c r="AO436" s="601"/>
      <c r="AP436" s="601"/>
      <c r="AQ436" s="601"/>
      <c r="AR436" s="601"/>
      <c r="AS436" s="601"/>
    </row>
    <row r="437" spans="1:45" s="593" customFormat="1" ht="20.100000000000001" customHeight="1">
      <c r="A437" s="167" t="s">
        <v>213</v>
      </c>
      <c r="B437" s="167"/>
      <c r="C437" s="167"/>
      <c r="D437" s="602">
        <v>49</v>
      </c>
      <c r="E437" s="602">
        <v>399</v>
      </c>
      <c r="F437" s="602">
        <v>86</v>
      </c>
      <c r="G437" s="602">
        <v>103</v>
      </c>
      <c r="H437" s="602">
        <v>469</v>
      </c>
      <c r="I437" s="602">
        <v>2</v>
      </c>
      <c r="J437" s="602">
        <v>0</v>
      </c>
      <c r="K437" s="602">
        <v>-1</v>
      </c>
      <c r="L437" s="602">
        <v>-1</v>
      </c>
      <c r="M437" s="602">
        <v>1</v>
      </c>
      <c r="N437" s="602">
        <v>0</v>
      </c>
      <c r="O437" s="602">
        <v>0</v>
      </c>
      <c r="P437" s="602">
        <v>-1</v>
      </c>
      <c r="Q437" s="602">
        <v>0</v>
      </c>
      <c r="R437" s="602">
        <v>-4</v>
      </c>
      <c r="S437" s="547">
        <v>0</v>
      </c>
      <c r="T437" s="601"/>
      <c r="U437" s="601"/>
      <c r="V437" s="601"/>
      <c r="W437" s="601"/>
      <c r="X437" s="601"/>
      <c r="Y437" s="601"/>
      <c r="Z437" s="601"/>
      <c r="AA437" s="601"/>
      <c r="AB437" s="601"/>
      <c r="AC437" s="601"/>
      <c r="AD437" s="601"/>
      <c r="AE437" s="601"/>
      <c r="AF437" s="601"/>
      <c r="AG437" s="601"/>
      <c r="AH437" s="601"/>
      <c r="AI437" s="601"/>
      <c r="AJ437" s="601"/>
      <c r="AK437" s="601"/>
      <c r="AL437" s="601"/>
      <c r="AM437" s="601"/>
      <c r="AN437" s="601"/>
      <c r="AO437" s="601"/>
      <c r="AP437" s="601"/>
      <c r="AQ437" s="601"/>
      <c r="AR437" s="601"/>
      <c r="AS437" s="601"/>
    </row>
    <row r="438" spans="1:45" ht="20.100000000000001" customHeight="1" thickBot="1">
      <c r="A438" s="296" t="s">
        <v>1137</v>
      </c>
      <c r="B438" s="458"/>
      <c r="C438" s="459"/>
      <c r="D438" s="552"/>
      <c r="E438" s="552"/>
      <c r="F438" s="552"/>
      <c r="G438" s="552"/>
      <c r="H438" s="552"/>
      <c r="I438" s="552"/>
      <c r="J438" s="552"/>
      <c r="K438" s="552"/>
      <c r="L438" s="552">
        <v>58</v>
      </c>
      <c r="M438" s="552">
        <v>30</v>
      </c>
      <c r="N438" s="552">
        <v>3</v>
      </c>
      <c r="O438" s="552">
        <v>16</v>
      </c>
      <c r="P438" s="552">
        <v>-56</v>
      </c>
      <c r="Q438" s="552">
        <v>-57</v>
      </c>
      <c r="R438" s="552">
        <v>-14</v>
      </c>
      <c r="S438" s="543">
        <v>-59</v>
      </c>
    </row>
    <row r="439" spans="1:45" s="593" customFormat="1" ht="20.100000000000001" customHeight="1" thickTop="1">
      <c r="A439" s="610" t="s">
        <v>212</v>
      </c>
      <c r="B439" s="610"/>
      <c r="C439" s="610"/>
      <c r="D439" s="602"/>
      <c r="E439" s="602"/>
      <c r="F439" s="602"/>
      <c r="G439" s="602"/>
      <c r="H439" s="602"/>
      <c r="I439" s="602"/>
      <c r="J439" s="602"/>
      <c r="K439" s="602"/>
      <c r="L439" s="602">
        <v>22</v>
      </c>
      <c r="M439" s="602">
        <v>29</v>
      </c>
      <c r="N439" s="602">
        <v>5</v>
      </c>
      <c r="O439" s="602">
        <v>5</v>
      </c>
      <c r="P439" s="602">
        <v>-159</v>
      </c>
      <c r="Q439" s="602">
        <v>-24</v>
      </c>
      <c r="R439" s="602">
        <v>-24</v>
      </c>
      <c r="S439" s="547">
        <v>-236</v>
      </c>
      <c r="T439" s="601"/>
      <c r="U439" s="601"/>
      <c r="V439" s="601"/>
      <c r="W439" s="601"/>
      <c r="X439" s="601"/>
      <c r="Y439" s="601"/>
      <c r="Z439" s="601"/>
      <c r="AA439" s="601"/>
      <c r="AB439" s="601"/>
      <c r="AC439" s="601"/>
      <c r="AD439" s="601"/>
      <c r="AE439" s="601"/>
      <c r="AF439" s="601"/>
      <c r="AG439" s="601"/>
      <c r="AH439" s="601"/>
      <c r="AI439" s="601"/>
      <c r="AJ439" s="601"/>
      <c r="AK439" s="601"/>
      <c r="AL439" s="601"/>
      <c r="AM439" s="601"/>
      <c r="AN439" s="601"/>
      <c r="AO439" s="601"/>
      <c r="AP439" s="601"/>
      <c r="AQ439" s="601"/>
      <c r="AR439" s="601"/>
      <c r="AS439" s="601"/>
    </row>
    <row r="440" spans="1:45" ht="20.100000000000001" customHeight="1" thickBot="1">
      <c r="A440" s="296" t="s">
        <v>216</v>
      </c>
      <c r="B440" s="296"/>
      <c r="C440" s="296"/>
      <c r="D440" s="543">
        <v>111</v>
      </c>
      <c r="E440" s="543">
        <v>461</v>
      </c>
      <c r="F440" s="543">
        <v>106</v>
      </c>
      <c r="G440" s="543">
        <v>65</v>
      </c>
      <c r="H440" s="543">
        <v>479</v>
      </c>
      <c r="I440" s="543">
        <v>39</v>
      </c>
      <c r="J440" s="543">
        <v>25</v>
      </c>
      <c r="K440" s="543">
        <v>113</v>
      </c>
      <c r="L440" s="543">
        <v>80</v>
      </c>
      <c r="M440" s="543">
        <v>59</v>
      </c>
      <c r="N440" s="543">
        <v>7</v>
      </c>
      <c r="O440" s="543">
        <v>21</v>
      </c>
      <c r="P440" s="543">
        <v>-215</v>
      </c>
      <c r="Q440" s="543">
        <v>-81</v>
      </c>
      <c r="R440" s="543">
        <v>-37</v>
      </c>
      <c r="S440" s="543">
        <v>-295</v>
      </c>
    </row>
    <row r="441" spans="1:45" ht="20.100000000000001" customHeight="1" thickTop="1">
      <c r="A441" s="167" t="s">
        <v>217</v>
      </c>
      <c r="B441" s="167"/>
      <c r="C441" s="167"/>
      <c r="D441" s="539" t="s">
        <v>61</v>
      </c>
      <c r="E441" s="539" t="s">
        <v>61</v>
      </c>
      <c r="F441" s="539" t="s">
        <v>61</v>
      </c>
      <c r="G441" s="539" t="s">
        <v>61</v>
      </c>
      <c r="H441" s="539" t="s">
        <v>61</v>
      </c>
      <c r="I441" s="539" t="s">
        <v>61</v>
      </c>
      <c r="J441" s="539" t="s">
        <v>61</v>
      </c>
      <c r="K441" s="539" t="s">
        <v>61</v>
      </c>
      <c r="L441" s="539">
        <v>-1</v>
      </c>
      <c r="M441" s="539">
        <v>2</v>
      </c>
      <c r="N441" s="539">
        <v>4</v>
      </c>
      <c r="O441" s="539">
        <v>18</v>
      </c>
      <c r="P441" s="539">
        <v>25</v>
      </c>
      <c r="Q441" s="539">
        <v>32</v>
      </c>
      <c r="R441" s="539">
        <v>14</v>
      </c>
      <c r="S441" s="1008" t="s">
        <v>61</v>
      </c>
    </row>
    <row r="442" spans="1:45" ht="10.15" customHeight="1">
      <c r="A442" s="611"/>
      <c r="B442" s="611"/>
      <c r="C442" s="611"/>
      <c r="D442" s="595"/>
      <c r="E442" s="595"/>
      <c r="F442" s="595"/>
      <c r="G442" s="595"/>
      <c r="H442" s="595"/>
      <c r="I442" s="595"/>
      <c r="J442" s="595"/>
      <c r="K442" s="595"/>
      <c r="L442" s="595"/>
      <c r="M442" s="595"/>
      <c r="N442" s="595"/>
      <c r="O442" s="595"/>
      <c r="P442" s="595"/>
      <c r="Q442" s="595"/>
      <c r="R442" s="595"/>
      <c r="S442" s="547"/>
    </row>
    <row r="443" spans="1:45" s="620" customFormat="1" ht="20.100000000000001" customHeight="1">
      <c r="A443" s="610" t="s">
        <v>236</v>
      </c>
      <c r="B443" s="590"/>
      <c r="C443" s="590"/>
      <c r="D443" s="595"/>
      <c r="E443" s="595"/>
      <c r="F443" s="595"/>
      <c r="G443" s="595"/>
      <c r="H443" s="595"/>
      <c r="I443" s="595"/>
      <c r="J443" s="595"/>
      <c r="K443" s="595"/>
      <c r="L443" s="595"/>
      <c r="M443" s="595"/>
      <c r="N443" s="595"/>
      <c r="O443" s="595"/>
      <c r="P443" s="595"/>
      <c r="Q443" s="595"/>
      <c r="R443" s="595"/>
      <c r="S443" s="547"/>
      <c r="T443" s="452"/>
      <c r="U443" s="452"/>
      <c r="V443" s="452"/>
      <c r="W443" s="452"/>
      <c r="X443" s="452"/>
      <c r="Y443" s="452"/>
      <c r="Z443" s="452"/>
      <c r="AA443" s="452"/>
      <c r="AB443" s="452"/>
      <c r="AC443" s="452"/>
      <c r="AD443" s="452"/>
      <c r="AE443" s="452"/>
      <c r="AF443" s="452"/>
      <c r="AG443" s="452"/>
      <c r="AH443" s="452"/>
      <c r="AI443" s="452"/>
      <c r="AJ443" s="452"/>
      <c r="AK443" s="452"/>
      <c r="AL443" s="452"/>
      <c r="AM443" s="452"/>
      <c r="AN443" s="452"/>
      <c r="AO443" s="452"/>
      <c r="AP443" s="452"/>
      <c r="AQ443" s="452"/>
      <c r="AR443" s="452"/>
      <c r="AS443" s="452"/>
    </row>
    <row r="444" spans="1:45" s="620" customFormat="1" ht="19.5" customHeight="1">
      <c r="A444" s="610" t="s">
        <v>1059</v>
      </c>
      <c r="B444" s="610"/>
      <c r="C444" s="610"/>
      <c r="D444" s="595">
        <v>-1</v>
      </c>
      <c r="E444" s="595">
        <v>9</v>
      </c>
      <c r="F444" s="595">
        <v>3</v>
      </c>
      <c r="G444" s="595">
        <v>2</v>
      </c>
      <c r="H444" s="595">
        <v>1</v>
      </c>
      <c r="I444" s="595">
        <v>1</v>
      </c>
      <c r="J444" s="595">
        <v>1</v>
      </c>
      <c r="K444" s="595">
        <v>42</v>
      </c>
      <c r="L444" s="595">
        <v>20</v>
      </c>
      <c r="M444" s="595">
        <v>17</v>
      </c>
      <c r="N444" s="595">
        <v>2</v>
      </c>
      <c r="O444" s="595">
        <v>26</v>
      </c>
      <c r="P444" s="595">
        <v>-64</v>
      </c>
      <c r="Q444" s="595">
        <v>-66</v>
      </c>
      <c r="R444" s="595">
        <v>-24</v>
      </c>
      <c r="S444" s="547">
        <v>9</v>
      </c>
      <c r="T444" s="452"/>
      <c r="U444" s="452"/>
      <c r="V444" s="452"/>
      <c r="W444" s="452"/>
      <c r="X444" s="452"/>
      <c r="Y444" s="452"/>
      <c r="Z444" s="452"/>
      <c r="AA444" s="452"/>
      <c r="AB444" s="452"/>
      <c r="AC444" s="452"/>
      <c r="AD444" s="452"/>
      <c r="AE444" s="452"/>
      <c r="AF444" s="452"/>
      <c r="AG444" s="452"/>
      <c r="AH444" s="452"/>
      <c r="AI444" s="452"/>
      <c r="AJ444" s="452"/>
      <c r="AK444" s="452"/>
      <c r="AL444" s="452"/>
      <c r="AM444" s="452"/>
      <c r="AN444" s="452"/>
      <c r="AO444" s="452"/>
      <c r="AP444" s="452"/>
      <c r="AQ444" s="452"/>
      <c r="AR444" s="452"/>
      <c r="AS444" s="452"/>
    </row>
    <row r="445" spans="1:45" ht="8.25" customHeight="1">
      <c r="A445" s="611"/>
      <c r="B445" s="611"/>
      <c r="C445" s="611"/>
    </row>
    <row r="446" spans="1:45" ht="20.100000000000001" customHeight="1">
      <c r="A446" s="610" t="s">
        <v>893</v>
      </c>
      <c r="B446" s="611"/>
      <c r="C446" s="611"/>
    </row>
    <row r="447" spans="1:45" ht="20.100000000000001" customHeight="1">
      <c r="A447" s="610"/>
      <c r="B447" s="611"/>
      <c r="C447" s="611"/>
    </row>
    <row r="448" spans="1:45" ht="20.100000000000001" customHeight="1">
      <c r="A448" s="608" t="s">
        <v>1136</v>
      </c>
      <c r="B448" s="611"/>
      <c r="C448" s="611"/>
    </row>
    <row r="449" spans="1:45" s="593" customFormat="1" ht="20.100000000000001" customHeight="1">
      <c r="A449" s="608"/>
      <c r="B449" s="608"/>
      <c r="C449" s="608"/>
      <c r="D449" s="600"/>
      <c r="E449" s="600"/>
      <c r="F449" s="600"/>
      <c r="G449" s="600"/>
      <c r="H449" s="600"/>
      <c r="I449" s="600"/>
      <c r="J449" s="600"/>
      <c r="K449" s="600"/>
      <c r="L449" s="600"/>
      <c r="M449" s="600"/>
      <c r="N449" s="600"/>
      <c r="O449" s="600"/>
      <c r="P449" s="600"/>
      <c r="Q449" s="600"/>
      <c r="R449" s="600"/>
      <c r="S449" s="931"/>
      <c r="T449" s="601"/>
      <c r="U449" s="601"/>
      <c r="V449" s="601"/>
      <c r="W449" s="601"/>
      <c r="X449" s="601"/>
      <c r="Y449" s="601"/>
      <c r="Z449" s="601"/>
      <c r="AA449" s="601"/>
      <c r="AB449" s="601"/>
      <c r="AC449" s="601"/>
      <c r="AD449" s="601"/>
      <c r="AE449" s="601"/>
      <c r="AF449" s="601"/>
      <c r="AG449" s="601"/>
      <c r="AH449" s="601"/>
      <c r="AI449" s="601"/>
      <c r="AJ449" s="601"/>
      <c r="AK449" s="601"/>
      <c r="AL449" s="601"/>
      <c r="AM449" s="601"/>
      <c r="AN449" s="601"/>
      <c r="AO449" s="601"/>
      <c r="AP449" s="601"/>
      <c r="AQ449" s="601"/>
      <c r="AR449" s="601"/>
      <c r="AS449" s="601"/>
    </row>
    <row r="450" spans="1:45" s="593" customFormat="1" ht="36.75" thickBot="1">
      <c r="A450" s="460" t="s">
        <v>17</v>
      </c>
      <c r="B450" s="456"/>
      <c r="C450" s="128"/>
      <c r="D450" s="527"/>
      <c r="E450" s="527"/>
      <c r="F450" s="527"/>
      <c r="G450" s="527"/>
      <c r="H450" s="527" t="s">
        <v>704</v>
      </c>
      <c r="I450" s="527" t="s">
        <v>730</v>
      </c>
      <c r="J450" s="527" t="s">
        <v>776</v>
      </c>
      <c r="K450" s="527" t="s">
        <v>791</v>
      </c>
      <c r="L450" s="570" t="s">
        <v>1007</v>
      </c>
      <c r="M450" s="570" t="s">
        <v>1010</v>
      </c>
      <c r="N450" s="570" t="s">
        <v>1011</v>
      </c>
      <c r="O450" s="570" t="s">
        <v>1012</v>
      </c>
      <c r="P450" s="570" t="s">
        <v>1013</v>
      </c>
      <c r="Q450" s="570" t="s">
        <v>1014</v>
      </c>
      <c r="R450" s="570" t="s">
        <v>986</v>
      </c>
      <c r="S450" s="527" t="s">
        <v>1067</v>
      </c>
      <c r="T450" s="601"/>
      <c r="U450" s="601"/>
      <c r="V450" s="601"/>
      <c r="W450" s="601"/>
      <c r="X450" s="601"/>
      <c r="Y450" s="601"/>
      <c r="Z450" s="601"/>
      <c r="AA450" s="601"/>
      <c r="AB450" s="601"/>
      <c r="AC450" s="601"/>
      <c r="AD450" s="601"/>
      <c r="AE450" s="601"/>
      <c r="AF450" s="601"/>
      <c r="AG450" s="601"/>
      <c r="AH450" s="601"/>
      <c r="AI450" s="601"/>
      <c r="AJ450" s="601"/>
      <c r="AK450" s="601"/>
      <c r="AL450" s="601"/>
      <c r="AM450" s="601"/>
      <c r="AN450" s="601"/>
      <c r="AO450" s="601"/>
      <c r="AP450" s="601"/>
      <c r="AQ450" s="601"/>
      <c r="AR450" s="601"/>
      <c r="AS450" s="601"/>
    </row>
    <row r="451" spans="1:45" s="593" customFormat="1" ht="20.100000000000001" customHeight="1">
      <c r="A451" s="609" t="s">
        <v>223</v>
      </c>
      <c r="B451" s="609"/>
      <c r="C451" s="609"/>
      <c r="D451" s="600"/>
      <c r="E451" s="600"/>
      <c r="F451" s="600"/>
      <c r="G451" s="600"/>
      <c r="H451" s="602">
        <v>2</v>
      </c>
      <c r="I451" s="602">
        <v>2</v>
      </c>
      <c r="J451" s="602">
        <v>3</v>
      </c>
      <c r="K451" s="602">
        <v>5</v>
      </c>
      <c r="L451" s="602">
        <v>0</v>
      </c>
      <c r="M451" s="602">
        <v>11</v>
      </c>
      <c r="N451" s="602">
        <v>2</v>
      </c>
      <c r="O451" s="602">
        <v>-13</v>
      </c>
      <c r="P451" s="602">
        <v>6</v>
      </c>
      <c r="Q451" s="602">
        <v>6</v>
      </c>
      <c r="R451" s="602">
        <v>11</v>
      </c>
      <c r="S451" s="545">
        <v>-72</v>
      </c>
      <c r="T451" s="601"/>
      <c r="U451" s="601"/>
      <c r="V451" s="601"/>
      <c r="W451" s="601"/>
      <c r="X451" s="601"/>
      <c r="Y451" s="601"/>
      <c r="Z451" s="601"/>
      <c r="AA451" s="601"/>
      <c r="AB451" s="601"/>
      <c r="AC451" s="601"/>
      <c r="AD451" s="601"/>
      <c r="AE451" s="601"/>
      <c r="AF451" s="601"/>
      <c r="AG451" s="601"/>
      <c r="AH451" s="601"/>
      <c r="AI451" s="601"/>
      <c r="AJ451" s="601"/>
      <c r="AK451" s="601"/>
      <c r="AL451" s="601"/>
      <c r="AM451" s="601"/>
      <c r="AN451" s="601"/>
      <c r="AO451" s="601"/>
      <c r="AP451" s="601"/>
      <c r="AQ451" s="601"/>
      <c r="AR451" s="601"/>
      <c r="AS451" s="601"/>
    </row>
    <row r="452" spans="1:45" s="593" customFormat="1" ht="20.100000000000001" customHeight="1">
      <c r="A452" s="609" t="s">
        <v>212</v>
      </c>
      <c r="B452" s="609"/>
      <c r="C452" s="609"/>
      <c r="D452" s="600"/>
      <c r="E452" s="600"/>
      <c r="F452" s="600"/>
      <c r="G452" s="600"/>
      <c r="H452" s="602">
        <v>12</v>
      </c>
      <c r="I452" s="602">
        <v>15</v>
      </c>
      <c r="J452" s="602">
        <v>5</v>
      </c>
      <c r="K452" s="602">
        <v>15</v>
      </c>
      <c r="S452" s="599"/>
      <c r="T452" s="601"/>
      <c r="U452" s="601"/>
      <c r="V452" s="601"/>
      <c r="W452" s="601"/>
      <c r="X452" s="601"/>
      <c r="Y452" s="601"/>
      <c r="Z452" s="601"/>
      <c r="AA452" s="601"/>
      <c r="AB452" s="601"/>
      <c r="AC452" s="601"/>
      <c r="AD452" s="601"/>
      <c r="AE452" s="601"/>
      <c r="AF452" s="601"/>
      <c r="AG452" s="601"/>
      <c r="AH452" s="601"/>
      <c r="AI452" s="601"/>
      <c r="AJ452" s="601"/>
      <c r="AK452" s="601"/>
      <c r="AL452" s="601"/>
      <c r="AM452" s="601"/>
      <c r="AN452" s="601"/>
      <c r="AO452" s="601"/>
      <c r="AP452" s="601"/>
      <c r="AQ452" s="601"/>
      <c r="AR452" s="601"/>
      <c r="AS452" s="601"/>
    </row>
    <row r="453" spans="1:45" s="593" customFormat="1" ht="20.100000000000001" customHeight="1">
      <c r="A453" s="609" t="s">
        <v>224</v>
      </c>
      <c r="B453" s="609"/>
      <c r="C453" s="609"/>
      <c r="D453" s="600"/>
      <c r="E453" s="600"/>
      <c r="F453" s="600"/>
      <c r="G453" s="600"/>
      <c r="H453" s="602">
        <v>36</v>
      </c>
      <c r="I453" s="602">
        <v>1</v>
      </c>
      <c r="J453" s="602">
        <v>1</v>
      </c>
      <c r="K453" s="602">
        <v>19</v>
      </c>
      <c r="L453" s="602">
        <v>39</v>
      </c>
      <c r="M453" s="602">
        <v>1</v>
      </c>
      <c r="N453" s="602">
        <v>-1</v>
      </c>
      <c r="O453" s="602">
        <v>4</v>
      </c>
      <c r="P453" s="602">
        <v>4</v>
      </c>
      <c r="Q453" s="602">
        <v>3</v>
      </c>
      <c r="R453" s="602">
        <v>3</v>
      </c>
      <c r="S453" s="547">
        <v>4</v>
      </c>
      <c r="T453" s="601"/>
      <c r="U453" s="601"/>
      <c r="V453" s="601"/>
      <c r="W453" s="601"/>
      <c r="X453" s="601"/>
      <c r="Y453" s="601"/>
      <c r="Z453" s="601"/>
      <c r="AA453" s="601"/>
      <c r="AB453" s="601"/>
      <c r="AC453" s="601"/>
      <c r="AD453" s="601"/>
      <c r="AE453" s="601"/>
      <c r="AF453" s="601"/>
      <c r="AG453" s="601"/>
      <c r="AH453" s="601"/>
      <c r="AI453" s="601"/>
      <c r="AJ453" s="601"/>
      <c r="AK453" s="601"/>
      <c r="AL453" s="601"/>
      <c r="AM453" s="601"/>
      <c r="AN453" s="601"/>
      <c r="AO453" s="601"/>
      <c r="AP453" s="601"/>
      <c r="AQ453" s="601"/>
      <c r="AR453" s="601"/>
      <c r="AS453" s="601"/>
    </row>
    <row r="454" spans="1:45" s="593" customFormat="1" ht="20.100000000000001" customHeight="1">
      <c r="A454" s="609" t="s">
        <v>211</v>
      </c>
      <c r="B454" s="609"/>
      <c r="C454" s="609"/>
      <c r="D454" s="600"/>
      <c r="E454" s="600"/>
      <c r="F454" s="600"/>
      <c r="G454" s="600"/>
      <c r="H454" s="602">
        <v>0</v>
      </c>
      <c r="I454" s="602">
        <v>0</v>
      </c>
      <c r="J454" s="602">
        <v>0</v>
      </c>
      <c r="K454" s="602">
        <v>0</v>
      </c>
      <c r="L454" s="602">
        <v>0</v>
      </c>
      <c r="M454" s="602">
        <v>0</v>
      </c>
      <c r="N454" s="602">
        <v>0</v>
      </c>
      <c r="O454" s="602">
        <v>0</v>
      </c>
      <c r="P454" s="602">
        <v>0</v>
      </c>
      <c r="Q454" s="602">
        <v>0</v>
      </c>
      <c r="R454" s="602">
        <v>0</v>
      </c>
      <c r="S454" s="547">
        <v>0</v>
      </c>
      <c r="T454" s="601"/>
      <c r="U454" s="601"/>
      <c r="V454" s="601"/>
      <c r="W454" s="601"/>
      <c r="X454" s="601"/>
      <c r="Y454" s="601"/>
      <c r="Z454" s="601"/>
      <c r="AA454" s="601"/>
      <c r="AB454" s="601"/>
      <c r="AC454" s="601"/>
      <c r="AD454" s="601"/>
      <c r="AE454" s="601"/>
      <c r="AF454" s="601"/>
      <c r="AG454" s="601"/>
      <c r="AH454" s="601"/>
      <c r="AI454" s="601"/>
      <c r="AJ454" s="601"/>
      <c r="AK454" s="601"/>
      <c r="AL454" s="601"/>
      <c r="AM454" s="601"/>
      <c r="AN454" s="601"/>
      <c r="AO454" s="601"/>
      <c r="AP454" s="601"/>
      <c r="AQ454" s="601"/>
      <c r="AR454" s="601"/>
      <c r="AS454" s="601"/>
    </row>
    <row r="455" spans="1:45" s="593" customFormat="1" ht="20.100000000000001" customHeight="1">
      <c r="A455" s="609" t="s">
        <v>707</v>
      </c>
      <c r="B455" s="609"/>
      <c r="C455" s="609"/>
      <c r="D455" s="600"/>
      <c r="E455" s="600"/>
      <c r="F455" s="600"/>
      <c r="G455" s="600"/>
      <c r="H455" s="602">
        <v>0</v>
      </c>
      <c r="I455" s="602">
        <v>3</v>
      </c>
      <c r="J455" s="602">
        <v>10</v>
      </c>
      <c r="K455" s="602">
        <v>25</v>
      </c>
      <c r="L455" s="602" t="s">
        <v>61</v>
      </c>
      <c r="M455" s="602" t="s">
        <v>61</v>
      </c>
      <c r="N455" s="602" t="s">
        <v>61</v>
      </c>
      <c r="O455" s="602" t="s">
        <v>61</v>
      </c>
      <c r="P455" s="602" t="s">
        <v>61</v>
      </c>
      <c r="Q455" s="602" t="s">
        <v>61</v>
      </c>
      <c r="R455" s="602" t="s">
        <v>61</v>
      </c>
      <c r="S455" s="602" t="s">
        <v>61</v>
      </c>
      <c r="T455" s="601"/>
      <c r="U455" s="601"/>
      <c r="V455" s="601"/>
      <c r="W455" s="601"/>
      <c r="X455" s="601"/>
      <c r="Y455" s="601"/>
      <c r="Z455" s="601"/>
      <c r="AA455" s="601"/>
      <c r="AB455" s="601"/>
      <c r="AC455" s="601"/>
      <c r="AD455" s="601"/>
      <c r="AE455" s="601"/>
      <c r="AF455" s="601"/>
      <c r="AG455" s="601"/>
      <c r="AH455" s="601"/>
      <c r="AI455" s="601"/>
      <c r="AJ455" s="601"/>
      <c r="AK455" s="601"/>
      <c r="AL455" s="601"/>
      <c r="AM455" s="601"/>
      <c r="AN455" s="601"/>
      <c r="AO455" s="601"/>
      <c r="AP455" s="601"/>
      <c r="AQ455" s="601"/>
      <c r="AR455" s="601"/>
      <c r="AS455" s="601"/>
    </row>
    <row r="456" spans="1:45" s="593" customFormat="1" ht="20.100000000000001" customHeight="1">
      <c r="A456" s="167" t="s">
        <v>213</v>
      </c>
      <c r="B456" s="167"/>
      <c r="C456" s="167"/>
      <c r="D456" s="602"/>
      <c r="E456" s="602"/>
      <c r="F456" s="602"/>
      <c r="G456" s="602"/>
      <c r="H456" s="602">
        <v>501</v>
      </c>
      <c r="I456" s="602">
        <v>2</v>
      </c>
      <c r="J456" s="602">
        <v>0</v>
      </c>
      <c r="K456" s="602">
        <v>-1</v>
      </c>
      <c r="L456" s="602">
        <v>-1</v>
      </c>
      <c r="M456" s="602">
        <v>1</v>
      </c>
      <c r="N456" s="602">
        <v>0</v>
      </c>
      <c r="O456" s="602">
        <v>0</v>
      </c>
      <c r="P456" s="602">
        <v>-1</v>
      </c>
      <c r="Q456" s="602">
        <v>0</v>
      </c>
      <c r="R456" s="602">
        <v>-4</v>
      </c>
      <c r="S456" s="547">
        <v>0</v>
      </c>
      <c r="T456" s="601"/>
      <c r="U456" s="601"/>
      <c r="V456" s="601"/>
      <c r="W456" s="601"/>
      <c r="X456" s="601"/>
      <c r="Y456" s="601"/>
      <c r="Z456" s="601"/>
      <c r="AA456" s="601"/>
      <c r="AB456" s="601"/>
      <c r="AC456" s="601"/>
      <c r="AD456" s="601"/>
      <c r="AE456" s="601"/>
      <c r="AF456" s="601"/>
      <c r="AG456" s="601"/>
      <c r="AH456" s="601"/>
      <c r="AI456" s="601"/>
      <c r="AJ456" s="601"/>
      <c r="AK456" s="601"/>
      <c r="AL456" s="601"/>
      <c r="AM456" s="601"/>
      <c r="AN456" s="601"/>
      <c r="AO456" s="601"/>
      <c r="AP456" s="601"/>
      <c r="AQ456" s="601"/>
      <c r="AR456" s="601"/>
      <c r="AS456" s="601"/>
    </row>
    <row r="457" spans="1:45" ht="20.100000000000001" customHeight="1" thickBot="1">
      <c r="A457" s="296" t="s">
        <v>1137</v>
      </c>
      <c r="B457" s="458"/>
      <c r="C457" s="459"/>
      <c r="D457" s="552"/>
      <c r="E457" s="552"/>
      <c r="F457" s="552"/>
      <c r="G457" s="552"/>
      <c r="H457" s="552"/>
      <c r="I457" s="552"/>
      <c r="J457" s="552"/>
      <c r="K457" s="552"/>
      <c r="L457" s="552">
        <v>38</v>
      </c>
      <c r="M457" s="552">
        <v>13</v>
      </c>
      <c r="N457" s="552">
        <v>0</v>
      </c>
      <c r="O457" s="552">
        <v>-10</v>
      </c>
      <c r="P457" s="552">
        <v>8</v>
      </c>
      <c r="Q457" s="552">
        <v>9</v>
      </c>
      <c r="R457" s="552">
        <v>10</v>
      </c>
      <c r="S457" s="543">
        <v>-68</v>
      </c>
    </row>
    <row r="458" spans="1:45" s="593" customFormat="1" ht="20.100000000000001" customHeight="1" thickTop="1">
      <c r="A458" s="610" t="s">
        <v>212</v>
      </c>
      <c r="B458" s="610"/>
      <c r="C458" s="610"/>
      <c r="D458" s="602"/>
      <c r="E458" s="602"/>
      <c r="F458" s="602"/>
      <c r="G458" s="602"/>
      <c r="H458" s="602"/>
      <c r="I458" s="602"/>
      <c r="J458" s="602"/>
      <c r="K458" s="602"/>
      <c r="L458" s="602">
        <v>22</v>
      </c>
      <c r="M458" s="602">
        <v>29</v>
      </c>
      <c r="N458" s="602">
        <v>5</v>
      </c>
      <c r="O458" s="602">
        <v>5</v>
      </c>
      <c r="P458" s="602">
        <v>13</v>
      </c>
      <c r="Q458" s="602">
        <v>3</v>
      </c>
      <c r="R458" s="602">
        <v>-1</v>
      </c>
      <c r="S458" s="547">
        <v>16</v>
      </c>
      <c r="T458" s="601"/>
      <c r="U458" s="601"/>
      <c r="V458" s="601"/>
      <c r="W458" s="601"/>
      <c r="X458" s="601"/>
      <c r="Y458" s="601"/>
      <c r="Z458" s="601"/>
      <c r="AA458" s="601"/>
      <c r="AB458" s="601"/>
      <c r="AC458" s="601"/>
      <c r="AD458" s="601"/>
      <c r="AE458" s="601"/>
      <c r="AF458" s="601"/>
      <c r="AG458" s="601"/>
      <c r="AH458" s="601"/>
      <c r="AI458" s="601"/>
      <c r="AJ458" s="601"/>
      <c r="AK458" s="601"/>
      <c r="AL458" s="601"/>
      <c r="AM458" s="601"/>
      <c r="AN458" s="601"/>
      <c r="AO458" s="601"/>
      <c r="AP458" s="601"/>
      <c r="AQ458" s="601"/>
      <c r="AR458" s="601"/>
      <c r="AS458" s="601"/>
    </row>
    <row r="459" spans="1:45" s="593" customFormat="1" ht="20.100000000000001" customHeight="1" thickBot="1">
      <c r="A459" s="296" t="s">
        <v>216</v>
      </c>
      <c r="B459" s="296"/>
      <c r="C459" s="296"/>
      <c r="D459" s="543"/>
      <c r="E459" s="543"/>
      <c r="F459" s="543"/>
      <c r="G459" s="543"/>
      <c r="H459" s="543">
        <v>551</v>
      </c>
      <c r="I459" s="543">
        <v>23</v>
      </c>
      <c r="J459" s="543">
        <v>19</v>
      </c>
      <c r="K459" s="543">
        <v>63</v>
      </c>
      <c r="L459" s="543">
        <v>61</v>
      </c>
      <c r="M459" s="543">
        <v>42</v>
      </c>
      <c r="N459" s="543">
        <v>5</v>
      </c>
      <c r="O459" s="543">
        <v>-4</v>
      </c>
      <c r="P459" s="543">
        <v>21</v>
      </c>
      <c r="Q459" s="543">
        <v>12</v>
      </c>
      <c r="R459" s="543">
        <v>9</v>
      </c>
      <c r="S459" s="543">
        <v>-53</v>
      </c>
      <c r="T459" s="601"/>
      <c r="U459" s="601"/>
      <c r="V459" s="601"/>
      <c r="W459" s="601"/>
      <c r="X459" s="601"/>
      <c r="Y459" s="601"/>
      <c r="Z459" s="601"/>
      <c r="AA459" s="601"/>
      <c r="AB459" s="601"/>
      <c r="AC459" s="601"/>
      <c r="AD459" s="601"/>
      <c r="AE459" s="601"/>
      <c r="AF459" s="601"/>
      <c r="AG459" s="601"/>
      <c r="AH459" s="601"/>
      <c r="AI459" s="601"/>
      <c r="AJ459" s="601"/>
      <c r="AK459" s="601"/>
      <c r="AL459" s="601"/>
      <c r="AM459" s="601"/>
      <c r="AN459" s="601"/>
      <c r="AO459" s="601"/>
      <c r="AP459" s="601"/>
      <c r="AQ459" s="601"/>
      <c r="AR459" s="601"/>
      <c r="AS459" s="601"/>
    </row>
    <row r="460" spans="1:45" s="593" customFormat="1" ht="20.100000000000001" customHeight="1" thickTop="1">
      <c r="A460" s="608"/>
      <c r="B460" s="608"/>
      <c r="C460" s="730"/>
      <c r="D460" s="600"/>
      <c r="E460" s="600"/>
      <c r="F460" s="600"/>
      <c r="G460" s="600"/>
      <c r="H460" s="600"/>
      <c r="I460" s="600"/>
      <c r="J460" s="600"/>
      <c r="K460" s="600"/>
      <c r="L460" s="452"/>
      <c r="M460" s="452"/>
      <c r="N460" s="452"/>
      <c r="O460" s="452"/>
      <c r="P460" s="600"/>
      <c r="Q460" s="600"/>
      <c r="R460" s="600"/>
      <c r="S460" s="931"/>
      <c r="T460" s="601"/>
      <c r="U460" s="601"/>
      <c r="V460" s="601"/>
      <c r="W460" s="601"/>
      <c r="X460" s="601"/>
      <c r="Y460" s="601"/>
      <c r="Z460" s="601"/>
      <c r="AA460" s="601"/>
      <c r="AB460" s="601"/>
      <c r="AC460" s="601"/>
      <c r="AD460" s="601"/>
      <c r="AE460" s="601"/>
      <c r="AF460" s="601"/>
      <c r="AG460" s="601"/>
      <c r="AH460" s="601"/>
      <c r="AI460" s="601"/>
      <c r="AJ460" s="601"/>
      <c r="AK460" s="601"/>
      <c r="AL460" s="601"/>
      <c r="AM460" s="601"/>
      <c r="AN460" s="601"/>
      <c r="AO460" s="601"/>
      <c r="AP460" s="601"/>
      <c r="AQ460" s="601"/>
      <c r="AR460" s="601"/>
      <c r="AS460" s="601"/>
    </row>
    <row r="461" spans="1:45" s="593" customFormat="1" ht="20.100000000000001" customHeight="1">
      <c r="A461" s="609"/>
      <c r="B461" s="609"/>
      <c r="C461" s="609"/>
      <c r="D461" s="600"/>
      <c r="E461" s="600"/>
      <c r="F461" s="600"/>
      <c r="G461" s="600"/>
      <c r="H461" s="600"/>
      <c r="I461" s="600"/>
      <c r="J461" s="600"/>
      <c r="K461" s="600"/>
      <c r="L461" s="600"/>
      <c r="M461" s="600"/>
      <c r="N461" s="600"/>
      <c r="O461" s="600"/>
      <c r="P461" s="600"/>
      <c r="Q461" s="600"/>
      <c r="R461" s="600"/>
      <c r="S461" s="931"/>
      <c r="T461" s="601"/>
      <c r="U461" s="601"/>
      <c r="V461" s="601"/>
      <c r="W461" s="601"/>
      <c r="X461" s="601"/>
      <c r="Y461" s="601"/>
      <c r="Z461" s="601"/>
      <c r="AA461" s="601"/>
      <c r="AB461" s="601"/>
      <c r="AC461" s="601"/>
      <c r="AD461" s="601"/>
      <c r="AE461" s="601"/>
      <c r="AF461" s="601"/>
      <c r="AG461" s="601"/>
      <c r="AH461" s="601"/>
      <c r="AI461" s="601"/>
      <c r="AJ461" s="601"/>
      <c r="AK461" s="601"/>
      <c r="AL461" s="601"/>
      <c r="AM461" s="601"/>
      <c r="AN461" s="601"/>
      <c r="AO461" s="601"/>
      <c r="AP461" s="601"/>
      <c r="AQ461" s="601"/>
      <c r="AR461" s="601"/>
      <c r="AS461" s="601"/>
    </row>
    <row r="462" spans="1:45" ht="20.100000000000001" customHeight="1">
      <c r="A462" s="608" t="s">
        <v>239</v>
      </c>
      <c r="B462" s="142"/>
      <c r="C462" s="142"/>
    </row>
    <row r="463" spans="1:45" ht="37.5" customHeight="1" thickBot="1">
      <c r="A463" s="460" t="s">
        <v>17</v>
      </c>
      <c r="B463" s="456"/>
      <c r="C463" s="128"/>
      <c r="D463" s="579" t="s">
        <v>895</v>
      </c>
      <c r="E463" s="579" t="s">
        <v>896</v>
      </c>
      <c r="F463" s="579" t="s">
        <v>696</v>
      </c>
      <c r="G463" s="579" t="s">
        <v>702</v>
      </c>
      <c r="H463" s="579" t="s">
        <v>705</v>
      </c>
      <c r="I463" s="579" t="s">
        <v>894</v>
      </c>
      <c r="J463" s="579" t="s">
        <v>777</v>
      </c>
      <c r="K463" s="579" t="s">
        <v>792</v>
      </c>
      <c r="L463" s="579" t="s">
        <v>843</v>
      </c>
      <c r="M463" s="579" t="s">
        <v>885</v>
      </c>
      <c r="N463" s="579" t="s">
        <v>931</v>
      </c>
      <c r="O463" s="579" t="s">
        <v>939</v>
      </c>
      <c r="P463" s="579" t="s">
        <v>956</v>
      </c>
      <c r="Q463" s="579" t="s">
        <v>983</v>
      </c>
      <c r="R463" s="579" t="s">
        <v>993</v>
      </c>
      <c r="S463" s="959" t="s">
        <v>1068</v>
      </c>
    </row>
    <row r="464" spans="1:45" s="593" customFormat="1" ht="20.100000000000001" customHeight="1">
      <c r="A464" s="609" t="s">
        <v>1008</v>
      </c>
      <c r="B464" s="609"/>
      <c r="C464" s="609"/>
      <c r="D464" s="602">
        <v>855</v>
      </c>
      <c r="E464" s="602">
        <v>863</v>
      </c>
      <c r="F464" s="602">
        <v>852</v>
      </c>
      <c r="G464" s="602">
        <v>838</v>
      </c>
      <c r="H464" s="602">
        <v>806</v>
      </c>
      <c r="I464" s="602">
        <v>832</v>
      </c>
      <c r="J464" s="602">
        <v>834</v>
      </c>
      <c r="K464" s="602">
        <v>961</v>
      </c>
      <c r="L464" s="602">
        <v>983</v>
      </c>
      <c r="M464" s="602">
        <v>1017</v>
      </c>
      <c r="N464" s="602">
        <v>1020</v>
      </c>
      <c r="O464" s="602">
        <v>1032</v>
      </c>
      <c r="P464" s="602">
        <v>987</v>
      </c>
      <c r="Q464" s="602">
        <v>938</v>
      </c>
      <c r="R464" s="602">
        <v>926</v>
      </c>
      <c r="S464" s="547">
        <v>937</v>
      </c>
      <c r="T464" s="601"/>
      <c r="U464" s="601"/>
      <c r="V464" s="601"/>
      <c r="W464" s="601"/>
      <c r="X464" s="601"/>
      <c r="Y464" s="601"/>
      <c r="Z464" s="601"/>
      <c r="AA464" s="601"/>
      <c r="AB464" s="601"/>
      <c r="AC464" s="601"/>
      <c r="AD464" s="601"/>
      <c r="AE464" s="601"/>
      <c r="AF464" s="601"/>
      <c r="AG464" s="601"/>
      <c r="AH464" s="601"/>
      <c r="AI464" s="601"/>
      <c r="AJ464" s="601"/>
      <c r="AK464" s="601"/>
      <c r="AL464" s="601"/>
      <c r="AM464" s="601"/>
      <c r="AN464" s="601"/>
      <c r="AO464" s="601"/>
      <c r="AP464" s="601"/>
      <c r="AQ464" s="601"/>
      <c r="AR464" s="601"/>
      <c r="AS464" s="601"/>
    </row>
    <row r="465" spans="1:45" s="593" customFormat="1" ht="20.100000000000001" customHeight="1">
      <c r="A465" s="609" t="s">
        <v>224</v>
      </c>
      <c r="B465" s="609"/>
      <c r="C465" s="609"/>
      <c r="D465" s="602">
        <v>677</v>
      </c>
      <c r="E465" s="602">
        <v>588</v>
      </c>
      <c r="F465" s="602">
        <v>583</v>
      </c>
      <c r="G465" s="602">
        <v>584</v>
      </c>
      <c r="H465" s="602">
        <v>588</v>
      </c>
      <c r="I465" s="602">
        <v>566</v>
      </c>
      <c r="J465" s="602">
        <v>565</v>
      </c>
      <c r="K465" s="602">
        <v>612</v>
      </c>
      <c r="L465" s="602">
        <v>611</v>
      </c>
      <c r="M465" s="602">
        <v>57</v>
      </c>
      <c r="N465" s="602">
        <v>61</v>
      </c>
      <c r="O465" s="602">
        <v>74</v>
      </c>
      <c r="P465" s="602">
        <v>84</v>
      </c>
      <c r="Q465" s="602">
        <v>70</v>
      </c>
      <c r="R465" s="602">
        <v>77</v>
      </c>
      <c r="S465" s="547">
        <v>77</v>
      </c>
      <c r="T465" s="601"/>
      <c r="U465" s="601"/>
      <c r="V465" s="601"/>
      <c r="W465" s="601"/>
      <c r="X465" s="601"/>
      <c r="Y465" s="601"/>
      <c r="Z465" s="601"/>
      <c r="AA465" s="601"/>
      <c r="AB465" s="601"/>
      <c r="AC465" s="601"/>
      <c r="AD465" s="601"/>
      <c r="AE465" s="601"/>
      <c r="AF465" s="601"/>
      <c r="AG465" s="601"/>
      <c r="AH465" s="601"/>
      <c r="AI465" s="601"/>
      <c r="AJ465" s="601"/>
      <c r="AK465" s="601"/>
      <c r="AL465" s="601"/>
      <c r="AM465" s="601"/>
      <c r="AN465" s="601"/>
      <c r="AO465" s="601"/>
      <c r="AP465" s="601"/>
      <c r="AQ465" s="601"/>
      <c r="AR465" s="601"/>
      <c r="AS465" s="601"/>
    </row>
    <row r="466" spans="1:45" s="593" customFormat="1" ht="20.100000000000001" customHeight="1">
      <c r="A466" s="609" t="s">
        <v>211</v>
      </c>
      <c r="B466" s="609"/>
      <c r="C466" s="609"/>
      <c r="D466" s="602">
        <v>0</v>
      </c>
      <c r="E466" s="602">
        <v>0</v>
      </c>
      <c r="F466" s="602">
        <v>0</v>
      </c>
      <c r="G466" s="602">
        <v>0</v>
      </c>
      <c r="H466" s="602">
        <v>0</v>
      </c>
      <c r="I466" s="602">
        <v>0</v>
      </c>
      <c r="J466" s="602">
        <v>0</v>
      </c>
      <c r="K466" s="602">
        <v>0</v>
      </c>
      <c r="L466" s="602">
        <v>0</v>
      </c>
      <c r="M466" s="602">
        <v>0</v>
      </c>
      <c r="N466" s="602">
        <v>0</v>
      </c>
      <c r="O466" s="602">
        <v>0</v>
      </c>
      <c r="P466" s="602">
        <v>0</v>
      </c>
      <c r="Q466" s="602">
        <v>0</v>
      </c>
      <c r="R466" s="602">
        <v>0</v>
      </c>
      <c r="S466" s="547">
        <v>0</v>
      </c>
      <c r="T466" s="601"/>
      <c r="U466" s="601"/>
      <c r="V466" s="601"/>
      <c r="W466" s="601"/>
      <c r="X466" s="601"/>
      <c r="Y466" s="601"/>
      <c r="Z466" s="601"/>
      <c r="AA466" s="601"/>
      <c r="AB466" s="601"/>
      <c r="AC466" s="601"/>
      <c r="AD466" s="601"/>
      <c r="AE466" s="601"/>
      <c r="AF466" s="601"/>
      <c r="AG466" s="601"/>
      <c r="AH466" s="601"/>
      <c r="AI466" s="601"/>
      <c r="AJ466" s="601"/>
      <c r="AK466" s="601"/>
      <c r="AL466" s="601"/>
      <c r="AM466" s="601"/>
      <c r="AN466" s="601"/>
      <c r="AO466" s="601"/>
      <c r="AP466" s="601"/>
      <c r="AQ466" s="601"/>
      <c r="AR466" s="601"/>
      <c r="AS466" s="601"/>
    </row>
    <row r="467" spans="1:45" ht="20.100000000000001" customHeight="1">
      <c r="A467" s="609" t="s">
        <v>212</v>
      </c>
      <c r="B467" s="609"/>
      <c r="C467" s="609"/>
      <c r="D467" s="602">
        <v>551</v>
      </c>
      <c r="E467" s="602">
        <v>595</v>
      </c>
      <c r="F467" s="602">
        <v>610</v>
      </c>
      <c r="G467" s="602">
        <v>681</v>
      </c>
      <c r="H467" s="602">
        <v>570</v>
      </c>
      <c r="I467" s="602">
        <v>670</v>
      </c>
      <c r="J467" s="602">
        <v>557</v>
      </c>
      <c r="K467" s="602">
        <v>577</v>
      </c>
      <c r="L467" s="602">
        <v>624</v>
      </c>
      <c r="M467" s="602">
        <v>661</v>
      </c>
      <c r="N467" s="602">
        <v>684</v>
      </c>
      <c r="O467" s="602">
        <v>678</v>
      </c>
      <c r="P467" s="602">
        <v>458</v>
      </c>
      <c r="Q467" s="602">
        <v>592</v>
      </c>
      <c r="R467" s="602">
        <v>561</v>
      </c>
      <c r="S467" s="547">
        <v>211</v>
      </c>
    </row>
    <row r="468" spans="1:45" s="593" customFormat="1" ht="20.100000000000001" customHeight="1">
      <c r="A468" s="609" t="s">
        <v>1009</v>
      </c>
      <c r="B468" s="609"/>
      <c r="C468" s="609"/>
      <c r="D468" s="602"/>
      <c r="E468" s="602"/>
      <c r="F468" s="602"/>
      <c r="G468" s="602"/>
      <c r="H468" s="602">
        <v>750</v>
      </c>
      <c r="I468" s="602">
        <v>771</v>
      </c>
      <c r="J468" s="602">
        <v>725</v>
      </c>
      <c r="K468" s="602">
        <v>729</v>
      </c>
      <c r="L468" s="602">
        <v>723</v>
      </c>
      <c r="M468" s="602">
        <v>660</v>
      </c>
      <c r="N468" s="602">
        <v>647</v>
      </c>
      <c r="O468" s="602">
        <v>644</v>
      </c>
      <c r="P468" s="602">
        <v>665</v>
      </c>
      <c r="Q468" s="602">
        <v>681</v>
      </c>
      <c r="R468" s="602" t="s">
        <v>61</v>
      </c>
      <c r="S468" s="602" t="s">
        <v>61</v>
      </c>
      <c r="T468" s="601"/>
      <c r="U468" s="601"/>
      <c r="V468" s="601"/>
      <c r="W468" s="601"/>
      <c r="X468" s="601"/>
      <c r="Y468" s="601"/>
      <c r="Z468" s="601"/>
      <c r="AA468" s="601"/>
      <c r="AB468" s="601"/>
      <c r="AC468" s="601"/>
      <c r="AD468" s="601"/>
      <c r="AE468" s="601"/>
      <c r="AF468" s="601"/>
      <c r="AG468" s="601"/>
      <c r="AH468" s="601"/>
      <c r="AI468" s="601"/>
      <c r="AJ468" s="601"/>
      <c r="AK468" s="601"/>
      <c r="AL468" s="601"/>
      <c r="AM468" s="601"/>
      <c r="AN468" s="601"/>
      <c r="AO468" s="601"/>
      <c r="AP468" s="601"/>
      <c r="AQ468" s="601"/>
      <c r="AR468" s="601"/>
      <c r="AS468" s="601"/>
    </row>
    <row r="469" spans="1:45" ht="20.100000000000001" customHeight="1">
      <c r="A469" s="609" t="s">
        <v>213</v>
      </c>
      <c r="B469" s="609"/>
      <c r="C469" s="609"/>
      <c r="D469" s="602">
        <v>3948</v>
      </c>
      <c r="E469" s="602">
        <v>4249</v>
      </c>
      <c r="F469" s="602">
        <v>4284</v>
      </c>
      <c r="G469" s="602">
        <v>4331</v>
      </c>
      <c r="H469" s="602">
        <v>24</v>
      </c>
      <c r="I469" s="602">
        <v>34</v>
      </c>
      <c r="J469" s="602">
        <v>34</v>
      </c>
      <c r="K469" s="602">
        <v>33</v>
      </c>
      <c r="L469" s="602">
        <v>32</v>
      </c>
      <c r="M469" s="602">
        <v>35</v>
      </c>
      <c r="N469" s="602">
        <v>31</v>
      </c>
      <c r="O469" s="602">
        <v>32</v>
      </c>
      <c r="P469" s="602">
        <v>31</v>
      </c>
      <c r="Q469" s="602">
        <v>35</v>
      </c>
      <c r="R469" s="602">
        <v>23</v>
      </c>
      <c r="S469" s="547">
        <v>25</v>
      </c>
    </row>
    <row r="470" spans="1:45" ht="20.100000000000001" customHeight="1" thickBot="1">
      <c r="A470" s="296" t="s">
        <v>219</v>
      </c>
      <c r="B470" s="296"/>
      <c r="C470" s="296"/>
      <c r="D470" s="543">
        <v>6032</v>
      </c>
      <c r="E470" s="543">
        <v>6295</v>
      </c>
      <c r="F470" s="543">
        <v>6328</v>
      </c>
      <c r="G470" s="543">
        <v>6435</v>
      </c>
      <c r="H470" s="543">
        <v>2738</v>
      </c>
      <c r="I470" s="543">
        <v>2872</v>
      </c>
      <c r="J470" s="543">
        <v>2716</v>
      </c>
      <c r="K470" s="543">
        <v>2912</v>
      </c>
      <c r="L470" s="543">
        <v>2973</v>
      </c>
      <c r="M470" s="543">
        <v>2429</v>
      </c>
      <c r="N470" s="543">
        <v>2443</v>
      </c>
      <c r="O470" s="543">
        <v>2461</v>
      </c>
      <c r="P470" s="543">
        <v>2225</v>
      </c>
      <c r="Q470" s="543">
        <v>2316</v>
      </c>
      <c r="R470" s="543">
        <v>1586</v>
      </c>
      <c r="S470" s="543">
        <v>1249</v>
      </c>
    </row>
    <row r="471" spans="1:45" ht="10.15" customHeight="1" thickTop="1">
      <c r="A471" s="611"/>
      <c r="B471" s="611"/>
      <c r="C471" s="611"/>
      <c r="D471" s="545"/>
      <c r="E471" s="545"/>
      <c r="F471" s="545"/>
      <c r="G471" s="545"/>
      <c r="H471" s="545"/>
      <c r="I471" s="545"/>
      <c r="J471" s="545"/>
      <c r="K471" s="545"/>
      <c r="L471" s="545"/>
      <c r="M471" s="545"/>
      <c r="N471" s="545"/>
      <c r="O471" s="545"/>
      <c r="P471" s="545"/>
      <c r="Q471" s="545"/>
      <c r="R471" s="545"/>
      <c r="S471" s="545"/>
    </row>
    <row r="472" spans="1:45" s="593" customFormat="1" ht="20.100000000000001" customHeight="1">
      <c r="A472" s="610" t="s">
        <v>1057</v>
      </c>
      <c r="B472" s="611"/>
      <c r="C472" s="611"/>
      <c r="D472" s="600"/>
      <c r="E472" s="600"/>
      <c r="F472" s="600"/>
      <c r="G472" s="600"/>
      <c r="H472" s="600"/>
      <c r="I472" s="600"/>
      <c r="J472" s="600"/>
      <c r="K472" s="600"/>
      <c r="L472" s="600"/>
      <c r="M472" s="600"/>
      <c r="N472" s="600"/>
      <c r="O472" s="600"/>
      <c r="P472" s="600"/>
      <c r="Q472" s="600"/>
      <c r="R472" s="600"/>
      <c r="S472" s="931"/>
      <c r="T472" s="601"/>
      <c r="U472" s="601"/>
      <c r="V472" s="601"/>
      <c r="W472" s="601"/>
      <c r="X472" s="601"/>
      <c r="Y472" s="601"/>
      <c r="Z472" s="601"/>
      <c r="AA472" s="601"/>
      <c r="AB472" s="601"/>
      <c r="AC472" s="601"/>
      <c r="AD472" s="601"/>
      <c r="AE472" s="601"/>
      <c r="AF472" s="601"/>
      <c r="AG472" s="601"/>
      <c r="AH472" s="601"/>
      <c r="AI472" s="601"/>
      <c r="AJ472" s="601"/>
      <c r="AK472" s="601"/>
      <c r="AL472" s="601"/>
      <c r="AM472" s="601"/>
      <c r="AN472" s="601"/>
      <c r="AO472" s="601"/>
      <c r="AP472" s="601"/>
      <c r="AQ472" s="601"/>
      <c r="AR472" s="601"/>
      <c r="AS472" s="601"/>
    </row>
    <row r="473" spans="1:45" s="593" customFormat="1" ht="20.100000000000001" customHeight="1">
      <c r="A473" s="611"/>
      <c r="B473" s="611"/>
      <c r="C473" s="611"/>
      <c r="D473" s="600"/>
      <c r="E473" s="600"/>
      <c r="F473" s="600"/>
      <c r="G473" s="600"/>
      <c r="H473" s="600"/>
      <c r="I473" s="600"/>
      <c r="J473" s="600"/>
      <c r="K473" s="600"/>
      <c r="L473" s="600"/>
      <c r="M473" s="600"/>
      <c r="N473" s="600"/>
      <c r="O473" s="600"/>
      <c r="P473" s="600"/>
      <c r="Q473" s="600"/>
      <c r="R473" s="600"/>
      <c r="S473" s="931"/>
      <c r="T473" s="601"/>
      <c r="U473" s="601"/>
      <c r="V473" s="601"/>
      <c r="W473" s="601"/>
      <c r="X473" s="601"/>
      <c r="Y473" s="601"/>
      <c r="Z473" s="601"/>
      <c r="AA473" s="601"/>
      <c r="AB473" s="601"/>
      <c r="AC473" s="601"/>
      <c r="AD473" s="601"/>
      <c r="AE473" s="601"/>
      <c r="AF473" s="601"/>
      <c r="AG473" s="601"/>
      <c r="AH473" s="601"/>
      <c r="AI473" s="601"/>
      <c r="AJ473" s="601"/>
      <c r="AK473" s="601"/>
      <c r="AL473" s="601"/>
      <c r="AM473" s="601"/>
      <c r="AN473" s="601"/>
      <c r="AO473" s="601"/>
      <c r="AP473" s="601"/>
      <c r="AQ473" s="601"/>
      <c r="AR473" s="601"/>
      <c r="AS473" s="601"/>
    </row>
    <row r="474" spans="1:45" ht="20.100000000000001" customHeight="1">
      <c r="A474" s="608" t="s">
        <v>241</v>
      </c>
      <c r="B474" s="142"/>
      <c r="C474" s="142"/>
    </row>
    <row r="475" spans="1:45" ht="37.5" customHeight="1" thickBot="1">
      <c r="A475" s="460" t="s">
        <v>17</v>
      </c>
      <c r="B475" s="456"/>
      <c r="C475" s="128"/>
      <c r="D475" s="527" t="s">
        <v>6</v>
      </c>
      <c r="E475" s="527" t="s">
        <v>690</v>
      </c>
      <c r="F475" s="527" t="s">
        <v>695</v>
      </c>
      <c r="G475" s="527" t="s">
        <v>701</v>
      </c>
      <c r="H475" s="527" t="s">
        <v>704</v>
      </c>
      <c r="I475" s="527" t="s">
        <v>730</v>
      </c>
      <c r="J475" s="527" t="s">
        <v>776</v>
      </c>
      <c r="K475" s="527" t="s">
        <v>791</v>
      </c>
      <c r="L475" s="570" t="s">
        <v>1007</v>
      </c>
      <c r="M475" s="570" t="s">
        <v>1010</v>
      </c>
      <c r="N475" s="570" t="s">
        <v>1011</v>
      </c>
      <c r="O475" s="570" t="s">
        <v>1012</v>
      </c>
      <c r="P475" s="570" t="s">
        <v>1013</v>
      </c>
      <c r="Q475" s="570" t="s">
        <v>1014</v>
      </c>
      <c r="R475" s="570" t="s">
        <v>986</v>
      </c>
      <c r="S475" s="527" t="s">
        <v>1067</v>
      </c>
    </row>
    <row r="476" spans="1:45" s="593" customFormat="1" ht="20.100000000000001" customHeight="1">
      <c r="A476" s="609" t="s">
        <v>223</v>
      </c>
      <c r="B476" s="609"/>
      <c r="C476" s="609"/>
      <c r="D476" s="602">
        <v>38</v>
      </c>
      <c r="E476" s="602">
        <v>58</v>
      </c>
      <c r="F476" s="602">
        <v>74</v>
      </c>
      <c r="G476" s="602">
        <v>77</v>
      </c>
      <c r="H476" s="602">
        <v>30</v>
      </c>
      <c r="I476" s="602">
        <v>31</v>
      </c>
      <c r="J476" s="602">
        <v>46</v>
      </c>
      <c r="K476" s="602">
        <v>52</v>
      </c>
      <c r="L476" s="602">
        <v>27</v>
      </c>
      <c r="M476" s="602">
        <v>35</v>
      </c>
      <c r="N476" s="602">
        <v>35</v>
      </c>
      <c r="O476" s="602">
        <v>72</v>
      </c>
      <c r="P476" s="602">
        <v>34</v>
      </c>
      <c r="Q476" s="602">
        <v>42</v>
      </c>
      <c r="R476" s="602">
        <v>76</v>
      </c>
      <c r="S476" s="547">
        <v>80</v>
      </c>
      <c r="T476" s="601"/>
      <c r="U476" s="601"/>
      <c r="V476" s="601"/>
      <c r="W476" s="601"/>
      <c r="X476" s="601"/>
      <c r="Y476" s="601"/>
      <c r="Z476" s="601"/>
      <c r="AA476" s="601"/>
      <c r="AB476" s="601"/>
      <c r="AC476" s="601"/>
      <c r="AD476" s="601"/>
      <c r="AE476" s="601"/>
      <c r="AF476" s="601"/>
      <c r="AG476" s="601"/>
      <c r="AH476" s="601"/>
      <c r="AI476" s="601"/>
      <c r="AJ476" s="601"/>
      <c r="AK476" s="601"/>
      <c r="AL476" s="601"/>
      <c r="AM476" s="601"/>
      <c r="AN476" s="601"/>
      <c r="AO476" s="601"/>
      <c r="AP476" s="601"/>
      <c r="AQ476" s="601"/>
      <c r="AR476" s="601"/>
      <c r="AS476" s="601"/>
    </row>
    <row r="477" spans="1:45" ht="20.100000000000001" customHeight="1">
      <c r="A477" s="609" t="s">
        <v>212</v>
      </c>
      <c r="B477" s="609"/>
      <c r="C477" s="609"/>
      <c r="D477" s="602">
        <v>5</v>
      </c>
      <c r="E477" s="602">
        <v>13</v>
      </c>
      <c r="F477" s="602">
        <v>13</v>
      </c>
      <c r="G477" s="602">
        <v>36</v>
      </c>
      <c r="H477" s="602">
        <v>3</v>
      </c>
      <c r="I477" s="602">
        <v>8</v>
      </c>
      <c r="J477" s="602">
        <v>13</v>
      </c>
      <c r="K477" s="602">
        <v>20</v>
      </c>
      <c r="L477" s="599"/>
      <c r="M477" s="599"/>
      <c r="N477" s="599"/>
      <c r="O477" s="599"/>
      <c r="P477" s="599"/>
      <c r="Q477" s="599"/>
      <c r="R477" s="599"/>
      <c r="S477" s="599"/>
    </row>
    <row r="478" spans="1:45" s="593" customFormat="1" ht="20.100000000000001" customHeight="1">
      <c r="A478" s="609" t="s">
        <v>224</v>
      </c>
      <c r="B478" s="609"/>
      <c r="C478" s="609"/>
      <c r="D478" s="602">
        <v>68</v>
      </c>
      <c r="E478" s="602">
        <v>136</v>
      </c>
      <c r="F478" s="602">
        <v>53</v>
      </c>
      <c r="G478" s="602">
        <v>58</v>
      </c>
      <c r="H478" s="602">
        <v>31</v>
      </c>
      <c r="I478" s="602">
        <v>31</v>
      </c>
      <c r="J478" s="602">
        <v>42</v>
      </c>
      <c r="K478" s="602">
        <v>114</v>
      </c>
      <c r="L478" s="602">
        <v>48</v>
      </c>
      <c r="M478" s="602">
        <v>39</v>
      </c>
      <c r="N478" s="602">
        <v>32</v>
      </c>
      <c r="O478" s="602">
        <v>42</v>
      </c>
      <c r="P478" s="602">
        <v>25</v>
      </c>
      <c r="Q478" s="602">
        <v>38</v>
      </c>
      <c r="R478" s="602">
        <v>43</v>
      </c>
      <c r="S478" s="547">
        <v>49</v>
      </c>
      <c r="T478" s="601"/>
      <c r="U478" s="601"/>
      <c r="V478" s="601"/>
      <c r="W478" s="601"/>
      <c r="X478" s="601"/>
      <c r="Y478" s="601"/>
      <c r="Z478" s="601"/>
      <c r="AA478" s="601"/>
      <c r="AB478" s="601"/>
      <c r="AC478" s="601"/>
      <c r="AD478" s="601"/>
      <c r="AE478" s="601"/>
      <c r="AF478" s="601"/>
      <c r="AG478" s="601"/>
      <c r="AH478" s="601"/>
      <c r="AI478" s="601"/>
      <c r="AJ478" s="601"/>
      <c r="AK478" s="601"/>
      <c r="AL478" s="601"/>
      <c r="AM478" s="601"/>
      <c r="AN478" s="601"/>
      <c r="AO478" s="601"/>
      <c r="AP478" s="601"/>
      <c r="AQ478" s="601"/>
      <c r="AR478" s="601"/>
      <c r="AS478" s="601"/>
    </row>
    <row r="479" spans="1:45" s="593" customFormat="1" ht="20.100000000000001" customHeight="1">
      <c r="A479" s="609" t="s">
        <v>211</v>
      </c>
      <c r="B479" s="609"/>
      <c r="C479" s="609"/>
      <c r="D479" s="602">
        <v>13</v>
      </c>
      <c r="E479" s="602">
        <v>13</v>
      </c>
      <c r="F479" s="602">
        <v>13</v>
      </c>
      <c r="G479" s="602">
        <v>15</v>
      </c>
      <c r="H479" s="602">
        <v>15</v>
      </c>
      <c r="I479" s="602">
        <v>13</v>
      </c>
      <c r="J479" s="602">
        <v>15</v>
      </c>
      <c r="K479" s="602">
        <v>14</v>
      </c>
      <c r="L479" s="602">
        <v>11</v>
      </c>
      <c r="M479" s="602">
        <v>25</v>
      </c>
      <c r="N479" s="602">
        <v>13</v>
      </c>
      <c r="O479" s="602">
        <v>19</v>
      </c>
      <c r="P479" s="602">
        <v>16</v>
      </c>
      <c r="Q479" s="602">
        <v>17</v>
      </c>
      <c r="R479" s="602">
        <v>18</v>
      </c>
      <c r="S479" s="547">
        <v>20</v>
      </c>
      <c r="T479" s="601"/>
      <c r="U479" s="601"/>
      <c r="V479" s="601"/>
      <c r="W479" s="601"/>
      <c r="X479" s="601"/>
      <c r="Y479" s="601"/>
      <c r="Z479" s="601"/>
      <c r="AA479" s="601"/>
      <c r="AB479" s="601"/>
      <c r="AC479" s="601"/>
      <c r="AD479" s="601"/>
      <c r="AE479" s="601"/>
      <c r="AF479" s="601"/>
      <c r="AG479" s="601"/>
      <c r="AH479" s="601"/>
      <c r="AI479" s="601"/>
      <c r="AJ479" s="601"/>
      <c r="AK479" s="601"/>
      <c r="AL479" s="601"/>
      <c r="AM479" s="601"/>
      <c r="AN479" s="601"/>
      <c r="AO479" s="601"/>
      <c r="AP479" s="601"/>
      <c r="AQ479" s="601"/>
      <c r="AR479" s="601"/>
      <c r="AS479" s="601"/>
    </row>
    <row r="480" spans="1:45" s="593" customFormat="1" ht="20.100000000000001" customHeight="1">
      <c r="A480" s="609" t="s">
        <v>880</v>
      </c>
      <c r="B480" s="588"/>
      <c r="C480" s="588"/>
      <c r="D480" s="795"/>
      <c r="E480" s="795"/>
      <c r="F480" s="795"/>
      <c r="G480" s="795"/>
      <c r="H480" s="602"/>
      <c r="I480" s="602">
        <v>143</v>
      </c>
      <c r="J480" s="602">
        <v>234</v>
      </c>
      <c r="K480" s="602">
        <v>258</v>
      </c>
      <c r="L480" s="602" t="s">
        <v>61</v>
      </c>
      <c r="M480" s="602" t="s">
        <v>61</v>
      </c>
      <c r="N480" s="602" t="s">
        <v>61</v>
      </c>
      <c r="O480" s="602" t="s">
        <v>61</v>
      </c>
      <c r="P480" s="602" t="s">
        <v>61</v>
      </c>
      <c r="Q480" s="602" t="s">
        <v>61</v>
      </c>
      <c r="R480" s="602" t="s">
        <v>61</v>
      </c>
      <c r="S480" s="602" t="s">
        <v>61</v>
      </c>
      <c r="T480" s="601"/>
      <c r="U480" s="601"/>
      <c r="V480" s="601"/>
      <c r="W480" s="601"/>
      <c r="X480" s="601"/>
      <c r="Y480" s="601"/>
      <c r="Z480" s="601"/>
      <c r="AA480" s="601"/>
      <c r="AB480" s="601"/>
      <c r="AC480" s="601"/>
      <c r="AD480" s="601"/>
      <c r="AE480" s="601"/>
      <c r="AF480" s="601"/>
      <c r="AG480" s="601"/>
      <c r="AH480" s="601"/>
      <c r="AI480" s="601"/>
      <c r="AJ480" s="601"/>
      <c r="AK480" s="601"/>
      <c r="AL480" s="601"/>
      <c r="AM480" s="601"/>
      <c r="AN480" s="601"/>
      <c r="AO480" s="601"/>
      <c r="AP480" s="601"/>
      <c r="AQ480" s="601"/>
      <c r="AR480" s="601"/>
      <c r="AS480" s="601"/>
    </row>
    <row r="481" spans="1:45" ht="20.100000000000001" customHeight="1">
      <c r="A481" s="167" t="s">
        <v>213</v>
      </c>
      <c r="B481" s="167"/>
      <c r="C481" s="167"/>
      <c r="D481" s="602">
        <v>5</v>
      </c>
      <c r="E481" s="602">
        <v>5</v>
      </c>
      <c r="F481" s="602">
        <v>9</v>
      </c>
      <c r="G481" s="602">
        <v>11</v>
      </c>
      <c r="H481" s="602">
        <v>5</v>
      </c>
      <c r="I481" s="602">
        <v>10</v>
      </c>
      <c r="J481" s="602">
        <v>6</v>
      </c>
      <c r="K481" s="602">
        <v>13</v>
      </c>
      <c r="L481" s="602">
        <v>3</v>
      </c>
      <c r="M481" s="602">
        <v>7</v>
      </c>
      <c r="N481" s="602">
        <v>1</v>
      </c>
      <c r="O481" s="602">
        <v>3</v>
      </c>
      <c r="P481" s="602">
        <v>1</v>
      </c>
      <c r="Q481" s="602">
        <v>4</v>
      </c>
      <c r="R481" s="602">
        <v>2</v>
      </c>
      <c r="S481" s="547">
        <v>4</v>
      </c>
    </row>
    <row r="482" spans="1:45" ht="20.100000000000001" customHeight="1" thickBot="1">
      <c r="A482" s="296" t="s">
        <v>1137</v>
      </c>
      <c r="B482" s="458"/>
      <c r="C482" s="459"/>
      <c r="D482" s="552"/>
      <c r="E482" s="552"/>
      <c r="F482" s="552"/>
      <c r="G482" s="552"/>
      <c r="H482" s="552"/>
      <c r="I482" s="552"/>
      <c r="J482" s="552"/>
      <c r="K482" s="552"/>
      <c r="L482" s="552">
        <v>89</v>
      </c>
      <c r="M482" s="552">
        <v>92</v>
      </c>
      <c r="N482" s="552">
        <v>81</v>
      </c>
      <c r="O482" s="552">
        <v>135</v>
      </c>
      <c r="P482" s="552">
        <v>76</v>
      </c>
      <c r="Q482" s="552">
        <v>99</v>
      </c>
      <c r="R482" s="552">
        <v>139</v>
      </c>
      <c r="S482" s="543">
        <v>153</v>
      </c>
    </row>
    <row r="483" spans="1:45" ht="20.100000000000001" customHeight="1" thickTop="1">
      <c r="A483" s="610" t="s">
        <v>212</v>
      </c>
      <c r="B483" s="610"/>
      <c r="C483" s="610"/>
      <c r="D483" s="602"/>
      <c r="E483" s="602"/>
      <c r="F483" s="602"/>
      <c r="G483" s="602"/>
      <c r="H483" s="602"/>
      <c r="I483" s="602"/>
      <c r="J483" s="602"/>
      <c r="K483" s="602"/>
      <c r="L483" s="602">
        <v>6</v>
      </c>
      <c r="M483" s="602">
        <v>12</v>
      </c>
      <c r="N483" s="602">
        <v>8</v>
      </c>
      <c r="O483" s="602">
        <v>21</v>
      </c>
      <c r="P483" s="602">
        <v>4</v>
      </c>
      <c r="Q483" s="602">
        <v>5</v>
      </c>
      <c r="R483" s="602">
        <v>12</v>
      </c>
      <c r="S483" s="547">
        <v>37</v>
      </c>
    </row>
    <row r="484" spans="1:45" ht="20.100000000000001" customHeight="1" thickBot="1">
      <c r="A484" s="296" t="s">
        <v>881</v>
      </c>
      <c r="B484" s="296"/>
      <c r="C484" s="296"/>
      <c r="D484" s="543">
        <v>129</v>
      </c>
      <c r="E484" s="543">
        <v>226</v>
      </c>
      <c r="F484" s="543">
        <v>162</v>
      </c>
      <c r="G484" s="543">
        <v>197</v>
      </c>
      <c r="H484" s="543">
        <v>84</v>
      </c>
      <c r="I484" s="543">
        <v>236</v>
      </c>
      <c r="J484" s="543">
        <v>355</v>
      </c>
      <c r="K484" s="543">
        <v>471</v>
      </c>
      <c r="L484" s="543">
        <v>95</v>
      </c>
      <c r="M484" s="543">
        <v>104</v>
      </c>
      <c r="N484" s="543">
        <v>88</v>
      </c>
      <c r="O484" s="543">
        <v>156</v>
      </c>
      <c r="P484" s="543">
        <v>80</v>
      </c>
      <c r="Q484" s="543">
        <v>104</v>
      </c>
      <c r="R484" s="543">
        <v>151</v>
      </c>
      <c r="S484" s="543">
        <v>190</v>
      </c>
    </row>
    <row r="485" spans="1:45" ht="10.15" customHeight="1" thickTop="1">
      <c r="A485" s="611"/>
      <c r="B485" s="457"/>
      <c r="C485" s="219"/>
      <c r="D485" s="602"/>
      <c r="E485" s="602"/>
      <c r="F485" s="602"/>
      <c r="G485" s="602"/>
      <c r="H485" s="602"/>
      <c r="I485" s="602"/>
      <c r="J485" s="602"/>
      <c r="K485" s="602"/>
      <c r="L485" s="602"/>
      <c r="M485" s="602"/>
      <c r="N485" s="602"/>
      <c r="O485" s="602"/>
      <c r="P485" s="602"/>
      <c r="Q485" s="602"/>
      <c r="R485" s="602"/>
      <c r="S485" s="545"/>
    </row>
    <row r="486" spans="1:45" ht="20.100000000000001" customHeight="1">
      <c r="A486" s="609" t="s">
        <v>1161</v>
      </c>
      <c r="B486" s="611"/>
      <c r="C486" s="611"/>
      <c r="D486" s="595">
        <v>3</v>
      </c>
      <c r="E486" s="595">
        <v>2</v>
      </c>
      <c r="F486" s="595">
        <v>2</v>
      </c>
      <c r="G486" s="595">
        <v>2</v>
      </c>
      <c r="H486" s="595"/>
      <c r="I486" s="595"/>
      <c r="J486" s="595"/>
      <c r="K486" s="595"/>
      <c r="L486" s="595"/>
      <c r="M486" s="595"/>
      <c r="N486" s="595"/>
      <c r="O486" s="595"/>
      <c r="P486" s="730"/>
      <c r="Q486" s="595"/>
      <c r="R486" s="595"/>
      <c r="S486" s="547"/>
    </row>
    <row r="487" spans="1:45" s="593" customFormat="1" ht="10.15" customHeight="1">
      <c r="A487" s="611"/>
      <c r="B487" s="611"/>
      <c r="C487" s="611"/>
      <c r="D487" s="600"/>
      <c r="E487" s="600"/>
      <c r="F487" s="600"/>
      <c r="G487" s="600"/>
      <c r="H487" s="600"/>
      <c r="I487" s="600"/>
      <c r="J487" s="600"/>
      <c r="K487" s="600"/>
      <c r="L487" s="600"/>
      <c r="M487" s="600"/>
      <c r="N487" s="600"/>
      <c r="O487" s="600"/>
      <c r="P487" s="600"/>
      <c r="Q487" s="600"/>
      <c r="R487" s="600"/>
      <c r="S487" s="931"/>
      <c r="T487" s="601"/>
      <c r="U487" s="601"/>
      <c r="V487" s="601"/>
      <c r="W487" s="601"/>
      <c r="X487" s="601"/>
      <c r="Y487" s="601"/>
      <c r="Z487" s="601"/>
      <c r="AA487" s="601"/>
      <c r="AB487" s="601"/>
      <c r="AC487" s="601"/>
      <c r="AD487" s="601"/>
      <c r="AE487" s="601"/>
      <c r="AF487" s="601"/>
      <c r="AG487" s="601"/>
      <c r="AH487" s="601"/>
      <c r="AI487" s="601"/>
      <c r="AJ487" s="601"/>
      <c r="AK487" s="601"/>
      <c r="AL487" s="601"/>
      <c r="AM487" s="601"/>
      <c r="AN487" s="601"/>
      <c r="AO487" s="601"/>
      <c r="AP487" s="601"/>
      <c r="AQ487" s="601"/>
      <c r="AR487" s="601"/>
      <c r="AS487" s="601"/>
    </row>
    <row r="488" spans="1:45" s="593" customFormat="1" ht="20.100000000000001" customHeight="1">
      <c r="A488" s="609" t="s">
        <v>882</v>
      </c>
      <c r="B488" s="611"/>
      <c r="C488" s="611"/>
      <c r="D488" s="600"/>
      <c r="E488" s="600"/>
      <c r="F488" s="600"/>
      <c r="G488" s="600"/>
      <c r="H488" s="600"/>
      <c r="I488" s="600"/>
      <c r="J488" s="600"/>
      <c r="K488" s="600"/>
      <c r="L488" s="600"/>
      <c r="M488" s="600"/>
      <c r="N488" s="600"/>
      <c r="O488" s="600"/>
      <c r="P488" s="600"/>
      <c r="Q488" s="600"/>
      <c r="R488" s="600"/>
      <c r="S488" s="931"/>
      <c r="T488" s="601"/>
      <c r="U488" s="601"/>
      <c r="V488" s="601"/>
      <c r="W488" s="601"/>
      <c r="X488" s="601"/>
      <c r="Y488" s="601"/>
      <c r="Z488" s="601"/>
      <c r="AA488" s="601"/>
      <c r="AB488" s="601"/>
      <c r="AC488" s="601"/>
      <c r="AD488" s="601"/>
      <c r="AE488" s="601"/>
      <c r="AF488" s="601"/>
      <c r="AG488" s="601"/>
      <c r="AH488" s="601"/>
      <c r="AI488" s="601"/>
      <c r="AJ488" s="601"/>
      <c r="AK488" s="601"/>
      <c r="AL488" s="601"/>
      <c r="AM488" s="601"/>
      <c r="AN488" s="601"/>
      <c r="AO488" s="601"/>
      <c r="AP488" s="601"/>
      <c r="AQ488" s="601"/>
      <c r="AR488" s="601"/>
      <c r="AS488" s="601"/>
    </row>
    <row r="489" spans="1:45" s="593" customFormat="1" ht="20.100000000000001" customHeight="1">
      <c r="A489" s="609" t="s">
        <v>1163</v>
      </c>
      <c r="B489" s="611"/>
      <c r="C489" s="611"/>
      <c r="D489" s="600"/>
      <c r="E489" s="600"/>
      <c r="F489" s="600"/>
      <c r="G489" s="600"/>
      <c r="H489" s="600"/>
      <c r="I489" s="600"/>
      <c r="J489" s="600"/>
      <c r="K489" s="600"/>
      <c r="L489" s="600"/>
      <c r="M489" s="600"/>
      <c r="N489" s="600"/>
      <c r="O489" s="600"/>
      <c r="P489" s="600"/>
      <c r="Q489" s="600"/>
      <c r="R489" s="600"/>
      <c r="S489" s="931"/>
      <c r="T489" s="601"/>
      <c r="U489" s="601"/>
      <c r="V489" s="601"/>
      <c r="W489" s="601"/>
      <c r="X489" s="601"/>
      <c r="Y489" s="601"/>
      <c r="Z489" s="601"/>
      <c r="AA489" s="601"/>
      <c r="AB489" s="601"/>
      <c r="AC489" s="601"/>
      <c r="AD489" s="601"/>
      <c r="AE489" s="601"/>
      <c r="AF489" s="601"/>
      <c r="AG489" s="601"/>
      <c r="AH489" s="601"/>
      <c r="AI489" s="601"/>
      <c r="AJ489" s="601"/>
      <c r="AK489" s="601"/>
      <c r="AL489" s="601"/>
      <c r="AM489" s="601"/>
      <c r="AN489" s="601"/>
      <c r="AO489" s="601"/>
      <c r="AP489" s="601"/>
      <c r="AQ489" s="601"/>
      <c r="AR489" s="601"/>
      <c r="AS489" s="601"/>
    </row>
    <row r="490" spans="1:45" s="593" customFormat="1" ht="20.100000000000001" customHeight="1">
      <c r="A490" s="611"/>
      <c r="B490" s="611"/>
      <c r="C490" s="611"/>
      <c r="D490" s="600"/>
      <c r="E490" s="600"/>
      <c r="F490" s="600"/>
      <c r="G490" s="600"/>
      <c r="H490" s="600"/>
      <c r="I490" s="600"/>
      <c r="J490" s="600"/>
      <c r="K490" s="600"/>
      <c r="L490" s="600"/>
      <c r="M490" s="600"/>
      <c r="N490" s="600"/>
      <c r="O490" s="600"/>
      <c r="P490" s="600"/>
      <c r="Q490" s="600"/>
      <c r="R490" s="600"/>
      <c r="S490" s="931"/>
      <c r="T490" s="601"/>
      <c r="U490" s="601"/>
      <c r="V490" s="601"/>
      <c r="W490" s="601"/>
      <c r="X490" s="601"/>
      <c r="Y490" s="601"/>
      <c r="Z490" s="601"/>
      <c r="AA490" s="601"/>
      <c r="AB490" s="601"/>
      <c r="AC490" s="601"/>
      <c r="AD490" s="601"/>
      <c r="AE490" s="601"/>
      <c r="AF490" s="601"/>
      <c r="AG490" s="601"/>
      <c r="AH490" s="601"/>
      <c r="AI490" s="601"/>
      <c r="AJ490" s="601"/>
      <c r="AK490" s="601"/>
      <c r="AL490" s="601"/>
      <c r="AM490" s="601"/>
      <c r="AN490" s="601"/>
      <c r="AO490" s="601"/>
      <c r="AP490" s="601"/>
      <c r="AQ490" s="601"/>
      <c r="AR490" s="601"/>
      <c r="AS490" s="601"/>
    </row>
    <row r="491" spans="1:45" ht="20.100000000000001" customHeight="1">
      <c r="A491" s="608" t="s">
        <v>243</v>
      </c>
      <c r="B491" s="142"/>
      <c r="C491" s="142"/>
    </row>
    <row r="492" spans="1:45" ht="37.5" customHeight="1" thickBot="1">
      <c r="A492" s="460" t="s">
        <v>17</v>
      </c>
      <c r="B492" s="456"/>
      <c r="C492" s="128"/>
      <c r="D492" s="527" t="s">
        <v>6</v>
      </c>
      <c r="E492" s="527" t="s">
        <v>690</v>
      </c>
      <c r="F492" s="527" t="s">
        <v>695</v>
      </c>
      <c r="G492" s="527" t="s">
        <v>701</v>
      </c>
      <c r="H492" s="527" t="s">
        <v>704</v>
      </c>
      <c r="I492" s="527" t="s">
        <v>730</v>
      </c>
      <c r="J492" s="527" t="s">
        <v>776</v>
      </c>
      <c r="K492" s="527" t="s">
        <v>791</v>
      </c>
      <c r="L492" s="570" t="s">
        <v>1007</v>
      </c>
      <c r="M492" s="570" t="s">
        <v>1010</v>
      </c>
      <c r="N492" s="570" t="s">
        <v>1011</v>
      </c>
      <c r="O492" s="570" t="s">
        <v>1012</v>
      </c>
      <c r="P492" s="570" t="s">
        <v>1013</v>
      </c>
      <c r="Q492" s="570" t="s">
        <v>1014</v>
      </c>
      <c r="R492" s="570" t="s">
        <v>986</v>
      </c>
      <c r="S492" s="527" t="s">
        <v>1067</v>
      </c>
    </row>
    <row r="493" spans="1:45" s="593" customFormat="1" ht="20.100000000000001" customHeight="1">
      <c r="A493" s="609" t="s">
        <v>223</v>
      </c>
      <c r="B493" s="609"/>
      <c r="C493" s="609"/>
      <c r="D493" s="602">
        <v>0</v>
      </c>
      <c r="E493" s="602">
        <v>5</v>
      </c>
      <c r="F493" s="602">
        <v>7</v>
      </c>
      <c r="G493" s="602">
        <v>0</v>
      </c>
      <c r="H493" s="602">
        <v>4</v>
      </c>
      <c r="I493" s="602">
        <v>3</v>
      </c>
      <c r="J493" s="602">
        <v>0</v>
      </c>
      <c r="K493" s="602">
        <v>63</v>
      </c>
      <c r="L493" s="602">
        <v>0</v>
      </c>
      <c r="M493" s="602">
        <v>0</v>
      </c>
      <c r="N493" s="602">
        <v>2</v>
      </c>
      <c r="O493" s="602">
        <v>4</v>
      </c>
      <c r="P493" s="602">
        <v>0</v>
      </c>
      <c r="Q493" s="602">
        <v>0</v>
      </c>
      <c r="R493" s="602">
        <v>3</v>
      </c>
      <c r="S493" s="547">
        <v>0</v>
      </c>
      <c r="T493" s="601"/>
      <c r="U493" s="601"/>
      <c r="V493" s="601"/>
      <c r="W493" s="601"/>
      <c r="X493" s="601"/>
      <c r="Y493" s="601"/>
      <c r="Z493" s="601"/>
      <c r="AA493" s="601"/>
      <c r="AB493" s="601"/>
      <c r="AC493" s="601"/>
      <c r="AD493" s="601"/>
      <c r="AE493" s="601"/>
      <c r="AF493" s="601"/>
      <c r="AG493" s="601"/>
      <c r="AH493" s="601"/>
      <c r="AI493" s="601"/>
      <c r="AJ493" s="601"/>
      <c r="AK493" s="601"/>
      <c r="AL493" s="601"/>
      <c r="AM493" s="601"/>
      <c r="AN493" s="601"/>
      <c r="AO493" s="601"/>
      <c r="AP493" s="601"/>
      <c r="AQ493" s="601"/>
      <c r="AR493" s="601"/>
      <c r="AS493" s="601"/>
    </row>
    <row r="494" spans="1:45" ht="20.100000000000001" customHeight="1">
      <c r="A494" s="609" t="s">
        <v>212</v>
      </c>
      <c r="B494" s="609"/>
      <c r="C494" s="609"/>
      <c r="D494" s="602">
        <v>0</v>
      </c>
      <c r="E494" s="602">
        <v>1</v>
      </c>
      <c r="F494" s="602">
        <v>3</v>
      </c>
      <c r="G494" s="602">
        <v>62</v>
      </c>
      <c r="H494" s="602">
        <v>1</v>
      </c>
      <c r="I494" s="602">
        <v>39</v>
      </c>
      <c r="J494" s="602">
        <v>9</v>
      </c>
      <c r="K494" s="602">
        <v>-1</v>
      </c>
      <c r="L494" s="599"/>
      <c r="M494" s="599"/>
      <c r="N494" s="599"/>
      <c r="O494" s="599"/>
      <c r="P494" s="599"/>
      <c r="Q494" s="599"/>
      <c r="R494" s="599"/>
      <c r="S494" s="599"/>
    </row>
    <row r="495" spans="1:45" s="593" customFormat="1" ht="20.100000000000001" customHeight="1">
      <c r="A495" s="609" t="s">
        <v>224</v>
      </c>
      <c r="B495" s="609"/>
      <c r="C495" s="609"/>
      <c r="D495" s="602">
        <v>4</v>
      </c>
      <c r="E495" s="602">
        <v>0</v>
      </c>
      <c r="F495" s="602">
        <v>1</v>
      </c>
      <c r="G495" s="602">
        <v>3</v>
      </c>
      <c r="H495" s="602">
        <v>7</v>
      </c>
      <c r="I495" s="602">
        <v>-1</v>
      </c>
      <c r="J495" s="602">
        <v>106</v>
      </c>
      <c r="K495" s="602">
        <v>2</v>
      </c>
      <c r="L495" s="602">
        <v>0</v>
      </c>
      <c r="M495" s="602">
        <v>0</v>
      </c>
      <c r="N495" s="602">
        <v>2</v>
      </c>
      <c r="O495" s="602">
        <v>0</v>
      </c>
      <c r="P495" s="602">
        <v>0</v>
      </c>
      <c r="Q495" s="602">
        <v>0</v>
      </c>
      <c r="R495" s="602">
        <v>3</v>
      </c>
      <c r="S495" s="545">
        <v>1</v>
      </c>
      <c r="T495" s="601"/>
      <c r="U495" s="601"/>
      <c r="V495" s="601"/>
      <c r="W495" s="601"/>
      <c r="X495" s="601"/>
      <c r="Y495" s="601"/>
      <c r="Z495" s="601"/>
      <c r="AA495" s="601"/>
      <c r="AB495" s="601"/>
      <c r="AC495" s="601"/>
      <c r="AD495" s="601"/>
      <c r="AE495" s="601"/>
      <c r="AF495" s="601"/>
      <c r="AG495" s="601"/>
      <c r="AH495" s="601"/>
      <c r="AI495" s="601"/>
      <c r="AJ495" s="601"/>
      <c r="AK495" s="601"/>
      <c r="AL495" s="601"/>
      <c r="AM495" s="601"/>
      <c r="AN495" s="601"/>
      <c r="AO495" s="601"/>
      <c r="AP495" s="601"/>
      <c r="AQ495" s="601"/>
      <c r="AR495" s="601"/>
      <c r="AS495" s="601"/>
    </row>
    <row r="496" spans="1:45" s="593" customFormat="1" ht="20.100000000000001" customHeight="1">
      <c r="A496" s="609" t="s">
        <v>211</v>
      </c>
      <c r="B496" s="609"/>
      <c r="C496" s="609"/>
      <c r="D496" s="602">
        <v>0</v>
      </c>
      <c r="E496" s="602">
        <v>0</v>
      </c>
      <c r="F496" s="602">
        <v>0</v>
      </c>
      <c r="G496" s="602">
        <v>0</v>
      </c>
      <c r="H496" s="602">
        <v>0</v>
      </c>
      <c r="I496" s="602">
        <v>0</v>
      </c>
      <c r="J496" s="602">
        <v>0</v>
      </c>
      <c r="K496" s="602">
        <v>0</v>
      </c>
      <c r="L496" s="602">
        <v>0</v>
      </c>
      <c r="M496" s="602">
        <v>0</v>
      </c>
      <c r="N496" s="602">
        <v>0</v>
      </c>
      <c r="O496" s="602">
        <v>0</v>
      </c>
      <c r="P496" s="602">
        <v>0</v>
      </c>
      <c r="Q496" s="602">
        <v>0</v>
      </c>
      <c r="R496" s="602">
        <v>0</v>
      </c>
      <c r="S496" s="545">
        <v>0</v>
      </c>
      <c r="T496" s="601"/>
      <c r="U496" s="601"/>
      <c r="V496" s="601"/>
      <c r="W496" s="601"/>
      <c r="X496" s="601"/>
      <c r="Y496" s="601"/>
      <c r="Z496" s="601"/>
      <c r="AA496" s="601"/>
      <c r="AB496" s="601"/>
      <c r="AC496" s="601"/>
      <c r="AD496" s="601"/>
      <c r="AE496" s="601"/>
      <c r="AF496" s="601"/>
      <c r="AG496" s="601"/>
      <c r="AH496" s="601"/>
      <c r="AI496" s="601"/>
      <c r="AJ496" s="601"/>
      <c r="AK496" s="601"/>
      <c r="AL496" s="601"/>
      <c r="AM496" s="601"/>
      <c r="AN496" s="601"/>
      <c r="AO496" s="601"/>
      <c r="AP496" s="601"/>
      <c r="AQ496" s="601"/>
      <c r="AR496" s="601"/>
      <c r="AS496" s="601"/>
    </row>
    <row r="497" spans="1:45" s="593" customFormat="1" ht="20.100000000000001" customHeight="1">
      <c r="A497" s="609" t="s">
        <v>707</v>
      </c>
      <c r="B497" s="609"/>
      <c r="C497" s="609"/>
      <c r="D497" s="602"/>
      <c r="E497" s="602"/>
      <c r="F497" s="602"/>
      <c r="G497" s="602"/>
      <c r="H497" s="602"/>
      <c r="I497" s="602">
        <v>2</v>
      </c>
      <c r="J497" s="602">
        <v>-1</v>
      </c>
      <c r="K497" s="602">
        <v>3</v>
      </c>
      <c r="L497" s="602" t="s">
        <v>61</v>
      </c>
      <c r="M497" s="602" t="s">
        <v>61</v>
      </c>
      <c r="N497" s="602" t="s">
        <v>61</v>
      </c>
      <c r="O497" s="602" t="s">
        <v>61</v>
      </c>
      <c r="P497" s="602" t="s">
        <v>61</v>
      </c>
      <c r="Q497" s="602" t="s">
        <v>61</v>
      </c>
      <c r="R497" s="602" t="s">
        <v>61</v>
      </c>
      <c r="S497" s="602" t="s">
        <v>61</v>
      </c>
      <c r="T497" s="601"/>
      <c r="U497" s="601"/>
      <c r="V497" s="601"/>
      <c r="W497" s="601"/>
      <c r="X497" s="601"/>
      <c r="Y497" s="601"/>
      <c r="Z497" s="601"/>
      <c r="AA497" s="601"/>
      <c r="AB497" s="601"/>
      <c r="AC497" s="601"/>
      <c r="AD497" s="601"/>
      <c r="AE497" s="601"/>
      <c r="AF497" s="601"/>
      <c r="AG497" s="601"/>
      <c r="AH497" s="601"/>
      <c r="AI497" s="601"/>
      <c r="AJ497" s="601"/>
      <c r="AK497" s="601"/>
      <c r="AL497" s="601"/>
      <c r="AM497" s="601"/>
      <c r="AN497" s="601"/>
      <c r="AO497" s="601"/>
      <c r="AP497" s="601"/>
      <c r="AQ497" s="601"/>
      <c r="AR497" s="601"/>
      <c r="AS497" s="601"/>
    </row>
    <row r="498" spans="1:45" ht="20.100000000000001" customHeight="1">
      <c r="A498" s="167" t="s">
        <v>213</v>
      </c>
      <c r="B498" s="167"/>
      <c r="C498" s="167"/>
      <c r="D498" s="602">
        <v>2</v>
      </c>
      <c r="E498" s="602">
        <v>2</v>
      </c>
      <c r="F498" s="602">
        <v>10</v>
      </c>
      <c r="G498" s="602">
        <v>4</v>
      </c>
      <c r="H498" s="602">
        <v>3270</v>
      </c>
      <c r="I498" s="602">
        <v>102</v>
      </c>
      <c r="J498" s="602">
        <v>114</v>
      </c>
      <c r="K498" s="602">
        <v>86</v>
      </c>
      <c r="L498" s="602">
        <v>20</v>
      </c>
      <c r="M498" s="602">
        <v>162</v>
      </c>
      <c r="N498" s="602">
        <v>44</v>
      </c>
      <c r="O498" s="602">
        <v>10</v>
      </c>
      <c r="P498" s="602">
        <v>6</v>
      </c>
      <c r="Q498" s="602">
        <v>9</v>
      </c>
      <c r="R498" s="602">
        <v>2</v>
      </c>
      <c r="S498" s="545">
        <v>5</v>
      </c>
    </row>
    <row r="499" spans="1:45" ht="20.100000000000001" customHeight="1" thickBot="1">
      <c r="A499" s="296" t="s">
        <v>1137</v>
      </c>
      <c r="B499" s="458"/>
      <c r="C499" s="459"/>
      <c r="D499" s="552"/>
      <c r="E499" s="552"/>
      <c r="F499" s="552"/>
      <c r="G499" s="552"/>
      <c r="H499" s="552"/>
      <c r="I499" s="552"/>
      <c r="J499" s="552"/>
      <c r="K499" s="552"/>
      <c r="L499" s="552">
        <v>20</v>
      </c>
      <c r="M499" s="552">
        <v>162</v>
      </c>
      <c r="N499" s="552">
        <v>48</v>
      </c>
      <c r="O499" s="552">
        <v>14</v>
      </c>
      <c r="P499" s="552">
        <v>6</v>
      </c>
      <c r="Q499" s="552">
        <v>10</v>
      </c>
      <c r="R499" s="552">
        <v>7</v>
      </c>
      <c r="S499" s="543">
        <v>6</v>
      </c>
    </row>
    <row r="500" spans="1:45" ht="20.100000000000001" customHeight="1" thickTop="1">
      <c r="A500" s="610" t="s">
        <v>212</v>
      </c>
      <c r="B500" s="610"/>
      <c r="C500" s="610"/>
      <c r="D500" s="602"/>
      <c r="E500" s="602"/>
      <c r="F500" s="602"/>
      <c r="G500" s="602"/>
      <c r="H500" s="602"/>
      <c r="I500" s="602"/>
      <c r="J500" s="602"/>
      <c r="K500" s="602"/>
      <c r="L500" s="602">
        <v>0</v>
      </c>
      <c r="M500" s="602">
        <v>18</v>
      </c>
      <c r="N500" s="602">
        <v>16</v>
      </c>
      <c r="O500" s="602">
        <v>1</v>
      </c>
      <c r="P500" s="602">
        <v>7</v>
      </c>
      <c r="Q500" s="602">
        <v>-3</v>
      </c>
      <c r="R500" s="602">
        <v>0</v>
      </c>
      <c r="S500" s="545">
        <v>0</v>
      </c>
    </row>
    <row r="501" spans="1:45" ht="20.100000000000001" customHeight="1" thickBot="1">
      <c r="A501" s="296" t="s">
        <v>216</v>
      </c>
      <c r="B501" s="296"/>
      <c r="C501" s="296"/>
      <c r="D501" s="543">
        <v>6</v>
      </c>
      <c r="E501" s="543">
        <v>8</v>
      </c>
      <c r="F501" s="543">
        <v>21</v>
      </c>
      <c r="G501" s="543">
        <v>70</v>
      </c>
      <c r="H501" s="543">
        <v>3282</v>
      </c>
      <c r="I501" s="543">
        <v>145</v>
      </c>
      <c r="J501" s="543">
        <v>227</v>
      </c>
      <c r="K501" s="543">
        <v>152</v>
      </c>
      <c r="L501" s="543">
        <v>21</v>
      </c>
      <c r="M501" s="543">
        <v>180</v>
      </c>
      <c r="N501" s="543">
        <v>64</v>
      </c>
      <c r="O501" s="543">
        <v>16</v>
      </c>
      <c r="P501" s="543">
        <v>12</v>
      </c>
      <c r="Q501" s="543">
        <v>6</v>
      </c>
      <c r="R501" s="543">
        <v>8</v>
      </c>
      <c r="S501" s="543">
        <v>6</v>
      </c>
    </row>
    <row r="502" spans="1:45" ht="10.15" customHeight="1" thickTop="1">
      <c r="A502" s="334"/>
      <c r="B502" s="611"/>
      <c r="C502" s="611"/>
    </row>
    <row r="503" spans="1:45" ht="20.100000000000001" customHeight="1">
      <c r="A503" s="334"/>
      <c r="B503" s="611"/>
      <c r="C503" s="611"/>
      <c r="P503" s="730"/>
    </row>
    <row r="504" spans="1:45" ht="20.100000000000001" customHeight="1">
      <c r="A504" s="334"/>
      <c r="B504" s="611"/>
      <c r="C504" s="611"/>
    </row>
    <row r="505" spans="1:45" ht="20.100000000000001" customHeight="1">
      <c r="A505" s="608" t="s">
        <v>244</v>
      </c>
      <c r="B505" s="611"/>
      <c r="C505" s="611"/>
    </row>
    <row r="506" spans="1:45" ht="37.5" customHeight="1" thickBot="1">
      <c r="A506" s="460" t="s">
        <v>17</v>
      </c>
      <c r="B506" s="456"/>
      <c r="C506" s="128"/>
      <c r="D506" s="527" t="s">
        <v>6</v>
      </c>
      <c r="E506" s="527" t="s">
        <v>690</v>
      </c>
      <c r="F506" s="527" t="s">
        <v>695</v>
      </c>
      <c r="G506" s="527" t="s">
        <v>701</v>
      </c>
      <c r="H506" s="527" t="s">
        <v>704</v>
      </c>
      <c r="I506" s="527" t="s">
        <v>730</v>
      </c>
      <c r="J506" s="527" t="s">
        <v>776</v>
      </c>
      <c r="K506" s="527" t="s">
        <v>791</v>
      </c>
      <c r="L506" s="570" t="s">
        <v>1007</v>
      </c>
      <c r="M506" s="570" t="s">
        <v>1010</v>
      </c>
      <c r="N506" s="570" t="s">
        <v>1011</v>
      </c>
      <c r="O506" s="570" t="s">
        <v>1012</v>
      </c>
      <c r="P506" s="570" t="s">
        <v>1013</v>
      </c>
      <c r="Q506" s="570" t="s">
        <v>1014</v>
      </c>
      <c r="R506" s="570" t="s">
        <v>986</v>
      </c>
      <c r="S506" s="527" t="s">
        <v>1067</v>
      </c>
    </row>
    <row r="507" spans="1:45" ht="20.100000000000001" customHeight="1">
      <c r="A507" s="609" t="s">
        <v>223</v>
      </c>
      <c r="B507" s="611"/>
      <c r="C507" s="611"/>
      <c r="D507" s="602">
        <v>4</v>
      </c>
      <c r="E507" s="602">
        <v>0</v>
      </c>
      <c r="F507" s="602">
        <v>8</v>
      </c>
      <c r="G507" s="602">
        <v>0</v>
      </c>
      <c r="H507" s="602">
        <v>0</v>
      </c>
      <c r="I507" s="602">
        <v>171</v>
      </c>
      <c r="J507" s="602">
        <v>0</v>
      </c>
      <c r="K507" s="602">
        <v>0</v>
      </c>
      <c r="L507" s="602">
        <v>129</v>
      </c>
      <c r="M507" s="602">
        <v>0</v>
      </c>
      <c r="N507" s="602">
        <v>0</v>
      </c>
      <c r="O507" s="602">
        <v>0</v>
      </c>
      <c r="P507" s="602">
        <v>0</v>
      </c>
      <c r="Q507" s="602">
        <v>0</v>
      </c>
      <c r="R507" s="602">
        <v>0</v>
      </c>
      <c r="S507" s="547">
        <v>0</v>
      </c>
    </row>
    <row r="508" spans="1:45" ht="20.100000000000001" customHeight="1">
      <c r="A508" s="609" t="s">
        <v>212</v>
      </c>
      <c r="B508" s="611"/>
      <c r="C508" s="611"/>
      <c r="D508" s="602">
        <v>0</v>
      </c>
      <c r="E508" s="602">
        <v>0</v>
      </c>
      <c r="F508" s="602">
        <v>0</v>
      </c>
      <c r="G508" s="602">
        <v>0</v>
      </c>
      <c r="H508" s="602">
        <v>0</v>
      </c>
      <c r="I508" s="602">
        <v>0</v>
      </c>
      <c r="J508" s="602">
        <v>0</v>
      </c>
      <c r="K508" s="602">
        <v>0</v>
      </c>
      <c r="L508" s="599"/>
      <c r="M508" s="599"/>
      <c r="N508" s="599"/>
      <c r="O508" s="599"/>
      <c r="P508" s="599"/>
      <c r="Q508" s="599"/>
      <c r="R508" s="599"/>
      <c r="S508" s="599"/>
    </row>
    <row r="509" spans="1:45" ht="20.100000000000001" customHeight="1">
      <c r="A509" s="609" t="s">
        <v>224</v>
      </c>
      <c r="B509" s="611"/>
      <c r="C509" s="611"/>
      <c r="D509" s="602">
        <v>0</v>
      </c>
      <c r="E509" s="602">
        <v>2</v>
      </c>
      <c r="F509" s="602">
        <v>0</v>
      </c>
      <c r="G509" s="602">
        <v>0</v>
      </c>
      <c r="H509" s="602">
        <v>527</v>
      </c>
      <c r="I509" s="602">
        <v>0</v>
      </c>
      <c r="J509" s="602">
        <v>368</v>
      </c>
      <c r="K509" s="602">
        <v>0</v>
      </c>
      <c r="L509" s="602">
        <v>0</v>
      </c>
      <c r="M509" s="602">
        <v>5</v>
      </c>
      <c r="N509" s="602">
        <v>3578</v>
      </c>
      <c r="O509" s="602">
        <v>286</v>
      </c>
      <c r="P509" s="602">
        <v>0</v>
      </c>
      <c r="Q509" s="602">
        <v>1209</v>
      </c>
      <c r="R509" s="602">
        <v>0</v>
      </c>
      <c r="S509" s="545">
        <v>4</v>
      </c>
    </row>
    <row r="510" spans="1:45" ht="20.100000000000001" customHeight="1">
      <c r="A510" s="609" t="s">
        <v>211</v>
      </c>
      <c r="B510" s="611"/>
      <c r="C510" s="611"/>
      <c r="D510" s="602">
        <v>0</v>
      </c>
      <c r="E510" s="602">
        <v>0</v>
      </c>
      <c r="F510" s="602">
        <v>0</v>
      </c>
      <c r="G510" s="602">
        <v>0</v>
      </c>
      <c r="H510" s="602">
        <v>0</v>
      </c>
      <c r="I510" s="602">
        <v>0</v>
      </c>
      <c r="J510" s="602">
        <v>0</v>
      </c>
      <c r="K510" s="602">
        <v>10</v>
      </c>
      <c r="L510" s="602">
        <v>0</v>
      </c>
      <c r="M510" s="602">
        <v>0</v>
      </c>
      <c r="N510" s="602">
        <v>0</v>
      </c>
      <c r="O510" s="602">
        <v>0</v>
      </c>
      <c r="P510" s="602">
        <v>0</v>
      </c>
      <c r="Q510" s="602">
        <v>0</v>
      </c>
      <c r="R510" s="602">
        <v>0</v>
      </c>
      <c r="S510" s="545">
        <v>0</v>
      </c>
    </row>
    <row r="511" spans="1:45" ht="20.100000000000001" customHeight="1">
      <c r="A511" s="609" t="s">
        <v>707</v>
      </c>
      <c r="B511" s="611"/>
      <c r="C511" s="611"/>
      <c r="D511" s="602"/>
      <c r="E511" s="602"/>
      <c r="F511" s="602"/>
      <c r="G511" s="602"/>
      <c r="H511" s="602"/>
      <c r="I511" s="602">
        <v>3</v>
      </c>
      <c r="J511" s="602">
        <v>53</v>
      </c>
      <c r="K511" s="602">
        <v>13</v>
      </c>
      <c r="L511" s="602" t="s">
        <v>61</v>
      </c>
      <c r="M511" s="602" t="s">
        <v>61</v>
      </c>
      <c r="N511" s="602" t="s">
        <v>61</v>
      </c>
      <c r="O511" s="602" t="s">
        <v>61</v>
      </c>
      <c r="P511" s="602" t="s">
        <v>61</v>
      </c>
      <c r="Q511" s="602" t="s">
        <v>61</v>
      </c>
      <c r="R511" s="602" t="s">
        <v>61</v>
      </c>
      <c r="S511" s="602" t="s">
        <v>61</v>
      </c>
    </row>
    <row r="512" spans="1:45" ht="20.100000000000001" customHeight="1">
      <c r="A512" s="167" t="s">
        <v>213</v>
      </c>
      <c r="B512" s="611"/>
      <c r="C512" s="611"/>
      <c r="D512" s="602">
        <v>4</v>
      </c>
      <c r="E512" s="602">
        <v>0</v>
      </c>
      <c r="F512" s="602">
        <v>12</v>
      </c>
      <c r="G512" s="602">
        <v>0</v>
      </c>
      <c r="H512" s="602">
        <v>0</v>
      </c>
      <c r="I512" s="602">
        <v>81</v>
      </c>
      <c r="J512" s="602">
        <v>0</v>
      </c>
      <c r="K512" s="602">
        <v>0</v>
      </c>
      <c r="L512" s="602">
        <v>0</v>
      </c>
      <c r="M512" s="602">
        <v>8</v>
      </c>
      <c r="N512" s="602">
        <v>11</v>
      </c>
      <c r="O512" s="602">
        <v>0</v>
      </c>
      <c r="P512" s="602">
        <v>0</v>
      </c>
      <c r="Q512" s="602">
        <v>0</v>
      </c>
      <c r="R512" s="602">
        <v>150</v>
      </c>
      <c r="S512" s="545">
        <v>0</v>
      </c>
    </row>
    <row r="513" spans="1:45" ht="20.100000000000001" customHeight="1" thickBot="1">
      <c r="A513" s="296" t="s">
        <v>1137</v>
      </c>
      <c r="B513" s="458"/>
      <c r="C513" s="459"/>
      <c r="D513" s="552"/>
      <c r="E513" s="552"/>
      <c r="F513" s="552"/>
      <c r="G513" s="552"/>
      <c r="H513" s="552"/>
      <c r="I513" s="552"/>
      <c r="J513" s="552"/>
      <c r="K513" s="552"/>
      <c r="L513" s="552">
        <v>129</v>
      </c>
      <c r="M513" s="552">
        <v>13</v>
      </c>
      <c r="N513" s="552">
        <v>3589</v>
      </c>
      <c r="O513" s="552">
        <v>286</v>
      </c>
      <c r="P513" s="552">
        <v>0</v>
      </c>
      <c r="Q513" s="552">
        <v>1209</v>
      </c>
      <c r="R513" s="552">
        <v>150</v>
      </c>
      <c r="S513" s="543">
        <v>4</v>
      </c>
    </row>
    <row r="514" spans="1:45" ht="20.100000000000001" customHeight="1" thickTop="1">
      <c r="A514" s="610" t="s">
        <v>212</v>
      </c>
      <c r="B514" s="611"/>
      <c r="C514" s="611"/>
      <c r="D514" s="602"/>
      <c r="E514" s="602"/>
      <c r="F514" s="602"/>
      <c r="G514" s="602"/>
      <c r="H514" s="602"/>
      <c r="I514" s="602"/>
      <c r="J514" s="602"/>
      <c r="K514" s="602"/>
      <c r="L514" s="602">
        <v>17</v>
      </c>
      <c r="M514" s="602">
        <v>0</v>
      </c>
      <c r="N514" s="602">
        <v>0</v>
      </c>
      <c r="O514" s="602">
        <v>0</v>
      </c>
      <c r="P514" s="602">
        <v>0</v>
      </c>
      <c r="Q514" s="602">
        <v>0</v>
      </c>
      <c r="R514" s="602">
        <v>1</v>
      </c>
      <c r="S514" s="545">
        <v>0</v>
      </c>
    </row>
    <row r="515" spans="1:45" ht="20.100000000000001" customHeight="1" thickBot="1">
      <c r="A515" s="296" t="s">
        <v>216</v>
      </c>
      <c r="B515" s="296"/>
      <c r="C515" s="296"/>
      <c r="D515" s="543">
        <v>8</v>
      </c>
      <c r="E515" s="543">
        <v>2</v>
      </c>
      <c r="F515" s="543">
        <v>20</v>
      </c>
      <c r="G515" s="543">
        <v>0</v>
      </c>
      <c r="H515" s="543">
        <v>527</v>
      </c>
      <c r="I515" s="543">
        <v>255</v>
      </c>
      <c r="J515" s="543">
        <v>420</v>
      </c>
      <c r="K515" s="543">
        <v>24</v>
      </c>
      <c r="L515" s="543">
        <v>146</v>
      </c>
      <c r="M515" s="543">
        <v>13</v>
      </c>
      <c r="N515" s="543">
        <v>3589</v>
      </c>
      <c r="O515" s="543">
        <v>286</v>
      </c>
      <c r="P515" s="543">
        <v>0</v>
      </c>
      <c r="Q515" s="543">
        <v>1209</v>
      </c>
      <c r="R515" s="543">
        <v>152</v>
      </c>
      <c r="S515" s="543">
        <v>4</v>
      </c>
    </row>
    <row r="516" spans="1:45" ht="10.15" customHeight="1" thickTop="1">
      <c r="A516" s="334"/>
      <c r="B516" s="611"/>
      <c r="C516" s="611"/>
    </row>
    <row r="517" spans="1:45" ht="20.100000000000001" customHeight="1">
      <c r="A517" s="334"/>
      <c r="B517" s="611"/>
      <c r="C517" s="611"/>
      <c r="P517" s="730"/>
    </row>
    <row r="518" spans="1:45" ht="20.100000000000001" customHeight="1">
      <c r="A518" s="334"/>
      <c r="B518" s="611"/>
      <c r="C518" s="611"/>
    </row>
    <row r="519" spans="1:45" ht="20.100000000000001" customHeight="1">
      <c r="A519" s="608" t="s">
        <v>245</v>
      </c>
      <c r="B519" s="142"/>
      <c r="C519" s="142"/>
    </row>
    <row r="520" spans="1:45" ht="37.5" customHeight="1" thickBot="1">
      <c r="A520" s="460" t="s">
        <v>17</v>
      </c>
      <c r="B520" s="456"/>
      <c r="C520" s="128"/>
      <c r="D520" s="579" t="s">
        <v>895</v>
      </c>
      <c r="E520" s="579" t="s">
        <v>896</v>
      </c>
      <c r="F520" s="579" t="s">
        <v>696</v>
      </c>
      <c r="G520" s="579" t="s">
        <v>702</v>
      </c>
      <c r="H520" s="579" t="s">
        <v>705</v>
      </c>
      <c r="I520" s="579" t="s">
        <v>894</v>
      </c>
      <c r="J520" s="579" t="s">
        <v>777</v>
      </c>
      <c r="K520" s="579" t="s">
        <v>792</v>
      </c>
      <c r="L520" s="579" t="s">
        <v>843</v>
      </c>
      <c r="M520" s="579" t="s">
        <v>885</v>
      </c>
      <c r="N520" s="579" t="s">
        <v>931</v>
      </c>
      <c r="O520" s="579" t="s">
        <v>939</v>
      </c>
      <c r="P520" s="579" t="s">
        <v>956</v>
      </c>
      <c r="Q520" s="579" t="s">
        <v>983</v>
      </c>
      <c r="R520" s="579" t="s">
        <v>993</v>
      </c>
      <c r="S520" s="959" t="s">
        <v>1068</v>
      </c>
    </row>
    <row r="521" spans="1:45" s="593" customFormat="1" ht="20.100000000000001" customHeight="1">
      <c r="A521" s="609" t="s">
        <v>1008</v>
      </c>
      <c r="B521" s="609"/>
      <c r="C521" s="609"/>
      <c r="D521" s="602">
        <v>6026</v>
      </c>
      <c r="E521" s="602">
        <v>5962</v>
      </c>
      <c r="F521" s="602">
        <v>5802</v>
      </c>
      <c r="G521" s="602">
        <v>6019</v>
      </c>
      <c r="H521" s="602">
        <v>5899</v>
      </c>
      <c r="I521" s="602">
        <v>5957</v>
      </c>
      <c r="J521" s="602">
        <v>5921</v>
      </c>
      <c r="K521" s="602">
        <v>6234</v>
      </c>
      <c r="L521" s="602">
        <v>5828</v>
      </c>
      <c r="M521" s="602">
        <v>5915</v>
      </c>
      <c r="N521" s="602">
        <v>5906</v>
      </c>
      <c r="O521" s="602">
        <v>5961</v>
      </c>
      <c r="P521" s="602">
        <v>5878</v>
      </c>
      <c r="Q521" s="602">
        <v>5735</v>
      </c>
      <c r="R521" s="602">
        <v>5573</v>
      </c>
      <c r="S521" s="545">
        <v>5549</v>
      </c>
      <c r="T521" s="601"/>
      <c r="U521" s="601"/>
      <c r="V521" s="601"/>
      <c r="W521" s="601"/>
      <c r="X521" s="601"/>
      <c r="Y521" s="601"/>
      <c r="Z521" s="601"/>
      <c r="AA521" s="601"/>
      <c r="AB521" s="601"/>
      <c r="AC521" s="601"/>
      <c r="AD521" s="601"/>
      <c r="AE521" s="601"/>
      <c r="AF521" s="601"/>
      <c r="AG521" s="601"/>
      <c r="AH521" s="601"/>
      <c r="AI521" s="601"/>
      <c r="AJ521" s="601"/>
      <c r="AK521" s="601"/>
      <c r="AL521" s="601"/>
      <c r="AM521" s="601"/>
      <c r="AN521" s="601"/>
      <c r="AO521" s="601"/>
      <c r="AP521" s="601"/>
      <c r="AQ521" s="601"/>
      <c r="AR521" s="601"/>
      <c r="AS521" s="601"/>
    </row>
    <row r="522" spans="1:45" s="593" customFormat="1" ht="20.100000000000001" customHeight="1">
      <c r="A522" s="609" t="s">
        <v>224</v>
      </c>
      <c r="B522" s="609"/>
      <c r="C522" s="609"/>
      <c r="D522" s="602">
        <v>3899</v>
      </c>
      <c r="E522" s="602">
        <v>3847</v>
      </c>
      <c r="F522" s="602">
        <v>3841</v>
      </c>
      <c r="G522" s="602">
        <v>3945</v>
      </c>
      <c r="H522" s="602">
        <v>3625</v>
      </c>
      <c r="I522" s="602">
        <v>3628</v>
      </c>
      <c r="J522" s="602">
        <v>3520</v>
      </c>
      <c r="K522" s="602">
        <v>3679</v>
      </c>
      <c r="L522" s="602">
        <v>3305</v>
      </c>
      <c r="M522" s="602">
        <v>2572</v>
      </c>
      <c r="N522" s="602">
        <v>2561</v>
      </c>
      <c r="O522" s="602">
        <v>2456</v>
      </c>
      <c r="P522" s="602">
        <v>1679</v>
      </c>
      <c r="Q522" s="602">
        <v>1614</v>
      </c>
      <c r="R522" s="602">
        <v>1655</v>
      </c>
      <c r="S522" s="545">
        <v>1760</v>
      </c>
      <c r="T522" s="601"/>
      <c r="U522" s="601"/>
      <c r="V522" s="601"/>
      <c r="W522" s="601"/>
      <c r="X522" s="601"/>
      <c r="Y522" s="601"/>
      <c r="Z522" s="601"/>
      <c r="AA522" s="601"/>
      <c r="AB522" s="601"/>
      <c r="AC522" s="601"/>
      <c r="AD522" s="601"/>
      <c r="AE522" s="601"/>
      <c r="AF522" s="601"/>
      <c r="AG522" s="601"/>
      <c r="AH522" s="601"/>
      <c r="AI522" s="601"/>
      <c r="AJ522" s="601"/>
      <c r="AK522" s="601"/>
      <c r="AL522" s="601"/>
      <c r="AM522" s="601"/>
      <c r="AN522" s="601"/>
      <c r="AO522" s="601"/>
      <c r="AP522" s="601"/>
      <c r="AQ522" s="601"/>
      <c r="AR522" s="601"/>
      <c r="AS522" s="601"/>
    </row>
    <row r="523" spans="1:45" s="593" customFormat="1" ht="20.100000000000001" customHeight="1">
      <c r="A523" s="609" t="s">
        <v>211</v>
      </c>
      <c r="B523" s="609"/>
      <c r="C523" s="609"/>
      <c r="D523" s="602">
        <v>642</v>
      </c>
      <c r="E523" s="602">
        <v>503</v>
      </c>
      <c r="F523" s="602">
        <v>560</v>
      </c>
      <c r="G523" s="602">
        <v>637</v>
      </c>
      <c r="H523" s="602">
        <v>566</v>
      </c>
      <c r="I523" s="602">
        <v>543</v>
      </c>
      <c r="J523" s="602">
        <v>533</v>
      </c>
      <c r="K523" s="602">
        <v>565</v>
      </c>
      <c r="L523" s="602">
        <v>721</v>
      </c>
      <c r="M523" s="602">
        <v>618</v>
      </c>
      <c r="N523" s="602">
        <v>701</v>
      </c>
      <c r="O523" s="602">
        <v>1125</v>
      </c>
      <c r="P523" s="602">
        <v>1001</v>
      </c>
      <c r="Q523" s="602">
        <v>809</v>
      </c>
      <c r="R523" s="602">
        <v>1039</v>
      </c>
      <c r="S523" s="545">
        <v>1365</v>
      </c>
      <c r="T523" s="601"/>
      <c r="U523" s="601"/>
      <c r="V523" s="601"/>
      <c r="W523" s="601"/>
      <c r="X523" s="601"/>
      <c r="Y523" s="601"/>
      <c r="Z523" s="601"/>
      <c r="AA523" s="601"/>
      <c r="AB523" s="601"/>
      <c r="AC523" s="601"/>
      <c r="AD523" s="601"/>
      <c r="AE523" s="601"/>
      <c r="AF523" s="601"/>
      <c r="AG523" s="601"/>
      <c r="AH523" s="601"/>
      <c r="AI523" s="601"/>
      <c r="AJ523" s="601"/>
      <c r="AK523" s="601"/>
      <c r="AL523" s="601"/>
      <c r="AM523" s="601"/>
      <c r="AN523" s="601"/>
      <c r="AO523" s="601"/>
      <c r="AP523" s="601"/>
      <c r="AQ523" s="601"/>
      <c r="AR523" s="601"/>
      <c r="AS523" s="601"/>
    </row>
    <row r="524" spans="1:45" s="593" customFormat="1" ht="20.100000000000001" customHeight="1">
      <c r="A524" s="609" t="s">
        <v>212</v>
      </c>
      <c r="B524" s="609"/>
      <c r="C524" s="609"/>
      <c r="D524" s="602">
        <v>3040</v>
      </c>
      <c r="E524" s="602">
        <v>3093</v>
      </c>
      <c r="F524" s="602">
        <v>3107</v>
      </c>
      <c r="G524" s="602">
        <v>3212</v>
      </c>
      <c r="H524" s="602">
        <v>2612</v>
      </c>
      <c r="I524" s="602">
        <v>2813</v>
      </c>
      <c r="J524" s="602">
        <v>2398</v>
      </c>
      <c r="K524" s="602">
        <v>2431</v>
      </c>
      <c r="L524" s="602">
        <v>2517</v>
      </c>
      <c r="M524" s="602">
        <v>2572</v>
      </c>
      <c r="N524" s="602">
        <v>2551</v>
      </c>
      <c r="O524" s="602">
        <v>2508</v>
      </c>
      <c r="P524" s="602">
        <v>1970</v>
      </c>
      <c r="Q524" s="602">
        <v>3352</v>
      </c>
      <c r="R524" s="602">
        <v>3328</v>
      </c>
      <c r="S524" s="545">
        <v>1690</v>
      </c>
      <c r="T524" s="601"/>
      <c r="U524" s="601"/>
      <c r="V524" s="601"/>
      <c r="W524" s="601"/>
      <c r="X524" s="601"/>
      <c r="Y524" s="601"/>
      <c r="Z524" s="601"/>
      <c r="AA524" s="601"/>
      <c r="AB524" s="601"/>
      <c r="AC524" s="601"/>
      <c r="AD524" s="601"/>
      <c r="AE524" s="601"/>
      <c r="AF524" s="601"/>
      <c r="AG524" s="601"/>
      <c r="AH524" s="601"/>
      <c r="AI524" s="601"/>
      <c r="AJ524" s="601"/>
      <c r="AK524" s="601"/>
      <c r="AL524" s="601"/>
      <c r="AM524" s="601"/>
      <c r="AN524" s="601"/>
      <c r="AO524" s="601"/>
      <c r="AP524" s="601"/>
      <c r="AQ524" s="601"/>
      <c r="AR524" s="601"/>
      <c r="AS524" s="601"/>
    </row>
    <row r="525" spans="1:45" s="593" customFormat="1" ht="20.100000000000001" customHeight="1">
      <c r="A525" s="609" t="s">
        <v>707</v>
      </c>
      <c r="B525" s="609"/>
      <c r="C525" s="609"/>
      <c r="D525" s="602"/>
      <c r="E525" s="602"/>
      <c r="F525" s="602"/>
      <c r="G525" s="602"/>
      <c r="H525" s="602"/>
      <c r="I525" s="602">
        <v>7768</v>
      </c>
      <c r="J525" s="602">
        <v>6653</v>
      </c>
      <c r="K525" s="602">
        <v>7432</v>
      </c>
      <c r="L525" s="602">
        <v>8240</v>
      </c>
      <c r="M525" s="602">
        <v>8233</v>
      </c>
      <c r="N525" s="602">
        <v>6229</v>
      </c>
      <c r="O525" s="602">
        <v>4971</v>
      </c>
      <c r="P525" s="602">
        <v>3662</v>
      </c>
      <c r="Q525" s="602">
        <v>1173</v>
      </c>
      <c r="R525" s="602" t="s">
        <v>61</v>
      </c>
      <c r="S525" s="602" t="s">
        <v>61</v>
      </c>
      <c r="T525" s="601"/>
      <c r="U525" s="601"/>
      <c r="V525" s="601"/>
      <c r="W525" s="601"/>
      <c r="X525" s="601"/>
      <c r="Y525" s="601"/>
      <c r="Z525" s="601"/>
      <c r="AA525" s="601"/>
      <c r="AB525" s="601"/>
      <c r="AC525" s="601"/>
      <c r="AD525" s="601"/>
      <c r="AE525" s="601"/>
      <c r="AF525" s="601"/>
      <c r="AG525" s="601"/>
      <c r="AH525" s="601"/>
      <c r="AI525" s="601"/>
      <c r="AJ525" s="601"/>
      <c r="AK525" s="601"/>
      <c r="AL525" s="601"/>
      <c r="AM525" s="601"/>
      <c r="AN525" s="601"/>
      <c r="AO525" s="601"/>
      <c r="AP525" s="601"/>
      <c r="AQ525" s="601"/>
      <c r="AR525" s="601"/>
      <c r="AS525" s="601"/>
    </row>
    <row r="526" spans="1:45" ht="20.100000000000001" customHeight="1">
      <c r="A526" s="167" t="s">
        <v>213</v>
      </c>
      <c r="B526" s="167"/>
      <c r="C526" s="167"/>
      <c r="D526" s="602">
        <v>4007</v>
      </c>
      <c r="E526" s="602">
        <v>4316</v>
      </c>
      <c r="F526" s="602">
        <v>4341</v>
      </c>
      <c r="G526" s="602">
        <v>4400</v>
      </c>
      <c r="H526" s="602"/>
      <c r="I526" s="602"/>
      <c r="J526" s="602"/>
      <c r="K526" s="602"/>
      <c r="L526" s="602"/>
      <c r="M526" s="602"/>
      <c r="N526" s="602"/>
      <c r="O526" s="602"/>
      <c r="P526" s="602"/>
      <c r="Q526" s="602"/>
      <c r="R526" s="602"/>
      <c r="S526" s="545"/>
    </row>
    <row r="527" spans="1:45" ht="20.100000000000001" customHeight="1" thickBot="1">
      <c r="A527" s="296" t="s">
        <v>219</v>
      </c>
      <c r="B527" s="296"/>
      <c r="C527" s="296"/>
      <c r="D527" s="543">
        <v>17613</v>
      </c>
      <c r="E527" s="543">
        <v>17720</v>
      </c>
      <c r="F527" s="543">
        <v>17651</v>
      </c>
      <c r="G527" s="543">
        <v>18214</v>
      </c>
      <c r="H527" s="545"/>
      <c r="I527" s="545"/>
      <c r="J527" s="545"/>
      <c r="K527" s="545"/>
      <c r="L527" s="545"/>
      <c r="M527" s="545"/>
      <c r="N527" s="545"/>
      <c r="O527" s="545"/>
      <c r="P527" s="545"/>
      <c r="Q527" s="545"/>
      <c r="R527" s="545"/>
      <c r="S527" s="545"/>
    </row>
    <row r="528" spans="1:45" ht="16.899999999999999" customHeight="1" thickTop="1">
      <c r="A528" s="596"/>
      <c r="B528" s="611"/>
      <c r="C528" s="611"/>
    </row>
    <row r="529" spans="1:45" ht="20.100000000000001" customHeight="1">
      <c r="A529" s="1072" t="s">
        <v>1058</v>
      </c>
      <c r="B529" s="1072"/>
      <c r="C529" s="1072"/>
      <c r="D529" s="1072"/>
      <c r="E529" s="1072"/>
      <c r="F529" s="1072"/>
      <c r="G529" s="1072"/>
      <c r="H529" s="1072"/>
      <c r="I529" s="1072"/>
      <c r="J529" s="1072"/>
      <c r="K529" s="1072"/>
    </row>
    <row r="530" spans="1:45" ht="20.100000000000001" customHeight="1">
      <c r="A530" s="1072"/>
      <c r="B530" s="1072"/>
      <c r="C530" s="1072"/>
      <c r="D530" s="1072"/>
      <c r="E530" s="1072"/>
      <c r="F530" s="1072"/>
      <c r="G530" s="1072"/>
      <c r="H530" s="1072"/>
      <c r="I530" s="1072"/>
      <c r="J530" s="1072"/>
      <c r="K530" s="1072"/>
    </row>
    <row r="531" spans="1:45" ht="20.100000000000001" customHeight="1">
      <c r="A531" s="610"/>
      <c r="B531" s="611"/>
      <c r="C531" s="611"/>
    </row>
    <row r="532" spans="1:45" ht="20.100000000000001" customHeight="1">
      <c r="A532" s="608" t="s">
        <v>248</v>
      </c>
      <c r="B532" s="142"/>
      <c r="C532" s="142"/>
    </row>
    <row r="533" spans="1:45" ht="56.25" customHeight="1" thickBot="1">
      <c r="A533" s="460" t="s">
        <v>249</v>
      </c>
      <c r="B533" s="456"/>
      <c r="C533" s="128"/>
      <c r="D533" s="579" t="s">
        <v>897</v>
      </c>
      <c r="E533" s="579" t="s">
        <v>898</v>
      </c>
      <c r="F533" s="579" t="s">
        <v>697</v>
      </c>
      <c r="G533" s="579" t="s">
        <v>795</v>
      </c>
      <c r="H533" s="579" t="s">
        <v>706</v>
      </c>
      <c r="I533" s="579" t="s">
        <v>899</v>
      </c>
      <c r="J533" s="579" t="s">
        <v>778</v>
      </c>
      <c r="K533" s="579" t="s">
        <v>793</v>
      </c>
      <c r="L533" s="579" t="s">
        <v>844</v>
      </c>
      <c r="M533" s="579" t="s">
        <v>886</v>
      </c>
      <c r="N533" s="579" t="s">
        <v>926</v>
      </c>
      <c r="O533" s="579" t="s">
        <v>939</v>
      </c>
      <c r="P533" s="579" t="s">
        <v>961</v>
      </c>
      <c r="Q533" s="579" t="s">
        <v>984</v>
      </c>
      <c r="R533" s="579" t="s">
        <v>992</v>
      </c>
      <c r="S533" s="959" t="s">
        <v>1068</v>
      </c>
    </row>
    <row r="534" spans="1:45" s="593" customFormat="1" ht="20.100000000000001" customHeight="1">
      <c r="A534" s="609" t="s">
        <v>1008</v>
      </c>
      <c r="B534" s="609"/>
      <c r="C534" s="609"/>
      <c r="D534" s="544">
        <v>11.5</v>
      </c>
      <c r="E534" s="544">
        <v>12.4</v>
      </c>
      <c r="F534" s="544">
        <v>13.6</v>
      </c>
      <c r="G534" s="544">
        <v>13.3</v>
      </c>
      <c r="H534" s="544">
        <v>12.6</v>
      </c>
      <c r="I534" s="544">
        <v>12.3</v>
      </c>
      <c r="J534" s="544">
        <v>12.3</v>
      </c>
      <c r="K534" s="544">
        <v>12.2</v>
      </c>
      <c r="L534" s="544">
        <v>14.2</v>
      </c>
      <c r="M534" s="544">
        <v>14.5</v>
      </c>
      <c r="N534" s="544">
        <v>16.100000000000001</v>
      </c>
      <c r="O534" s="544">
        <v>19</v>
      </c>
      <c r="P534" s="544">
        <v>19.3</v>
      </c>
      <c r="Q534" s="544">
        <v>21.1</v>
      </c>
      <c r="R534" s="544">
        <v>23.9</v>
      </c>
      <c r="S534" s="544">
        <v>27</v>
      </c>
      <c r="T534" s="601"/>
      <c r="U534" s="601"/>
      <c r="V534" s="601"/>
      <c r="W534" s="601"/>
      <c r="X534" s="601"/>
      <c r="Y534" s="601"/>
      <c r="Z534" s="601"/>
      <c r="AA534" s="601"/>
      <c r="AB534" s="601"/>
      <c r="AC534" s="601"/>
      <c r="AD534" s="601"/>
      <c r="AE534" s="601"/>
      <c r="AF534" s="601"/>
      <c r="AG534" s="601"/>
      <c r="AH534" s="601"/>
      <c r="AI534" s="601"/>
      <c r="AJ534" s="601"/>
      <c r="AK534" s="601"/>
      <c r="AL534" s="601"/>
      <c r="AM534" s="601"/>
      <c r="AN534" s="601"/>
      <c r="AO534" s="601"/>
      <c r="AP534" s="601"/>
      <c r="AQ534" s="601"/>
      <c r="AR534" s="601"/>
      <c r="AS534" s="601"/>
    </row>
    <row r="535" spans="1:45" s="593" customFormat="1" ht="20.100000000000001" customHeight="1">
      <c r="A535" s="609" t="s">
        <v>224</v>
      </c>
      <c r="B535" s="609"/>
      <c r="C535" s="609"/>
      <c r="D535" s="544">
        <v>5.5</v>
      </c>
      <c r="E535" s="544">
        <v>5.7</v>
      </c>
      <c r="F535" s="544">
        <v>4.4000000000000004</v>
      </c>
      <c r="G535" s="544">
        <v>4.5999999999999996</v>
      </c>
      <c r="H535" s="544">
        <v>3.7</v>
      </c>
      <c r="I535" s="544">
        <v>3.7</v>
      </c>
      <c r="J535" s="544">
        <v>3.8</v>
      </c>
      <c r="K535" s="544">
        <v>2.8</v>
      </c>
      <c r="L535" s="544">
        <v>3.8</v>
      </c>
      <c r="M535" s="544">
        <v>4.4000000000000004</v>
      </c>
      <c r="N535" s="544">
        <v>5.0999999999999996</v>
      </c>
      <c r="O535" s="544">
        <v>6.1</v>
      </c>
      <c r="P535" s="544">
        <v>4.0999999999999996</v>
      </c>
      <c r="Q535" s="544">
        <v>3.4</v>
      </c>
      <c r="R535" s="544">
        <v>4.2</v>
      </c>
      <c r="S535" s="544">
        <v>2.2999999999999998</v>
      </c>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row>
    <row r="536" spans="1:45" s="593" customFormat="1" ht="19.899999999999999" customHeight="1">
      <c r="A536" s="609" t="s">
        <v>211</v>
      </c>
      <c r="B536" s="609"/>
      <c r="C536" s="609"/>
      <c r="D536" s="544">
        <v>9.1999999999999993</v>
      </c>
      <c r="E536" s="544">
        <v>11.2</v>
      </c>
      <c r="F536" s="544">
        <v>12.9</v>
      </c>
      <c r="G536" s="544">
        <v>13.3</v>
      </c>
      <c r="H536" s="544">
        <v>14.7</v>
      </c>
      <c r="I536" s="544">
        <v>15.3</v>
      </c>
      <c r="J536" s="544">
        <v>15.5</v>
      </c>
      <c r="K536" s="544">
        <v>15.9</v>
      </c>
      <c r="L536" s="544">
        <v>16.100000000000001</v>
      </c>
      <c r="M536" s="544">
        <v>15.8</v>
      </c>
      <c r="N536" s="544">
        <v>14.2</v>
      </c>
      <c r="O536" s="544">
        <v>6.9</v>
      </c>
      <c r="P536" s="544">
        <v>6.1</v>
      </c>
      <c r="Q536" s="544">
        <v>6.2</v>
      </c>
      <c r="R536" s="544">
        <v>6</v>
      </c>
      <c r="S536" s="544">
        <v>9.1</v>
      </c>
      <c r="T536" s="601"/>
      <c r="U536" s="601"/>
      <c r="V536" s="601"/>
      <c r="W536" s="601"/>
      <c r="X536" s="601"/>
      <c r="Y536" s="601"/>
      <c r="Z536" s="601"/>
      <c r="AA536" s="601"/>
      <c r="AB536" s="601"/>
      <c r="AC536" s="601"/>
      <c r="AD536" s="601"/>
      <c r="AE536" s="601"/>
      <c r="AF536" s="601"/>
      <c r="AG536" s="601"/>
      <c r="AH536" s="601"/>
      <c r="AI536" s="601"/>
      <c r="AJ536" s="601"/>
      <c r="AK536" s="601"/>
      <c r="AL536" s="601"/>
      <c r="AM536" s="601"/>
      <c r="AN536" s="601"/>
      <c r="AO536" s="601"/>
      <c r="AP536" s="601"/>
      <c r="AQ536" s="601"/>
      <c r="AR536" s="601"/>
      <c r="AS536" s="601"/>
    </row>
    <row r="537" spans="1:45" s="593" customFormat="1" ht="20.100000000000001" customHeight="1">
      <c r="A537" s="609" t="s">
        <v>212</v>
      </c>
      <c r="B537" s="609"/>
      <c r="C537" s="609"/>
      <c r="D537" s="544">
        <v>10.4</v>
      </c>
      <c r="E537" s="544">
        <v>11.7</v>
      </c>
      <c r="F537" s="544">
        <v>12.4</v>
      </c>
      <c r="G537" s="544">
        <v>12.3</v>
      </c>
      <c r="H537" s="544">
        <v>12.5</v>
      </c>
      <c r="I537" s="544">
        <v>11</v>
      </c>
      <c r="J537" s="544">
        <v>10.7</v>
      </c>
      <c r="K537" s="544">
        <v>11.1</v>
      </c>
      <c r="L537" s="544">
        <v>12.1</v>
      </c>
      <c r="M537" s="544">
        <v>12.7</v>
      </c>
      <c r="N537" s="544">
        <v>13.2</v>
      </c>
      <c r="O537" s="544">
        <v>12.9</v>
      </c>
      <c r="P537" s="544">
        <v>11.3</v>
      </c>
      <c r="Q537" s="544">
        <v>10.3</v>
      </c>
      <c r="R537" s="544">
        <v>10.3</v>
      </c>
      <c r="S537" s="544">
        <v>11.3</v>
      </c>
      <c r="T537" s="601"/>
      <c r="U537" s="601"/>
      <c r="V537" s="601"/>
      <c r="W537" s="601"/>
      <c r="X537" s="601"/>
      <c r="Y537" s="601"/>
      <c r="Z537" s="601"/>
      <c r="AA537" s="601"/>
      <c r="AB537" s="601"/>
      <c r="AC537" s="601"/>
      <c r="AD537" s="601"/>
      <c r="AE537" s="601"/>
      <c r="AF537" s="601"/>
      <c r="AG537" s="601"/>
      <c r="AH537" s="601"/>
      <c r="AI537" s="601"/>
      <c r="AJ537" s="601"/>
      <c r="AK537" s="601"/>
      <c r="AL537" s="601"/>
      <c r="AM537" s="601"/>
      <c r="AN537" s="601"/>
      <c r="AO537" s="601"/>
      <c r="AP537" s="601"/>
      <c r="AQ537" s="601"/>
      <c r="AR537" s="601"/>
      <c r="AS537" s="601"/>
    </row>
    <row r="538" spans="1:45" s="593" customFormat="1" ht="19.899999999999999" customHeight="1">
      <c r="A538" s="609" t="s">
        <v>707</v>
      </c>
      <c r="B538" s="609"/>
      <c r="C538" s="609"/>
      <c r="D538" s="544"/>
      <c r="E538" s="544"/>
      <c r="F538" s="544"/>
      <c r="G538" s="544"/>
      <c r="H538" s="544"/>
      <c r="I538" s="544"/>
      <c r="J538" s="544"/>
      <c r="K538" s="544"/>
      <c r="L538" s="544">
        <v>14.9</v>
      </c>
      <c r="M538" s="544">
        <v>12.1</v>
      </c>
      <c r="N538" s="544">
        <v>16.899999999999999</v>
      </c>
      <c r="O538" s="544">
        <v>16.5</v>
      </c>
      <c r="P538" s="544">
        <v>-6.2</v>
      </c>
      <c r="Q538" s="544">
        <v>1</v>
      </c>
      <c r="R538" s="544" t="s">
        <v>61</v>
      </c>
      <c r="S538" s="602" t="s">
        <v>61</v>
      </c>
      <c r="T538" s="601"/>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row>
    <row r="539" spans="1:45" ht="14.45" customHeight="1">
      <c r="A539" s="596"/>
      <c r="B539" s="611"/>
      <c r="C539" s="611"/>
    </row>
    <row r="540" spans="1:45" ht="20.25" customHeight="1">
      <c r="A540" s="1072" t="s">
        <v>1058</v>
      </c>
      <c r="B540" s="1072"/>
      <c r="C540" s="1072"/>
      <c r="D540" s="1072"/>
      <c r="E540" s="1072"/>
      <c r="F540" s="1072"/>
      <c r="G540" s="1072"/>
      <c r="H540" s="1072"/>
      <c r="I540" s="1072"/>
      <c r="J540" s="1072"/>
      <c r="K540" s="1072"/>
    </row>
    <row r="541" spans="1:45" ht="53.45" customHeight="1">
      <c r="A541" s="1072"/>
      <c r="B541" s="1072"/>
      <c r="C541" s="1072"/>
      <c r="D541" s="1072"/>
      <c r="E541" s="1072"/>
      <c r="F541" s="1072"/>
      <c r="G541" s="1072"/>
      <c r="H541" s="1072"/>
      <c r="I541" s="1072"/>
      <c r="J541" s="1072"/>
      <c r="K541" s="1072"/>
    </row>
    <row r="542" spans="1:45" ht="20.100000000000001" customHeight="1">
      <c r="A542" s="620"/>
      <c r="B542" s="611"/>
      <c r="C542" s="611"/>
    </row>
    <row r="543" spans="1:45" ht="20.100000000000001" customHeight="1">
      <c r="A543" s="608" t="s">
        <v>274</v>
      </c>
      <c r="B543" s="610"/>
      <c r="C543" s="610"/>
    </row>
    <row r="544" spans="1:45" s="593" customFormat="1" ht="41.25" customHeight="1" thickBot="1">
      <c r="A544" s="460" t="s">
        <v>17</v>
      </c>
      <c r="B544" s="464"/>
      <c r="C544" s="128"/>
      <c r="D544" s="579" t="s">
        <v>895</v>
      </c>
      <c r="E544" s="579" t="s">
        <v>896</v>
      </c>
      <c r="F544" s="579" t="s">
        <v>696</v>
      </c>
      <c r="G544" s="579" t="s">
        <v>702</v>
      </c>
      <c r="H544" s="579" t="s">
        <v>705</v>
      </c>
      <c r="I544" s="579" t="s">
        <v>894</v>
      </c>
      <c r="J544" s="579" t="s">
        <v>777</v>
      </c>
      <c r="K544" s="579" t="s">
        <v>792</v>
      </c>
      <c r="L544" s="579" t="s">
        <v>843</v>
      </c>
      <c r="M544" s="579" t="s">
        <v>885</v>
      </c>
      <c r="N544" s="579" t="s">
        <v>931</v>
      </c>
      <c r="O544" s="579" t="s">
        <v>939</v>
      </c>
      <c r="P544" s="579" t="s">
        <v>956</v>
      </c>
      <c r="Q544" s="579" t="s">
        <v>983</v>
      </c>
      <c r="R544" s="579" t="s">
        <v>993</v>
      </c>
      <c r="S544" s="959" t="s">
        <v>1068</v>
      </c>
      <c r="T544" s="601"/>
      <c r="U544" s="601"/>
      <c r="V544" s="601"/>
      <c r="W544" s="601"/>
      <c r="X544" s="601"/>
      <c r="Y544" s="601"/>
      <c r="Z544" s="601"/>
      <c r="AA544" s="601"/>
      <c r="AB544" s="601"/>
      <c r="AC544" s="601"/>
      <c r="AD544" s="601"/>
      <c r="AE544" s="601"/>
      <c r="AF544" s="601"/>
      <c r="AG544" s="601"/>
      <c r="AH544" s="601"/>
      <c r="AI544" s="601"/>
      <c r="AJ544" s="601"/>
      <c r="AK544" s="601"/>
      <c r="AL544" s="601"/>
      <c r="AM544" s="601"/>
      <c r="AN544" s="601"/>
      <c r="AO544" s="601"/>
      <c r="AP544" s="601"/>
      <c r="AQ544" s="601"/>
      <c r="AR544" s="601"/>
      <c r="AS544" s="601"/>
    </row>
    <row r="545" spans="1:45" s="593" customFormat="1" ht="20.100000000000001" customHeight="1">
      <c r="A545" s="609" t="s">
        <v>1008</v>
      </c>
      <c r="B545" s="609"/>
      <c r="C545" s="609"/>
      <c r="D545" s="595">
        <v>6225</v>
      </c>
      <c r="E545" s="595">
        <v>6110</v>
      </c>
      <c r="F545" s="595">
        <v>6075</v>
      </c>
      <c r="G545" s="595">
        <v>6299</v>
      </c>
      <c r="H545" s="595">
        <v>6288</v>
      </c>
      <c r="I545" s="595">
        <v>6351</v>
      </c>
      <c r="J545" s="595">
        <v>6336</v>
      </c>
      <c r="K545" s="595">
        <v>6742</v>
      </c>
      <c r="L545" s="595">
        <v>6105</v>
      </c>
      <c r="M545" s="595">
        <v>6202</v>
      </c>
      <c r="N545" s="595">
        <v>6234</v>
      </c>
      <c r="O545" s="595">
        <v>6577</v>
      </c>
      <c r="P545" s="595">
        <v>6200</v>
      </c>
      <c r="Q545" s="595">
        <v>6109</v>
      </c>
      <c r="R545" s="595">
        <v>5896</v>
      </c>
      <c r="S545" s="547">
        <v>6283</v>
      </c>
      <c r="T545" s="601"/>
      <c r="U545" s="601"/>
      <c r="V545" s="601"/>
      <c r="W545" s="601"/>
      <c r="X545" s="601"/>
      <c r="Y545" s="601"/>
      <c r="Z545" s="601"/>
      <c r="AA545" s="601"/>
      <c r="AB545" s="601"/>
      <c r="AC545" s="601"/>
      <c r="AD545" s="601"/>
      <c r="AE545" s="601"/>
      <c r="AF545" s="601"/>
      <c r="AG545" s="601"/>
      <c r="AH545" s="601"/>
      <c r="AI545" s="601"/>
      <c r="AJ545" s="601"/>
      <c r="AK545" s="601"/>
      <c r="AL545" s="601"/>
      <c r="AM545" s="601"/>
      <c r="AN545" s="601"/>
      <c r="AO545" s="601"/>
      <c r="AP545" s="601"/>
      <c r="AQ545" s="601"/>
      <c r="AR545" s="601"/>
      <c r="AS545" s="601"/>
    </row>
    <row r="546" spans="1:45" s="593" customFormat="1" ht="20.100000000000001" customHeight="1">
      <c r="A546" s="609" t="s">
        <v>224</v>
      </c>
      <c r="B546" s="609"/>
      <c r="C546" s="609"/>
      <c r="D546" s="595">
        <v>4330</v>
      </c>
      <c r="E546" s="595">
        <v>4249</v>
      </c>
      <c r="F546" s="595">
        <v>4221</v>
      </c>
      <c r="G546" s="595">
        <v>4364</v>
      </c>
      <c r="H546" s="595">
        <v>4022</v>
      </c>
      <c r="I546" s="595">
        <v>3959</v>
      </c>
      <c r="J546" s="595">
        <v>3853</v>
      </c>
      <c r="K546" s="595">
        <v>4123</v>
      </c>
      <c r="L546" s="595">
        <v>3702</v>
      </c>
      <c r="M546" s="595">
        <v>2904</v>
      </c>
      <c r="N546" s="595">
        <v>2888</v>
      </c>
      <c r="O546" s="595">
        <v>2949</v>
      </c>
      <c r="P546" s="595">
        <v>2044</v>
      </c>
      <c r="Q546" s="595">
        <v>1966</v>
      </c>
      <c r="R546" s="595">
        <v>1984</v>
      </c>
      <c r="S546" s="547">
        <v>2204</v>
      </c>
      <c r="T546" s="601"/>
      <c r="U546" s="601"/>
      <c r="V546" s="601"/>
      <c r="W546" s="601"/>
      <c r="X546" s="601"/>
      <c r="Y546" s="601"/>
      <c r="Z546" s="601"/>
      <c r="AA546" s="601"/>
      <c r="AB546" s="601"/>
      <c r="AC546" s="601"/>
      <c r="AD546" s="601"/>
      <c r="AE546" s="601"/>
      <c r="AF546" s="601"/>
      <c r="AG546" s="601"/>
      <c r="AH546" s="601"/>
      <c r="AI546" s="601"/>
      <c r="AJ546" s="601"/>
      <c r="AK546" s="601"/>
      <c r="AL546" s="601"/>
      <c r="AM546" s="601"/>
      <c r="AN546" s="601"/>
      <c r="AO546" s="601"/>
      <c r="AP546" s="601"/>
      <c r="AQ546" s="601"/>
      <c r="AR546" s="601"/>
      <c r="AS546" s="601"/>
    </row>
    <row r="547" spans="1:45" s="593" customFormat="1" ht="20.100000000000001" customHeight="1">
      <c r="A547" s="609" t="s">
        <v>211</v>
      </c>
      <c r="B547" s="609"/>
      <c r="C547" s="609"/>
      <c r="D547" s="595">
        <v>1091</v>
      </c>
      <c r="E547" s="595">
        <v>827</v>
      </c>
      <c r="F547" s="595">
        <v>789</v>
      </c>
      <c r="G547" s="595">
        <v>939</v>
      </c>
      <c r="H547" s="595">
        <v>804</v>
      </c>
      <c r="I547" s="595">
        <v>685</v>
      </c>
      <c r="J547" s="595">
        <v>688</v>
      </c>
      <c r="K547" s="595">
        <v>780</v>
      </c>
      <c r="L547" s="595">
        <v>1028</v>
      </c>
      <c r="M547" s="595">
        <v>833</v>
      </c>
      <c r="N547" s="595">
        <v>929</v>
      </c>
      <c r="O547" s="595">
        <v>1496</v>
      </c>
      <c r="P547" s="595">
        <v>1468</v>
      </c>
      <c r="Q547" s="595">
        <v>1156</v>
      </c>
      <c r="R547" s="595">
        <v>1422</v>
      </c>
      <c r="S547" s="547">
        <v>1801</v>
      </c>
      <c r="T547" s="601"/>
      <c r="U547" s="601"/>
      <c r="V547" s="601"/>
      <c r="W547" s="601"/>
      <c r="X547" s="601"/>
      <c r="Y547" s="601"/>
      <c r="Z547" s="601"/>
      <c r="AA547" s="601"/>
      <c r="AB547" s="601"/>
      <c r="AC547" s="601"/>
      <c r="AD547" s="601"/>
      <c r="AE547" s="601"/>
      <c r="AF547" s="601"/>
      <c r="AG547" s="601"/>
      <c r="AH547" s="601"/>
      <c r="AI547" s="601"/>
      <c r="AJ547" s="601"/>
      <c r="AK547" s="601"/>
      <c r="AL547" s="601"/>
      <c r="AM547" s="601"/>
      <c r="AN547" s="601"/>
      <c r="AO547" s="601"/>
      <c r="AP547" s="601"/>
      <c r="AQ547" s="601"/>
      <c r="AR547" s="601"/>
      <c r="AS547" s="601"/>
    </row>
    <row r="548" spans="1:45" ht="20.100000000000001" customHeight="1">
      <c r="A548" s="609" t="s">
        <v>212</v>
      </c>
      <c r="B548" s="609"/>
      <c r="C548" s="609"/>
      <c r="D548" s="595">
        <v>3144</v>
      </c>
      <c r="E548" s="595">
        <v>3179</v>
      </c>
      <c r="F548" s="595">
        <v>3201</v>
      </c>
      <c r="G548" s="595">
        <v>3319</v>
      </c>
      <c r="H548" s="595">
        <v>2697</v>
      </c>
      <c r="I548" s="595">
        <v>2881</v>
      </c>
      <c r="J548" s="595">
        <v>2465</v>
      </c>
      <c r="K548" s="595">
        <v>2597</v>
      </c>
      <c r="L548" s="595">
        <v>2619</v>
      </c>
      <c r="M548" s="595">
        <v>2639</v>
      </c>
      <c r="N548" s="595">
        <v>2626</v>
      </c>
      <c r="O548" s="595">
        <v>2601</v>
      </c>
      <c r="P548" s="595">
        <v>2157</v>
      </c>
      <c r="Q548" s="595">
        <v>3441</v>
      </c>
      <c r="R548" s="595">
        <v>3484</v>
      </c>
      <c r="S548" s="547">
        <v>1825</v>
      </c>
    </row>
    <row r="549" spans="1:45">
      <c r="A549" s="599" t="s">
        <v>1009</v>
      </c>
      <c r="D549" s="600">
        <v>0</v>
      </c>
      <c r="E549" s="600">
        <v>0</v>
      </c>
      <c r="F549" s="600">
        <v>0</v>
      </c>
      <c r="G549" s="600">
        <v>0</v>
      </c>
      <c r="H549" s="600">
        <v>20290</v>
      </c>
      <c r="I549" s="600">
        <v>18816</v>
      </c>
      <c r="J549" s="600">
        <v>19716</v>
      </c>
      <c r="K549" s="600">
        <v>21375</v>
      </c>
      <c r="L549" s="602">
        <v>22075</v>
      </c>
      <c r="M549" s="600">
        <v>21437</v>
      </c>
      <c r="N549" s="600">
        <v>23764</v>
      </c>
      <c r="O549" s="600">
        <v>27781</v>
      </c>
      <c r="P549" s="600">
        <v>27233</v>
      </c>
      <c r="Q549" s="600">
        <v>25816</v>
      </c>
      <c r="R549" s="397" t="s">
        <v>61</v>
      </c>
      <c r="S549" s="602" t="s">
        <v>61</v>
      </c>
    </row>
    <row r="550" spans="1:45" ht="20.100000000000001" customHeight="1">
      <c r="A550" s="610" t="s">
        <v>213</v>
      </c>
      <c r="B550" s="610"/>
      <c r="C550" s="610"/>
      <c r="D550" s="595">
        <v>4134</v>
      </c>
      <c r="E550" s="595">
        <v>4444</v>
      </c>
      <c r="F550" s="595">
        <v>4479</v>
      </c>
      <c r="G550" s="595">
        <v>4568</v>
      </c>
      <c r="H550" s="595">
        <v>231</v>
      </c>
      <c r="I550" s="595">
        <v>271</v>
      </c>
      <c r="J550" s="595">
        <v>275</v>
      </c>
      <c r="K550" s="595">
        <v>303</v>
      </c>
      <c r="L550" s="595">
        <v>289</v>
      </c>
      <c r="M550" s="595">
        <v>300</v>
      </c>
      <c r="N550" s="595">
        <v>297</v>
      </c>
      <c r="O550" s="595">
        <v>315</v>
      </c>
      <c r="P550" s="595">
        <v>292</v>
      </c>
      <c r="Q550" s="595">
        <v>309</v>
      </c>
      <c r="R550" s="595">
        <v>300</v>
      </c>
      <c r="S550" s="547">
        <v>263</v>
      </c>
    </row>
    <row r="551" spans="1:45" ht="20.100000000000001" customHeight="1">
      <c r="A551" s="167" t="s">
        <v>218</v>
      </c>
      <c r="B551" s="167"/>
      <c r="C551" s="167"/>
      <c r="D551" s="534">
        <v>-174</v>
      </c>
      <c r="E551" s="534">
        <v>-42</v>
      </c>
      <c r="F551" s="534">
        <v>-55</v>
      </c>
      <c r="G551" s="534">
        <v>-107</v>
      </c>
      <c r="H551" s="534">
        <v>-56</v>
      </c>
      <c r="I551" s="534">
        <v>-34</v>
      </c>
      <c r="J551" s="534">
        <v>-45</v>
      </c>
      <c r="K551" s="534">
        <v>-57</v>
      </c>
      <c r="L551" s="534">
        <v>-74</v>
      </c>
      <c r="M551" s="534">
        <v>-59</v>
      </c>
      <c r="N551" s="534">
        <v>-138</v>
      </c>
      <c r="O551" s="534">
        <v>-386</v>
      </c>
      <c r="P551" s="534">
        <v>-354</v>
      </c>
      <c r="Q551" s="534">
        <v>-348</v>
      </c>
      <c r="R551" s="534">
        <v>-338</v>
      </c>
      <c r="S551" s="817">
        <v>-373</v>
      </c>
    </row>
    <row r="552" spans="1:45" s="593" customFormat="1" ht="20.100000000000001" customHeight="1">
      <c r="A552" s="608" t="s">
        <v>276</v>
      </c>
      <c r="B552" s="608"/>
      <c r="C552" s="608"/>
      <c r="D552" s="595">
        <v>18750</v>
      </c>
      <c r="E552" s="595">
        <v>18766</v>
      </c>
      <c r="F552" s="595">
        <v>18710</v>
      </c>
      <c r="G552" s="595">
        <v>19381</v>
      </c>
      <c r="H552" s="595">
        <v>34278</v>
      </c>
      <c r="I552" s="595">
        <v>32929</v>
      </c>
      <c r="J552" s="595">
        <v>33289</v>
      </c>
      <c r="K552" s="595">
        <v>35863</v>
      </c>
      <c r="L552" s="595">
        <v>35744</v>
      </c>
      <c r="M552" s="595">
        <v>34255</v>
      </c>
      <c r="N552" s="595">
        <v>36600</v>
      </c>
      <c r="O552" s="595">
        <v>41333</v>
      </c>
      <c r="P552" s="595">
        <v>39040</v>
      </c>
      <c r="Q552" s="595">
        <v>38449</v>
      </c>
      <c r="R552" s="595">
        <v>12748</v>
      </c>
      <c r="S552" s="547">
        <v>12004</v>
      </c>
      <c r="T552" s="601"/>
      <c r="U552" s="601"/>
      <c r="V552" s="601"/>
      <c r="W552" s="601"/>
      <c r="X552" s="601"/>
      <c r="Y552" s="601"/>
      <c r="Z552" s="601"/>
      <c r="AA552" s="601"/>
      <c r="AB552" s="601"/>
      <c r="AC552" s="601"/>
      <c r="AD552" s="601"/>
      <c r="AE552" s="601"/>
      <c r="AF552" s="601"/>
      <c r="AG552" s="601"/>
      <c r="AH552" s="601"/>
      <c r="AI552" s="601"/>
      <c r="AJ552" s="601"/>
      <c r="AK552" s="601"/>
      <c r="AL552" s="601"/>
      <c r="AM552" s="601"/>
      <c r="AN552" s="601"/>
      <c r="AO552" s="601"/>
      <c r="AP552" s="601"/>
      <c r="AQ552" s="601"/>
      <c r="AR552" s="601"/>
      <c r="AS552" s="601"/>
    </row>
    <row r="553" spans="1:45" ht="20.100000000000001" customHeight="1">
      <c r="A553" s="610" t="s">
        <v>277</v>
      </c>
      <c r="B553" s="609"/>
      <c r="C553" s="609"/>
      <c r="D553" s="595">
        <v>1091</v>
      </c>
      <c r="E553" s="595">
        <v>1046</v>
      </c>
      <c r="F553" s="595">
        <v>1089</v>
      </c>
      <c r="G553" s="595">
        <v>1035</v>
      </c>
      <c r="H553" s="595">
        <v>2661</v>
      </c>
      <c r="I553" s="595">
        <v>2911</v>
      </c>
      <c r="J553" s="595">
        <v>2992</v>
      </c>
      <c r="K553" s="595">
        <v>3000</v>
      </c>
      <c r="L553" s="595">
        <v>3010</v>
      </c>
      <c r="M553" s="595">
        <v>3060</v>
      </c>
      <c r="N553" s="595">
        <v>3084</v>
      </c>
      <c r="O553" s="595">
        <v>3107</v>
      </c>
      <c r="P553" s="595">
        <v>1961</v>
      </c>
      <c r="Q553" s="595">
        <v>2015</v>
      </c>
      <c r="R553" s="595">
        <v>5388</v>
      </c>
      <c r="S553" s="547">
        <v>1284</v>
      </c>
    </row>
    <row r="554" spans="1:45" ht="20.100000000000001" customHeight="1">
      <c r="A554" s="610" t="s">
        <v>278</v>
      </c>
      <c r="B554" s="609"/>
      <c r="C554" s="609"/>
      <c r="D554" s="595">
        <v>80</v>
      </c>
      <c r="E554" s="595">
        <v>78</v>
      </c>
      <c r="F554" s="595">
        <v>75</v>
      </c>
      <c r="G554" s="595">
        <v>77</v>
      </c>
      <c r="H554" s="595">
        <v>1088</v>
      </c>
      <c r="I554" s="595">
        <v>958</v>
      </c>
      <c r="J554" s="595">
        <v>1038</v>
      </c>
      <c r="K554" s="595">
        <v>1089</v>
      </c>
      <c r="L554" s="595">
        <v>1009</v>
      </c>
      <c r="M554" s="595">
        <v>1093</v>
      </c>
      <c r="N554" s="595">
        <v>2793</v>
      </c>
      <c r="O554" s="595">
        <v>2149</v>
      </c>
      <c r="P554" s="595">
        <v>3180</v>
      </c>
      <c r="Q554" s="595">
        <v>4886</v>
      </c>
      <c r="R554" s="595">
        <v>844</v>
      </c>
      <c r="S554" s="547">
        <v>933</v>
      </c>
    </row>
    <row r="555" spans="1:45" ht="20.100000000000001" customHeight="1">
      <c r="A555" s="610" t="s">
        <v>279</v>
      </c>
      <c r="B555" s="609"/>
      <c r="C555" s="609"/>
      <c r="D555" s="547">
        <v>1751</v>
      </c>
      <c r="E555" s="547">
        <v>1625</v>
      </c>
      <c r="F555" s="547">
        <v>1554</v>
      </c>
      <c r="G555" s="547">
        <v>1437</v>
      </c>
      <c r="H555" s="547">
        <v>26889</v>
      </c>
      <c r="I555" s="547">
        <v>19173</v>
      </c>
      <c r="J555" s="547">
        <v>14207</v>
      </c>
      <c r="K555" s="547">
        <v>15550</v>
      </c>
      <c r="L555" s="547">
        <v>20055</v>
      </c>
      <c r="M555" s="547">
        <v>47488</v>
      </c>
      <c r="N555" s="547">
        <v>115712</v>
      </c>
      <c r="O555" s="547">
        <v>95481</v>
      </c>
      <c r="P555" s="547">
        <v>155824</v>
      </c>
      <c r="Q555" s="547">
        <v>182154</v>
      </c>
      <c r="R555" s="547">
        <v>9100</v>
      </c>
      <c r="S555" s="547">
        <v>5502</v>
      </c>
    </row>
    <row r="556" spans="1:45" ht="20.100000000000001" customHeight="1">
      <c r="A556" s="610" t="s">
        <v>118</v>
      </c>
      <c r="B556" s="609"/>
      <c r="C556" s="609"/>
      <c r="D556" s="595">
        <v>1692</v>
      </c>
      <c r="E556" s="595">
        <v>1297</v>
      </c>
      <c r="F556" s="595">
        <v>1430</v>
      </c>
      <c r="G556" s="595">
        <v>1435</v>
      </c>
      <c r="H556" s="595">
        <v>4081</v>
      </c>
      <c r="I556" s="595">
        <v>2403</v>
      </c>
      <c r="J556" s="595">
        <v>2474</v>
      </c>
      <c r="K556" s="595">
        <v>2308</v>
      </c>
      <c r="L556" s="595">
        <v>3598</v>
      </c>
      <c r="M556" s="595">
        <v>1703</v>
      </c>
      <c r="N556" s="595">
        <v>6236</v>
      </c>
      <c r="O556" s="595">
        <v>7592</v>
      </c>
      <c r="P556" s="595">
        <v>6419</v>
      </c>
      <c r="Q556" s="595">
        <v>4165</v>
      </c>
      <c r="R556" s="595">
        <v>3638</v>
      </c>
      <c r="S556" s="547">
        <v>3919</v>
      </c>
    </row>
    <row r="557" spans="1:45" ht="20.100000000000001" customHeight="1" thickBot="1">
      <c r="A557" s="296" t="s">
        <v>121</v>
      </c>
      <c r="B557" s="296"/>
      <c r="C557" s="296"/>
      <c r="D557" s="543">
        <v>23363</v>
      </c>
      <c r="E557" s="543">
        <v>22813</v>
      </c>
      <c r="F557" s="543">
        <v>22858</v>
      </c>
      <c r="G557" s="543">
        <v>23364</v>
      </c>
      <c r="H557" s="543">
        <v>68997</v>
      </c>
      <c r="I557" s="543">
        <v>58374</v>
      </c>
      <c r="J557" s="543">
        <v>54000</v>
      </c>
      <c r="K557" s="543">
        <v>57810</v>
      </c>
      <c r="L557" s="543">
        <v>63416</v>
      </c>
      <c r="M557" s="543">
        <v>87600</v>
      </c>
      <c r="N557" s="543">
        <v>164425</v>
      </c>
      <c r="O557" s="543">
        <v>149661</v>
      </c>
      <c r="P557" s="543">
        <v>206425</v>
      </c>
      <c r="Q557" s="543">
        <v>231669</v>
      </c>
      <c r="R557" s="543">
        <v>31719</v>
      </c>
      <c r="S557" s="543">
        <v>23642</v>
      </c>
    </row>
    <row r="558" spans="1:45" ht="20.25" customHeight="1" thickTop="1">
      <c r="A558" s="611"/>
      <c r="B558" s="611"/>
      <c r="C558" s="611"/>
      <c r="D558" s="545"/>
      <c r="E558" s="545"/>
      <c r="F558" s="545"/>
      <c r="G558" s="545"/>
      <c r="H558" s="545"/>
      <c r="I558" s="545"/>
      <c r="J558" s="545"/>
      <c r="K558" s="545"/>
      <c r="L558" s="545"/>
      <c r="M558" s="545"/>
      <c r="N558" s="545"/>
      <c r="O558" s="545"/>
      <c r="P558" s="545"/>
      <c r="Q558" s="545"/>
      <c r="R558" s="545"/>
      <c r="S558" s="545"/>
    </row>
    <row r="559" spans="1:45" s="626" customFormat="1" ht="20.100000000000001" customHeight="1">
      <c r="A559" s="610" t="s">
        <v>1057</v>
      </c>
      <c r="B559" s="623"/>
      <c r="C559" s="623"/>
      <c r="D559" s="600"/>
      <c r="E559" s="600"/>
      <c r="F559" s="600"/>
      <c r="G559" s="600"/>
      <c r="H559" s="600"/>
      <c r="I559" s="600"/>
      <c r="J559" s="600"/>
      <c r="K559" s="600"/>
      <c r="L559" s="600"/>
      <c r="M559" s="600"/>
      <c r="N559" s="600"/>
      <c r="O559" s="600"/>
      <c r="P559" s="600"/>
      <c r="Q559" s="600"/>
      <c r="R559" s="600"/>
      <c r="S559" s="931"/>
      <c r="T559" s="625"/>
      <c r="U559" s="625"/>
      <c r="V559" s="625"/>
      <c r="W559" s="625"/>
      <c r="X559" s="625"/>
      <c r="Y559" s="625"/>
      <c r="Z559" s="625"/>
      <c r="AA559" s="625"/>
      <c r="AB559" s="625"/>
      <c r="AC559" s="625"/>
      <c r="AD559" s="625"/>
      <c r="AE559" s="625"/>
      <c r="AF559" s="625"/>
      <c r="AG559" s="625"/>
      <c r="AH559" s="625"/>
      <c r="AI559" s="625"/>
      <c r="AJ559" s="625"/>
      <c r="AK559" s="625"/>
      <c r="AL559" s="625"/>
      <c r="AM559" s="625"/>
      <c r="AN559" s="625"/>
      <c r="AO559" s="625"/>
      <c r="AP559" s="625"/>
      <c r="AQ559" s="625"/>
      <c r="AR559" s="625"/>
      <c r="AS559" s="625"/>
    </row>
    <row r="560" spans="1:45" s="626" customFormat="1" ht="20.100000000000001" customHeight="1">
      <c r="A560" s="610"/>
      <c r="B560" s="623"/>
      <c r="C560" s="623"/>
      <c r="D560" s="600"/>
      <c r="E560" s="600"/>
      <c r="F560" s="600"/>
      <c r="G560" s="600"/>
      <c r="H560" s="600"/>
      <c r="I560" s="600"/>
      <c r="J560" s="600"/>
      <c r="K560" s="600"/>
      <c r="L560" s="600"/>
      <c r="M560" s="600"/>
      <c r="N560" s="600"/>
      <c r="O560" s="600"/>
      <c r="P560" s="600"/>
      <c r="Q560" s="600"/>
      <c r="R560" s="600"/>
      <c r="S560" s="931"/>
      <c r="T560" s="625"/>
      <c r="U560" s="625"/>
      <c r="V560" s="625"/>
      <c r="W560" s="625"/>
      <c r="X560" s="625"/>
      <c r="Y560" s="625"/>
      <c r="Z560" s="625"/>
      <c r="AA560" s="625"/>
      <c r="AB560" s="625"/>
      <c r="AC560" s="625"/>
      <c r="AD560" s="625"/>
      <c r="AE560" s="625"/>
      <c r="AF560" s="625"/>
      <c r="AG560" s="625"/>
      <c r="AH560" s="625"/>
      <c r="AI560" s="625"/>
      <c r="AJ560" s="625"/>
      <c r="AK560" s="625"/>
      <c r="AL560" s="625"/>
      <c r="AM560" s="625"/>
      <c r="AN560" s="625"/>
      <c r="AO560" s="625"/>
      <c r="AP560" s="625"/>
      <c r="AQ560" s="625"/>
      <c r="AR560" s="625"/>
      <c r="AS560" s="625"/>
    </row>
    <row r="561" spans="1:45" ht="20.100000000000001" customHeight="1">
      <c r="A561" s="608" t="s">
        <v>280</v>
      </c>
      <c r="B561" s="610"/>
      <c r="C561" s="610"/>
    </row>
    <row r="562" spans="1:45" s="593" customFormat="1" ht="42.75" customHeight="1" thickBot="1">
      <c r="A562" s="460" t="s">
        <v>17</v>
      </c>
      <c r="B562" s="464"/>
      <c r="C562" s="128"/>
      <c r="D562" s="579" t="s">
        <v>895</v>
      </c>
      <c r="E562" s="579" t="s">
        <v>896</v>
      </c>
      <c r="F562" s="579" t="s">
        <v>696</v>
      </c>
      <c r="G562" s="579" t="s">
        <v>702</v>
      </c>
      <c r="H562" s="579" t="s">
        <v>705</v>
      </c>
      <c r="I562" s="579" t="s">
        <v>894</v>
      </c>
      <c r="J562" s="579" t="s">
        <v>777</v>
      </c>
      <c r="K562" s="579" t="s">
        <v>792</v>
      </c>
      <c r="L562" s="579" t="s">
        <v>843</v>
      </c>
      <c r="M562" s="579" t="s">
        <v>885</v>
      </c>
      <c r="N562" s="579" t="s">
        <v>931</v>
      </c>
      <c r="O562" s="579" t="s">
        <v>939</v>
      </c>
      <c r="P562" s="579" t="s">
        <v>956</v>
      </c>
      <c r="Q562" s="579" t="s">
        <v>983</v>
      </c>
      <c r="R562" s="579" t="s">
        <v>993</v>
      </c>
      <c r="S562" s="959" t="s">
        <v>1068</v>
      </c>
      <c r="T562" s="601"/>
      <c r="U562" s="601"/>
      <c r="V562" s="601"/>
      <c r="W562" s="601"/>
      <c r="X562" s="601"/>
      <c r="Y562" s="601"/>
      <c r="Z562" s="601"/>
      <c r="AA562" s="601"/>
      <c r="AB562" s="601"/>
      <c r="AC562" s="601"/>
      <c r="AD562" s="601"/>
      <c r="AE562" s="601"/>
      <c r="AF562" s="601"/>
      <c r="AG562" s="601"/>
      <c r="AH562" s="601"/>
      <c r="AI562" s="601"/>
      <c r="AJ562" s="601"/>
      <c r="AK562" s="601"/>
      <c r="AL562" s="601"/>
      <c r="AM562" s="601"/>
      <c r="AN562" s="601"/>
      <c r="AO562" s="601"/>
      <c r="AP562" s="601"/>
      <c r="AQ562" s="601"/>
      <c r="AR562" s="601"/>
      <c r="AS562" s="601"/>
    </row>
    <row r="563" spans="1:45" s="593" customFormat="1" ht="20.100000000000001" customHeight="1">
      <c r="A563" s="609" t="s">
        <v>1008</v>
      </c>
      <c r="B563" s="609"/>
      <c r="C563" s="609"/>
      <c r="D563" s="595">
        <v>200</v>
      </c>
      <c r="E563" s="595">
        <v>148</v>
      </c>
      <c r="F563" s="595">
        <v>273</v>
      </c>
      <c r="G563" s="595">
        <v>279</v>
      </c>
      <c r="H563" s="595">
        <v>390</v>
      </c>
      <c r="I563" s="595">
        <v>394</v>
      </c>
      <c r="J563" s="595">
        <v>415</v>
      </c>
      <c r="K563" s="595">
        <v>508</v>
      </c>
      <c r="L563" s="595">
        <v>277</v>
      </c>
      <c r="M563" s="595">
        <v>287</v>
      </c>
      <c r="N563" s="595">
        <v>328</v>
      </c>
      <c r="O563" s="595">
        <v>616</v>
      </c>
      <c r="P563" s="595">
        <v>322</v>
      </c>
      <c r="Q563" s="595">
        <v>374</v>
      </c>
      <c r="R563" s="595">
        <v>323</v>
      </c>
      <c r="S563" s="547">
        <v>734</v>
      </c>
      <c r="T563" s="601"/>
      <c r="U563" s="601"/>
      <c r="V563" s="601"/>
      <c r="W563" s="601"/>
      <c r="X563" s="601"/>
      <c r="Y563" s="601"/>
      <c r="Z563" s="601"/>
      <c r="AA563" s="601"/>
      <c r="AB563" s="601"/>
      <c r="AC563" s="601"/>
      <c r="AD563" s="601"/>
      <c r="AE563" s="601"/>
      <c r="AF563" s="601"/>
      <c r="AG563" s="601"/>
      <c r="AH563" s="601"/>
      <c r="AI563" s="601"/>
      <c r="AJ563" s="601"/>
      <c r="AK563" s="601"/>
      <c r="AL563" s="601"/>
      <c r="AM563" s="601"/>
      <c r="AN563" s="601"/>
      <c r="AO563" s="601"/>
      <c r="AP563" s="601"/>
      <c r="AQ563" s="601"/>
      <c r="AR563" s="601"/>
      <c r="AS563" s="601"/>
    </row>
    <row r="564" spans="1:45" s="593" customFormat="1" ht="20.100000000000001" customHeight="1">
      <c r="A564" s="609" t="s">
        <v>224</v>
      </c>
      <c r="B564" s="609"/>
      <c r="C564" s="609"/>
      <c r="D564" s="595">
        <v>431</v>
      </c>
      <c r="E564" s="595">
        <v>402</v>
      </c>
      <c r="F564" s="595">
        <v>380</v>
      </c>
      <c r="G564" s="595">
        <v>419</v>
      </c>
      <c r="H564" s="595">
        <v>396</v>
      </c>
      <c r="I564" s="595">
        <v>331</v>
      </c>
      <c r="J564" s="595">
        <v>333</v>
      </c>
      <c r="K564" s="595">
        <v>445</v>
      </c>
      <c r="L564" s="595">
        <v>397</v>
      </c>
      <c r="M564" s="595">
        <v>332</v>
      </c>
      <c r="N564" s="595">
        <v>327</v>
      </c>
      <c r="O564" s="595">
        <v>492</v>
      </c>
      <c r="P564" s="595">
        <v>365</v>
      </c>
      <c r="Q564" s="595">
        <v>352</v>
      </c>
      <c r="R564" s="595">
        <v>329</v>
      </c>
      <c r="S564" s="547">
        <v>445</v>
      </c>
      <c r="T564" s="601"/>
      <c r="U564" s="601"/>
      <c r="V564" s="601"/>
      <c r="W564" s="601"/>
      <c r="X564" s="601"/>
      <c r="Y564" s="601"/>
      <c r="Z564" s="601"/>
      <c r="AA564" s="601"/>
      <c r="AB564" s="601"/>
      <c r="AC564" s="601"/>
      <c r="AD564" s="601"/>
      <c r="AE564" s="601"/>
      <c r="AF564" s="601"/>
      <c r="AG564" s="601"/>
      <c r="AH564" s="601"/>
      <c r="AI564" s="601"/>
      <c r="AJ564" s="601"/>
      <c r="AK564" s="601"/>
      <c r="AL564" s="601"/>
      <c r="AM564" s="601"/>
      <c r="AN564" s="601"/>
      <c r="AO564" s="601"/>
      <c r="AP564" s="601"/>
      <c r="AQ564" s="601"/>
      <c r="AR564" s="601"/>
      <c r="AS564" s="601"/>
    </row>
    <row r="565" spans="1:45" s="593" customFormat="1" ht="20.100000000000001" customHeight="1">
      <c r="A565" s="609" t="s">
        <v>211</v>
      </c>
      <c r="B565" s="609"/>
      <c r="C565" s="609"/>
      <c r="D565" s="595">
        <v>449</v>
      </c>
      <c r="E565" s="595">
        <v>325</v>
      </c>
      <c r="F565" s="595">
        <v>229</v>
      </c>
      <c r="G565" s="595">
        <v>302</v>
      </c>
      <c r="H565" s="595">
        <v>239</v>
      </c>
      <c r="I565" s="595">
        <v>142</v>
      </c>
      <c r="J565" s="595">
        <v>155</v>
      </c>
      <c r="K565" s="595">
        <v>215</v>
      </c>
      <c r="L565" s="595">
        <v>308</v>
      </c>
      <c r="M565" s="595">
        <v>215</v>
      </c>
      <c r="N565" s="595">
        <v>228</v>
      </c>
      <c r="O565" s="595">
        <v>371</v>
      </c>
      <c r="P565" s="595">
        <v>467</v>
      </c>
      <c r="Q565" s="595">
        <v>347</v>
      </c>
      <c r="R565" s="595">
        <v>383</v>
      </c>
      <c r="S565" s="547">
        <v>436</v>
      </c>
      <c r="T565" s="601"/>
      <c r="U565" s="601"/>
      <c r="V565" s="601"/>
      <c r="W565" s="601"/>
      <c r="X565" s="601"/>
      <c r="Y565" s="601"/>
      <c r="Z565" s="601"/>
      <c r="AA565" s="601"/>
      <c r="AB565" s="601"/>
      <c r="AC565" s="601"/>
      <c r="AD565" s="601"/>
      <c r="AE565" s="601"/>
      <c r="AF565" s="601"/>
      <c r="AG565" s="601"/>
      <c r="AH565" s="601"/>
      <c r="AI565" s="601"/>
      <c r="AJ565" s="601"/>
      <c r="AK565" s="601"/>
      <c r="AL565" s="601"/>
      <c r="AM565" s="601"/>
      <c r="AN565" s="601"/>
      <c r="AO565" s="601"/>
      <c r="AP565" s="601"/>
      <c r="AQ565" s="601"/>
      <c r="AR565" s="601"/>
      <c r="AS565" s="601"/>
    </row>
    <row r="566" spans="1:45" s="593" customFormat="1" ht="19.5" customHeight="1">
      <c r="A566" s="609" t="s">
        <v>212</v>
      </c>
      <c r="B566" s="609"/>
      <c r="C566" s="609"/>
      <c r="D566" s="595">
        <v>104</v>
      </c>
      <c r="E566" s="595">
        <v>86</v>
      </c>
      <c r="F566" s="595">
        <v>95</v>
      </c>
      <c r="G566" s="595">
        <v>107</v>
      </c>
      <c r="H566" s="595">
        <v>85</v>
      </c>
      <c r="I566" s="595">
        <v>67</v>
      </c>
      <c r="J566" s="595">
        <v>68</v>
      </c>
      <c r="K566" s="595">
        <v>166</v>
      </c>
      <c r="L566" s="595">
        <v>102</v>
      </c>
      <c r="M566" s="595">
        <v>67</v>
      </c>
      <c r="N566" s="595">
        <v>75</v>
      </c>
      <c r="O566" s="595">
        <v>93</v>
      </c>
      <c r="P566" s="595">
        <v>187</v>
      </c>
      <c r="Q566" s="595">
        <v>89</v>
      </c>
      <c r="R566" s="595">
        <v>156</v>
      </c>
      <c r="S566" s="547">
        <v>135</v>
      </c>
      <c r="T566" s="601"/>
      <c r="U566" s="601"/>
      <c r="V566" s="601"/>
      <c r="W566" s="601"/>
      <c r="X566" s="601"/>
      <c r="Y566" s="601"/>
      <c r="Z566" s="601"/>
      <c r="AA566" s="601"/>
      <c r="AB566" s="601"/>
      <c r="AC566" s="601"/>
      <c r="AD566" s="601"/>
      <c r="AE566" s="601"/>
      <c r="AF566" s="601"/>
      <c r="AG566" s="601"/>
      <c r="AH566" s="601"/>
      <c r="AI566" s="601"/>
      <c r="AJ566" s="601"/>
      <c r="AK566" s="601"/>
      <c r="AL566" s="601"/>
      <c r="AM566" s="601"/>
      <c r="AN566" s="601"/>
      <c r="AO566" s="601"/>
      <c r="AP566" s="601"/>
      <c r="AQ566" s="601"/>
      <c r="AR566" s="601"/>
      <c r="AS566" s="601"/>
    </row>
    <row r="567" spans="1:45">
      <c r="A567" s="599" t="s">
        <v>1009</v>
      </c>
      <c r="D567" s="600">
        <v>0</v>
      </c>
      <c r="E567" s="600">
        <v>0</v>
      </c>
      <c r="F567" s="600">
        <v>0</v>
      </c>
      <c r="G567" s="600">
        <v>0</v>
      </c>
      <c r="H567" s="600">
        <v>12721</v>
      </c>
      <c r="I567" s="600">
        <v>11048</v>
      </c>
      <c r="J567" s="600">
        <v>13063</v>
      </c>
      <c r="K567" s="600">
        <v>13943</v>
      </c>
      <c r="L567" s="602">
        <v>13528</v>
      </c>
      <c r="M567" s="600">
        <v>12912</v>
      </c>
      <c r="N567" s="600">
        <v>17246</v>
      </c>
      <c r="O567" s="600">
        <v>22435</v>
      </c>
      <c r="P567" s="600">
        <v>23203</v>
      </c>
      <c r="Q567" s="600">
        <v>24268</v>
      </c>
      <c r="R567" s="397" t="s">
        <v>61</v>
      </c>
      <c r="S567" s="602" t="s">
        <v>61</v>
      </c>
    </row>
    <row r="568" spans="1:45" s="593" customFormat="1" ht="20.100000000000001" customHeight="1">
      <c r="A568" s="610" t="s">
        <v>213</v>
      </c>
      <c r="B568" s="610"/>
      <c r="C568" s="610"/>
      <c r="D568" s="595">
        <v>126</v>
      </c>
      <c r="E568" s="595">
        <v>128</v>
      </c>
      <c r="F568" s="595">
        <v>139</v>
      </c>
      <c r="G568" s="595">
        <v>168</v>
      </c>
      <c r="H568" s="595">
        <v>122</v>
      </c>
      <c r="I568" s="595">
        <v>132</v>
      </c>
      <c r="J568" s="595">
        <v>138</v>
      </c>
      <c r="K568" s="595">
        <v>167</v>
      </c>
      <c r="L568" s="595">
        <v>150</v>
      </c>
      <c r="M568" s="595">
        <v>152</v>
      </c>
      <c r="N568" s="595">
        <v>155</v>
      </c>
      <c r="O568" s="595">
        <v>190</v>
      </c>
      <c r="P568" s="595">
        <v>185</v>
      </c>
      <c r="Q568" s="595">
        <v>150</v>
      </c>
      <c r="R568" s="595">
        <v>140</v>
      </c>
      <c r="S568" s="547">
        <v>199</v>
      </c>
      <c r="T568" s="601"/>
      <c r="U568" s="601"/>
      <c r="V568" s="601"/>
      <c r="W568" s="601"/>
      <c r="X568" s="601"/>
      <c r="Y568" s="601"/>
      <c r="Z568" s="601"/>
      <c r="AA568" s="601"/>
      <c r="AB568" s="601"/>
      <c r="AC568" s="601"/>
      <c r="AD568" s="601"/>
      <c r="AE568" s="601"/>
      <c r="AF568" s="601"/>
      <c r="AG568" s="601"/>
      <c r="AH568" s="601"/>
      <c r="AI568" s="601"/>
      <c r="AJ568" s="601"/>
      <c r="AK568" s="601"/>
      <c r="AL568" s="601"/>
      <c r="AM568" s="601"/>
      <c r="AN568" s="601"/>
      <c r="AO568" s="601"/>
      <c r="AP568" s="601"/>
      <c r="AQ568" s="601"/>
      <c r="AR568" s="601"/>
      <c r="AS568" s="601"/>
    </row>
    <row r="569" spans="1:45" s="593" customFormat="1" ht="20.100000000000001" customHeight="1">
      <c r="A569" s="167" t="s">
        <v>218</v>
      </c>
      <c r="B569" s="167"/>
      <c r="C569" s="167"/>
      <c r="D569" s="534">
        <v>-174</v>
      </c>
      <c r="E569" s="534">
        <v>-42</v>
      </c>
      <c r="F569" s="534">
        <v>-55</v>
      </c>
      <c r="G569" s="534">
        <v>-107</v>
      </c>
      <c r="H569" s="534">
        <v>-56</v>
      </c>
      <c r="I569" s="534">
        <v>-34</v>
      </c>
      <c r="J569" s="534">
        <v>-46</v>
      </c>
      <c r="K569" s="534">
        <v>-57</v>
      </c>
      <c r="L569" s="534">
        <v>-74</v>
      </c>
      <c r="M569" s="534">
        <v>-59</v>
      </c>
      <c r="N569" s="534">
        <v>-138</v>
      </c>
      <c r="O569" s="534">
        <v>-386</v>
      </c>
      <c r="P569" s="534">
        <v>-354</v>
      </c>
      <c r="Q569" s="534">
        <v>-348</v>
      </c>
      <c r="R569" s="534">
        <v>-338</v>
      </c>
      <c r="S569" s="817">
        <v>-373</v>
      </c>
      <c r="T569" s="601"/>
      <c r="U569" s="601"/>
      <c r="V569" s="601"/>
      <c r="W569" s="601"/>
      <c r="X569" s="601"/>
      <c r="Y569" s="601"/>
      <c r="Z569" s="601"/>
      <c r="AA569" s="601"/>
      <c r="AB569" s="601"/>
      <c r="AC569" s="601"/>
      <c r="AD569" s="601"/>
      <c r="AE569" s="601"/>
      <c r="AF569" s="601"/>
      <c r="AG569" s="601"/>
      <c r="AH569" s="601"/>
      <c r="AI569" s="601"/>
      <c r="AJ569" s="601"/>
      <c r="AK569" s="601"/>
      <c r="AL569" s="601"/>
      <c r="AM569" s="601"/>
      <c r="AN569" s="601"/>
      <c r="AO569" s="601"/>
      <c r="AP569" s="601"/>
      <c r="AQ569" s="601"/>
      <c r="AR569" s="601"/>
      <c r="AS569" s="601"/>
    </row>
    <row r="570" spans="1:45" s="593" customFormat="1" ht="20.100000000000001" customHeight="1">
      <c r="A570" s="608" t="s">
        <v>282</v>
      </c>
      <c r="B570" s="608"/>
      <c r="C570" s="608"/>
      <c r="D570" s="572">
        <v>1137</v>
      </c>
      <c r="E570" s="572">
        <v>1046</v>
      </c>
      <c r="F570" s="572">
        <v>1059</v>
      </c>
      <c r="G570" s="572">
        <v>1168</v>
      </c>
      <c r="H570" s="572">
        <v>13897</v>
      </c>
      <c r="I570" s="572">
        <v>12080</v>
      </c>
      <c r="J570" s="572">
        <v>14127</v>
      </c>
      <c r="K570" s="572">
        <v>15386</v>
      </c>
      <c r="L570" s="572">
        <v>14688</v>
      </c>
      <c r="M570" s="572">
        <v>13905</v>
      </c>
      <c r="N570" s="572">
        <v>18221</v>
      </c>
      <c r="O570" s="572">
        <v>23810</v>
      </c>
      <c r="P570" s="572">
        <v>24375</v>
      </c>
      <c r="Q570" s="572">
        <v>25231</v>
      </c>
      <c r="R570" s="572">
        <v>993</v>
      </c>
      <c r="S570" s="606">
        <v>1576</v>
      </c>
      <c r="T570" s="601"/>
      <c r="U570" s="601"/>
      <c r="V570" s="601"/>
      <c r="W570" s="601"/>
      <c r="X570" s="601"/>
      <c r="Y570" s="601"/>
      <c r="Z570" s="601"/>
      <c r="AA570" s="601"/>
      <c r="AB570" s="601"/>
      <c r="AC570" s="601"/>
      <c r="AD570" s="601"/>
      <c r="AE570" s="601"/>
      <c r="AF570" s="601"/>
      <c r="AG570" s="601"/>
      <c r="AH570" s="601"/>
      <c r="AI570" s="601"/>
      <c r="AJ570" s="601"/>
      <c r="AK570" s="601"/>
      <c r="AL570" s="601"/>
      <c r="AM570" s="601"/>
      <c r="AN570" s="601"/>
      <c r="AO570" s="601"/>
      <c r="AP570" s="601"/>
      <c r="AQ570" s="601"/>
      <c r="AR570" s="601"/>
      <c r="AS570" s="601"/>
    </row>
    <row r="571" spans="1:45" ht="20.100000000000001" customHeight="1">
      <c r="A571" s="610" t="s">
        <v>133</v>
      </c>
      <c r="B571" s="609"/>
      <c r="C571" s="609"/>
      <c r="D571" s="595">
        <v>855</v>
      </c>
      <c r="E571" s="595">
        <v>853</v>
      </c>
      <c r="F571" s="595">
        <v>809</v>
      </c>
      <c r="G571" s="595">
        <v>885</v>
      </c>
      <c r="H571" s="595">
        <v>1182</v>
      </c>
      <c r="I571" s="595">
        <v>1140</v>
      </c>
      <c r="J571" s="595">
        <v>980</v>
      </c>
      <c r="K571" s="595">
        <v>952</v>
      </c>
      <c r="L571" s="595">
        <v>967</v>
      </c>
      <c r="M571" s="595">
        <v>930</v>
      </c>
      <c r="N571" s="595">
        <v>977</v>
      </c>
      <c r="O571" s="595">
        <v>827</v>
      </c>
      <c r="P571" s="595">
        <v>679</v>
      </c>
      <c r="Q571" s="595">
        <v>926</v>
      </c>
      <c r="R571" s="595">
        <v>514</v>
      </c>
      <c r="S571" s="547">
        <v>152</v>
      </c>
    </row>
    <row r="572" spans="1:45" ht="20.100000000000001" customHeight="1">
      <c r="A572" s="610" t="s">
        <v>283</v>
      </c>
      <c r="B572" s="609"/>
      <c r="C572" s="609"/>
      <c r="D572" s="595">
        <v>2744</v>
      </c>
      <c r="E572" s="595">
        <v>1574</v>
      </c>
      <c r="F572" s="595">
        <v>1555</v>
      </c>
      <c r="G572" s="595">
        <v>1382</v>
      </c>
      <c r="H572" s="595">
        <v>26436</v>
      </c>
      <c r="I572" s="595">
        <v>18600</v>
      </c>
      <c r="J572" s="595">
        <v>13426</v>
      </c>
      <c r="K572" s="595">
        <v>15233</v>
      </c>
      <c r="L572" s="595">
        <v>19570</v>
      </c>
      <c r="M572" s="595">
        <v>46670</v>
      </c>
      <c r="N572" s="595">
        <v>119359</v>
      </c>
      <c r="O572" s="595">
        <v>94140</v>
      </c>
      <c r="P572" s="595">
        <v>157734</v>
      </c>
      <c r="Q572" s="595">
        <v>189924</v>
      </c>
      <c r="R572" s="595">
        <v>10682</v>
      </c>
      <c r="S572" s="547">
        <v>6392</v>
      </c>
    </row>
    <row r="573" spans="1:45" ht="20.100000000000001" customHeight="1">
      <c r="A573" s="231" t="s">
        <v>670</v>
      </c>
      <c r="B573" s="231"/>
      <c r="C573" s="231"/>
      <c r="D573" s="548">
        <v>4736</v>
      </c>
      <c r="E573" s="548">
        <v>3473</v>
      </c>
      <c r="F573" s="548">
        <v>3422</v>
      </c>
      <c r="G573" s="548">
        <v>3435</v>
      </c>
      <c r="H573" s="548">
        <v>41515</v>
      </c>
      <c r="I573" s="548">
        <v>31820</v>
      </c>
      <c r="J573" s="548">
        <v>28533</v>
      </c>
      <c r="K573" s="548">
        <v>31570</v>
      </c>
      <c r="L573" s="548">
        <v>35225</v>
      </c>
      <c r="M573" s="548">
        <v>61505</v>
      </c>
      <c r="N573" s="548">
        <v>138557</v>
      </c>
      <c r="O573" s="548">
        <v>118777</v>
      </c>
      <c r="P573" s="548">
        <v>182788</v>
      </c>
      <c r="Q573" s="548">
        <v>216081</v>
      </c>
      <c r="R573" s="548">
        <v>12188</v>
      </c>
      <c r="S573" s="1015">
        <v>8120</v>
      </c>
    </row>
    <row r="574" spans="1:45" ht="20.100000000000001" customHeight="1">
      <c r="A574" s="610" t="s">
        <v>132</v>
      </c>
      <c r="B574" s="611"/>
      <c r="C574" s="611"/>
      <c r="D574" s="595">
        <v>6687</v>
      </c>
      <c r="E574" s="595">
        <v>6719</v>
      </c>
      <c r="F574" s="595">
        <v>6797</v>
      </c>
      <c r="G574" s="595">
        <v>6694</v>
      </c>
      <c r="H574" s="595">
        <v>10626</v>
      </c>
      <c r="I574" s="595">
        <v>10360</v>
      </c>
      <c r="J574" s="595">
        <v>10315</v>
      </c>
      <c r="K574" s="595">
        <v>10662</v>
      </c>
      <c r="L574" s="595">
        <v>10978</v>
      </c>
      <c r="M574" s="595">
        <v>10824</v>
      </c>
      <c r="N574" s="595">
        <v>12676</v>
      </c>
      <c r="O574" s="595">
        <v>17220</v>
      </c>
      <c r="P574" s="595">
        <v>14875</v>
      </c>
      <c r="Q574" s="595">
        <v>14277</v>
      </c>
      <c r="R574" s="595">
        <v>12987</v>
      </c>
      <c r="S574" s="547">
        <v>7785</v>
      </c>
    </row>
    <row r="575" spans="1:45" ht="20.100000000000001" customHeight="1">
      <c r="A575" s="610" t="s">
        <v>129</v>
      </c>
      <c r="B575" s="611"/>
      <c r="C575" s="611"/>
      <c r="D575" s="595">
        <v>11941</v>
      </c>
      <c r="E575" s="595">
        <v>12621</v>
      </c>
      <c r="F575" s="595">
        <v>12639</v>
      </c>
      <c r="G575" s="595">
        <v>13235</v>
      </c>
      <c r="H575" s="595">
        <v>16856</v>
      </c>
      <c r="I575" s="595">
        <v>16195</v>
      </c>
      <c r="J575" s="595">
        <v>15152</v>
      </c>
      <c r="K575" s="595">
        <v>15577</v>
      </c>
      <c r="L575" s="595">
        <v>17213</v>
      </c>
      <c r="M575" s="595">
        <v>15271</v>
      </c>
      <c r="N575" s="595">
        <v>13192</v>
      </c>
      <c r="O575" s="595">
        <v>13665</v>
      </c>
      <c r="P575" s="595">
        <v>8762</v>
      </c>
      <c r="Q575" s="595">
        <v>1311</v>
      </c>
      <c r="R575" s="595">
        <v>6543</v>
      </c>
      <c r="S575" s="547">
        <v>7737</v>
      </c>
    </row>
    <row r="576" spans="1:45" ht="20.100000000000001" customHeight="1" thickBot="1">
      <c r="A576" s="296" t="s">
        <v>144</v>
      </c>
      <c r="B576" s="296"/>
      <c r="C576" s="296"/>
      <c r="D576" s="543">
        <v>23363</v>
      </c>
      <c r="E576" s="543">
        <v>22813</v>
      </c>
      <c r="F576" s="543">
        <v>22858</v>
      </c>
      <c r="G576" s="543">
        <v>23364</v>
      </c>
      <c r="H576" s="543">
        <v>68997</v>
      </c>
      <c r="I576" s="543">
        <v>58375</v>
      </c>
      <c r="J576" s="543">
        <v>54000</v>
      </c>
      <c r="K576" s="543">
        <v>57810</v>
      </c>
      <c r="L576" s="543">
        <v>63416</v>
      </c>
      <c r="M576" s="543">
        <v>87600</v>
      </c>
      <c r="N576" s="543">
        <v>164425</v>
      </c>
      <c r="O576" s="543">
        <v>149661</v>
      </c>
      <c r="P576" s="543">
        <v>206425</v>
      </c>
      <c r="Q576" s="543">
        <v>231669</v>
      </c>
      <c r="R576" s="543">
        <v>31719</v>
      </c>
      <c r="S576" s="543">
        <v>23642</v>
      </c>
    </row>
    <row r="577" spans="1:45" ht="17.25" customHeight="1" thickTop="1">
      <c r="A577" s="611"/>
      <c r="B577" s="611"/>
      <c r="C577" s="611"/>
      <c r="D577" s="545"/>
      <c r="E577" s="545"/>
      <c r="F577" s="545"/>
      <c r="G577" s="545"/>
      <c r="H577" s="545"/>
      <c r="I577" s="545"/>
      <c r="J577" s="545"/>
      <c r="K577" s="545"/>
      <c r="L577" s="545"/>
      <c r="M577" s="545"/>
      <c r="N577" s="545"/>
      <c r="O577" s="545"/>
      <c r="P577" s="545"/>
      <c r="Q577" s="545"/>
      <c r="R577" s="545"/>
      <c r="S577" s="545"/>
    </row>
    <row r="578" spans="1:45" ht="20.100000000000001" customHeight="1">
      <c r="A578" s="610" t="s">
        <v>1057</v>
      </c>
      <c r="B578" s="611"/>
      <c r="C578" s="611"/>
    </row>
    <row r="579" spans="1:45" ht="20.100000000000001" customHeight="1">
      <c r="A579" s="124"/>
      <c r="B579" s="611"/>
      <c r="C579" s="611"/>
    </row>
    <row r="580" spans="1:45" s="622" customFormat="1" ht="20.100000000000001" customHeight="1">
      <c r="A580" s="628"/>
      <c r="B580" s="627"/>
      <c r="C580" s="627"/>
      <c r="D580" s="600"/>
      <c r="E580" s="600"/>
      <c r="F580" s="600"/>
      <c r="G580" s="600"/>
      <c r="H580" s="600"/>
      <c r="I580" s="600"/>
      <c r="J580" s="600"/>
      <c r="K580" s="600"/>
      <c r="L580" s="600"/>
      <c r="M580" s="600"/>
      <c r="N580" s="600"/>
      <c r="O580" s="600"/>
      <c r="P580" s="600"/>
      <c r="Q580" s="600"/>
      <c r="R580" s="600"/>
      <c r="S580" s="931"/>
      <c r="T580" s="624"/>
      <c r="U580" s="624"/>
      <c r="V580" s="624"/>
      <c r="W580" s="624"/>
      <c r="X580" s="624"/>
      <c r="Y580" s="624"/>
      <c r="Z580" s="624"/>
      <c r="AA580" s="624"/>
      <c r="AB580" s="624"/>
      <c r="AC580" s="624"/>
      <c r="AD580" s="624"/>
      <c r="AE580" s="624"/>
      <c r="AF580" s="624"/>
      <c r="AG580" s="624"/>
      <c r="AH580" s="624"/>
      <c r="AI580" s="624"/>
      <c r="AJ580" s="624"/>
      <c r="AK580" s="624"/>
      <c r="AL580" s="624"/>
      <c r="AM580" s="624"/>
      <c r="AN580" s="624"/>
      <c r="AO580" s="624"/>
      <c r="AP580" s="624"/>
      <c r="AQ580" s="624"/>
      <c r="AR580" s="624"/>
      <c r="AS580" s="624"/>
    </row>
    <row r="581" spans="1:45" ht="20.100000000000001" customHeight="1">
      <c r="A581" s="608" t="s">
        <v>286</v>
      </c>
      <c r="B581" s="142"/>
      <c r="C581" s="142"/>
    </row>
    <row r="582" spans="1:45" ht="37.5" customHeight="1" thickBot="1">
      <c r="A582" s="460"/>
      <c r="B582" s="456"/>
      <c r="C582" s="128"/>
      <c r="D582" s="579" t="s">
        <v>895</v>
      </c>
      <c r="E582" s="579" t="s">
        <v>896</v>
      </c>
      <c r="F582" s="579" t="s">
        <v>696</v>
      </c>
      <c r="G582" s="579" t="s">
        <v>702</v>
      </c>
      <c r="H582" s="579" t="s">
        <v>705</v>
      </c>
      <c r="I582" s="579" t="s">
        <v>894</v>
      </c>
      <c r="J582" s="579" t="s">
        <v>777</v>
      </c>
      <c r="K582" s="579" t="s">
        <v>792</v>
      </c>
      <c r="L582" s="579" t="s">
        <v>843</v>
      </c>
      <c r="M582" s="579" t="s">
        <v>885</v>
      </c>
      <c r="N582" s="579" t="s">
        <v>931</v>
      </c>
      <c r="O582" s="579" t="s">
        <v>939</v>
      </c>
      <c r="P582" s="579" t="s">
        <v>956</v>
      </c>
      <c r="Q582" s="579" t="s">
        <v>983</v>
      </c>
      <c r="R582" s="579" t="s">
        <v>993</v>
      </c>
      <c r="S582" s="959" t="s">
        <v>1068</v>
      </c>
    </row>
    <row r="583" spans="1:45" s="593" customFormat="1" ht="20.25" customHeight="1">
      <c r="A583" s="609" t="s">
        <v>223</v>
      </c>
      <c r="B583" s="609"/>
      <c r="C583" s="609"/>
      <c r="D583" s="602">
        <v>1091</v>
      </c>
      <c r="E583" s="602">
        <v>1162</v>
      </c>
      <c r="F583" s="602">
        <v>1143</v>
      </c>
      <c r="G583" s="602">
        <v>1109</v>
      </c>
      <c r="H583" s="602">
        <v>1113</v>
      </c>
      <c r="I583" s="602">
        <v>1208</v>
      </c>
      <c r="J583" s="602">
        <v>1222</v>
      </c>
      <c r="K583" s="602">
        <v>1143</v>
      </c>
      <c r="L583" s="602">
        <v>1130</v>
      </c>
      <c r="M583" s="602">
        <v>1193</v>
      </c>
      <c r="N583" s="602">
        <v>1186</v>
      </c>
      <c r="O583" s="602">
        <v>1116</v>
      </c>
      <c r="P583" s="602">
        <v>1262</v>
      </c>
      <c r="Q583" s="602">
        <v>1344</v>
      </c>
      <c r="R583" s="602">
        <v>1371</v>
      </c>
      <c r="S583" s="545">
        <v>1155</v>
      </c>
      <c r="T583" s="601"/>
      <c r="U583" s="601"/>
      <c r="V583" s="601"/>
      <c r="W583" s="601"/>
      <c r="X583" s="601"/>
      <c r="Y583" s="601"/>
      <c r="Z583" s="601"/>
      <c r="AA583" s="601"/>
      <c r="AB583" s="601"/>
      <c r="AC583" s="601"/>
      <c r="AD583" s="601"/>
      <c r="AE583" s="601"/>
      <c r="AF583" s="601"/>
      <c r="AG583" s="601"/>
      <c r="AH583" s="601"/>
      <c r="AI583" s="601"/>
      <c r="AJ583" s="601"/>
      <c r="AK583" s="601"/>
      <c r="AL583" s="601"/>
      <c r="AM583" s="601"/>
      <c r="AN583" s="601"/>
      <c r="AO583" s="601"/>
      <c r="AP583" s="601"/>
      <c r="AQ583" s="601"/>
      <c r="AR583" s="601"/>
      <c r="AS583" s="601"/>
    </row>
    <row r="584" spans="1:45" s="593" customFormat="1" ht="20.25" customHeight="1">
      <c r="A584" s="609" t="s">
        <v>224</v>
      </c>
      <c r="B584" s="609"/>
      <c r="C584" s="609"/>
      <c r="D584" s="595">
        <v>2016</v>
      </c>
      <c r="E584" s="595">
        <v>2003</v>
      </c>
      <c r="F584" s="595">
        <v>1946</v>
      </c>
      <c r="G584" s="595">
        <v>1970</v>
      </c>
      <c r="H584" s="595">
        <v>1997</v>
      </c>
      <c r="I584" s="595">
        <v>2103</v>
      </c>
      <c r="J584" s="595">
        <v>2084</v>
      </c>
      <c r="K584" s="595">
        <v>2093</v>
      </c>
      <c r="L584" s="595">
        <v>2094</v>
      </c>
      <c r="M584" s="595">
        <v>2162</v>
      </c>
      <c r="N584" s="595">
        <v>1775</v>
      </c>
      <c r="O584" s="595">
        <v>1766</v>
      </c>
      <c r="P584" s="595">
        <v>1751</v>
      </c>
      <c r="Q584" s="595">
        <v>1607</v>
      </c>
      <c r="R584" s="595">
        <v>1606</v>
      </c>
      <c r="S584" s="545">
        <v>1691</v>
      </c>
      <c r="T584" s="601"/>
      <c r="U584" s="601"/>
      <c r="V584" s="601"/>
      <c r="W584" s="601"/>
      <c r="X584" s="601"/>
      <c r="Y584" s="601"/>
      <c r="Z584" s="601"/>
      <c r="AA584" s="601"/>
      <c r="AB584" s="601"/>
      <c r="AC584" s="601"/>
      <c r="AD584" s="601"/>
      <c r="AE584" s="601"/>
      <c r="AF584" s="601"/>
      <c r="AG584" s="601"/>
      <c r="AH584" s="601"/>
      <c r="AI584" s="601"/>
      <c r="AJ584" s="601"/>
      <c r="AK584" s="601"/>
      <c r="AL584" s="601"/>
      <c r="AM584" s="601"/>
      <c r="AN584" s="601"/>
      <c r="AO584" s="601"/>
      <c r="AP584" s="601"/>
      <c r="AQ584" s="601"/>
      <c r="AR584" s="601"/>
      <c r="AS584" s="601"/>
    </row>
    <row r="585" spans="1:45" s="593" customFormat="1" ht="20.25" customHeight="1">
      <c r="A585" s="609" t="s">
        <v>211</v>
      </c>
      <c r="B585" s="609"/>
      <c r="C585" s="609"/>
      <c r="D585" s="595">
        <v>1455</v>
      </c>
      <c r="E585" s="595">
        <v>1434</v>
      </c>
      <c r="F585" s="595">
        <v>1299</v>
      </c>
      <c r="G585" s="595">
        <v>1327</v>
      </c>
      <c r="H585" s="595">
        <v>1279</v>
      </c>
      <c r="I585" s="595">
        <v>1305</v>
      </c>
      <c r="J585" s="595">
        <v>1105</v>
      </c>
      <c r="K585" s="595">
        <v>1048</v>
      </c>
      <c r="L585" s="595">
        <v>1020</v>
      </c>
      <c r="M585" s="595">
        <v>1131</v>
      </c>
      <c r="N585" s="595">
        <v>1120</v>
      </c>
      <c r="O585" s="595">
        <v>1176</v>
      </c>
      <c r="P585" s="595">
        <v>1185</v>
      </c>
      <c r="Q585" s="595">
        <v>1172</v>
      </c>
      <c r="R585" s="595">
        <v>1176</v>
      </c>
      <c r="S585" s="545">
        <v>1179</v>
      </c>
      <c r="T585" s="601"/>
      <c r="U585" s="601"/>
      <c r="V585" s="601"/>
      <c r="W585" s="601"/>
      <c r="X585" s="601"/>
      <c r="Y585" s="601"/>
      <c r="Z585" s="601"/>
      <c r="AA585" s="601"/>
      <c r="AB585" s="601"/>
      <c r="AC585" s="601"/>
      <c r="AD585" s="601"/>
      <c r="AE585" s="601"/>
      <c r="AF585" s="601"/>
      <c r="AG585" s="601"/>
      <c r="AH585" s="601"/>
      <c r="AI585" s="601"/>
      <c r="AJ585" s="601"/>
      <c r="AK585" s="601"/>
      <c r="AL585" s="601"/>
      <c r="AM585" s="601"/>
      <c r="AN585" s="601"/>
      <c r="AO585" s="601"/>
      <c r="AP585" s="601"/>
      <c r="AQ585" s="601"/>
      <c r="AR585" s="601"/>
      <c r="AS585" s="601"/>
    </row>
    <row r="586" spans="1:45" s="593" customFormat="1" ht="20.25" customHeight="1">
      <c r="A586" s="609" t="s">
        <v>212</v>
      </c>
      <c r="B586" s="609"/>
      <c r="C586" s="609"/>
      <c r="D586" s="595">
        <v>2910</v>
      </c>
      <c r="E586" s="595">
        <v>2937</v>
      </c>
      <c r="F586" s="595">
        <v>2968</v>
      </c>
      <c r="G586" s="595">
        <v>2955</v>
      </c>
      <c r="H586" s="595">
        <v>2982</v>
      </c>
      <c r="I586" s="595">
        <v>2982</v>
      </c>
      <c r="J586" s="595">
        <v>2964</v>
      </c>
      <c r="K586" s="595">
        <v>2935</v>
      </c>
      <c r="L586" s="595">
        <v>2960</v>
      </c>
      <c r="M586" s="595">
        <v>2954</v>
      </c>
      <c r="N586" s="595">
        <v>2667</v>
      </c>
      <c r="O586" s="595">
        <v>2627</v>
      </c>
      <c r="P586" s="595">
        <v>2744</v>
      </c>
      <c r="Q586" s="595">
        <v>2579</v>
      </c>
      <c r="R586" s="595">
        <v>2708</v>
      </c>
      <c r="S586" s="606">
        <v>2724</v>
      </c>
      <c r="T586" s="601"/>
      <c r="U586" s="601"/>
      <c r="V586" s="601"/>
      <c r="W586" s="601"/>
      <c r="X586" s="601"/>
      <c r="Y586" s="601"/>
      <c r="Z586" s="601"/>
      <c r="AA586" s="601"/>
      <c r="AB586" s="601"/>
      <c r="AC586" s="601"/>
      <c r="AD586" s="601"/>
      <c r="AE586" s="601"/>
      <c r="AF586" s="601"/>
      <c r="AG586" s="601"/>
      <c r="AH586" s="601"/>
      <c r="AI586" s="601"/>
      <c r="AJ586" s="601"/>
      <c r="AK586" s="601"/>
      <c r="AL586" s="601"/>
      <c r="AM586" s="601"/>
      <c r="AN586" s="601"/>
      <c r="AO586" s="601"/>
      <c r="AP586" s="601"/>
      <c r="AQ586" s="601"/>
      <c r="AR586" s="601"/>
      <c r="AS586" s="601"/>
    </row>
    <row r="587" spans="1:45" ht="20.25" customHeight="1">
      <c r="A587" s="599" t="s">
        <v>707</v>
      </c>
      <c r="H587" s="600">
        <v>11611</v>
      </c>
      <c r="I587" s="600">
        <v>11591</v>
      </c>
      <c r="J587" s="600">
        <v>11644</v>
      </c>
      <c r="K587" s="600">
        <v>11751</v>
      </c>
      <c r="L587" s="397">
        <v>11813</v>
      </c>
      <c r="M587" s="397">
        <v>11773</v>
      </c>
      <c r="N587" s="397">
        <v>11754</v>
      </c>
      <c r="O587" s="397">
        <v>11494</v>
      </c>
      <c r="P587" s="600">
        <v>11319</v>
      </c>
      <c r="Q587" s="600">
        <v>11249</v>
      </c>
      <c r="R587" s="397" t="s">
        <v>61</v>
      </c>
      <c r="S587" s="545" t="s">
        <v>61</v>
      </c>
    </row>
    <row r="588" spans="1:45" ht="20.25" customHeight="1">
      <c r="A588" s="167" t="s">
        <v>213</v>
      </c>
      <c r="B588" s="167"/>
      <c r="C588" s="167"/>
      <c r="D588" s="595">
        <v>804</v>
      </c>
      <c r="E588" s="595">
        <v>847</v>
      </c>
      <c r="F588" s="595">
        <v>835</v>
      </c>
      <c r="G588" s="595">
        <v>830</v>
      </c>
      <c r="H588" s="595">
        <v>953</v>
      </c>
      <c r="I588" s="595">
        <v>990</v>
      </c>
      <c r="J588" s="595">
        <v>964</v>
      </c>
      <c r="K588" s="595">
        <v>963</v>
      </c>
      <c r="L588" s="595">
        <v>1019</v>
      </c>
      <c r="M588" s="595">
        <v>971</v>
      </c>
      <c r="N588" s="595">
        <v>950</v>
      </c>
      <c r="O588" s="595">
        <v>961</v>
      </c>
      <c r="P588" s="595">
        <v>999</v>
      </c>
      <c r="Q588" s="595">
        <v>1010</v>
      </c>
      <c r="R588" s="595">
        <v>969</v>
      </c>
      <c r="S588" s="545">
        <v>963</v>
      </c>
    </row>
    <row r="589" spans="1:45" ht="20.25" customHeight="1" thickBot="1">
      <c r="A589" s="296" t="s">
        <v>219</v>
      </c>
      <c r="B589" s="296"/>
      <c r="C589" s="296"/>
      <c r="D589" s="543">
        <v>8276</v>
      </c>
      <c r="E589" s="543">
        <v>8383</v>
      </c>
      <c r="F589" s="543">
        <v>8191</v>
      </c>
      <c r="G589" s="543">
        <v>8191</v>
      </c>
      <c r="H589" s="543">
        <v>19935</v>
      </c>
      <c r="I589" s="543">
        <v>20179</v>
      </c>
      <c r="J589" s="543">
        <v>19983</v>
      </c>
      <c r="K589" s="543">
        <v>19933</v>
      </c>
      <c r="L589" s="543">
        <v>20036</v>
      </c>
      <c r="M589" s="543">
        <v>20184</v>
      </c>
      <c r="N589" s="543">
        <v>19452</v>
      </c>
      <c r="O589" s="543">
        <v>19140</v>
      </c>
      <c r="P589" s="543">
        <v>19260</v>
      </c>
      <c r="Q589" s="543">
        <v>18961</v>
      </c>
      <c r="R589" s="543">
        <v>7830</v>
      </c>
      <c r="S589" s="543">
        <v>7712</v>
      </c>
    </row>
    <row r="590" spans="1:45" ht="10.15" customHeight="1" thickTop="1">
      <c r="A590" s="124"/>
      <c r="B590" s="611"/>
      <c r="C590" s="611"/>
    </row>
    <row r="591" spans="1:45" ht="20.100000000000001" customHeight="1">
      <c r="A591" s="124"/>
      <c r="B591" s="611"/>
      <c r="C591" s="611"/>
    </row>
    <row r="592" spans="1:45" ht="25.5" customHeight="1">
      <c r="A592" s="611"/>
      <c r="B592" s="611"/>
      <c r="C592" s="611"/>
    </row>
    <row r="593" spans="1:1014 1030:2048 2064:3060 3076:4094 4110:5106 5122:6140 6156:7168 7172:8186 8202:9214 9218:10232 10248:12278 12294:13312 13328:14324 14340:15358 15374:16326">
      <c r="A593" s="608" t="s">
        <v>1108</v>
      </c>
      <c r="L593" s="601"/>
      <c r="S593" s="997"/>
    </row>
    <row r="594" spans="1:1014 1030:2048 2064:3060 3076:4094 4110:5106 5122:6140 6156:7168 7172:8186 8202:9214 9218:10232 10248:12278 12294:13312 13328:14324 14340:15358 15374:16326" s="593" customFormat="1" ht="42.75" customHeight="1" thickBot="1">
      <c r="A594" s="460" t="s">
        <v>17</v>
      </c>
      <c r="B594" s="464"/>
      <c r="C594" s="128"/>
      <c r="D594" s="579"/>
      <c r="E594" s="579"/>
      <c r="F594" s="579"/>
      <c r="G594" s="579"/>
      <c r="H594" s="579"/>
      <c r="I594" s="579"/>
      <c r="J594" s="579"/>
      <c r="K594" s="579"/>
      <c r="L594" s="570" t="s">
        <v>1007</v>
      </c>
      <c r="M594" s="570" t="s">
        <v>1010</v>
      </c>
      <c r="N594" s="570" t="s">
        <v>1011</v>
      </c>
      <c r="O594" s="570" t="s">
        <v>1012</v>
      </c>
      <c r="P594" s="570" t="s">
        <v>1013</v>
      </c>
      <c r="Q594" s="570" t="s">
        <v>1014</v>
      </c>
      <c r="R594" s="570" t="s">
        <v>986</v>
      </c>
      <c r="S594" s="527" t="s">
        <v>1067</v>
      </c>
      <c r="T594" s="601"/>
      <c r="U594" s="601"/>
      <c r="V594" s="601"/>
      <c r="W594" s="601"/>
      <c r="X594" s="601"/>
      <c r="Y594" s="601"/>
      <c r="Z594" s="601"/>
      <c r="AA594" s="601"/>
      <c r="AB594" s="601"/>
      <c r="AC594" s="601"/>
      <c r="AD594" s="601"/>
      <c r="AE594" s="601"/>
      <c r="AF594" s="601"/>
      <c r="AG594" s="601"/>
      <c r="AH594" s="601"/>
      <c r="AI594" s="601"/>
      <c r="AJ594" s="601"/>
      <c r="AK594" s="601"/>
      <c r="AL594" s="601"/>
      <c r="AM594" s="601"/>
      <c r="AN594" s="601"/>
      <c r="AO594" s="601"/>
      <c r="AP594" s="601"/>
      <c r="AQ594" s="601"/>
      <c r="AR594" s="601"/>
      <c r="AS594" s="601"/>
    </row>
    <row r="595" spans="1:1014 1030:2048 2064:3060 3076:4094 4110:5106 5122:6140 6156:7168 7172:8186 8202:9214 9218:10232 10248:12278 12294:13312 13328:14324 14340:15358 15374:16326">
      <c r="A595" s="889" t="s">
        <v>1128</v>
      </c>
      <c r="L595" s="600">
        <v>530</v>
      </c>
      <c r="M595" s="600">
        <v>248</v>
      </c>
      <c r="N595" s="600">
        <v>3000</v>
      </c>
      <c r="O595" s="600">
        <v>547</v>
      </c>
      <c r="P595" s="600">
        <v>246</v>
      </c>
      <c r="Q595" s="600">
        <v>767</v>
      </c>
      <c r="R595" s="600">
        <v>917</v>
      </c>
      <c r="S595" s="931">
        <v>-653</v>
      </c>
      <c r="T595" s="595"/>
      <c r="U595" s="595"/>
      <c r="V595" s="595"/>
      <c r="W595" s="595"/>
      <c r="X595" s="595"/>
      <c r="Y595" s="595"/>
      <c r="Z595" s="595"/>
      <c r="AA595" s="595"/>
      <c r="AB595" s="595"/>
      <c r="AC595" s="595"/>
      <c r="AD595" s="595"/>
      <c r="AE595" s="595"/>
      <c r="AF595" s="595"/>
      <c r="AG595" s="595"/>
      <c r="AH595" s="595"/>
      <c r="AI595" s="595"/>
      <c r="AJ595" s="595"/>
      <c r="AK595" s="595"/>
      <c r="AL595" s="595"/>
      <c r="AM595" s="595"/>
      <c r="AN595" s="595"/>
      <c r="AO595" s="595"/>
      <c r="AP595" s="595"/>
      <c r="AQ595" s="595"/>
      <c r="AR595" s="595"/>
      <c r="AS595" s="595"/>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8"/>
      <c r="CD595" s="48"/>
      <c r="CE595" s="48"/>
      <c r="CF595" s="48"/>
      <c r="CG595" s="48"/>
      <c r="CH595" s="48"/>
      <c r="CI595" s="48"/>
      <c r="CJ595" s="48"/>
      <c r="CK595" s="48"/>
      <c r="CL595" s="48"/>
      <c r="CM595" s="48"/>
      <c r="CN595" s="48"/>
      <c r="CO595" s="48"/>
      <c r="CP595" s="48"/>
      <c r="CQ595" s="48"/>
      <c r="CR595" s="48"/>
      <c r="CS595" s="48"/>
      <c r="CT595" s="48"/>
      <c r="CU595" s="48"/>
      <c r="CV595" s="48"/>
      <c r="CW595" s="48"/>
      <c r="CX595" s="48"/>
      <c r="CY595" s="48"/>
      <c r="CZ595" s="48"/>
      <c r="DA595" s="48"/>
      <c r="DB595" s="48"/>
      <c r="DC595" s="48"/>
      <c r="DD595" s="48"/>
      <c r="DE595" s="48"/>
      <c r="DF595" s="48"/>
      <c r="DG595" s="48"/>
      <c r="DH595" s="48"/>
      <c r="DI595" s="48"/>
      <c r="DJ595" s="48"/>
      <c r="DK595" s="48"/>
      <c r="DL595" s="48"/>
      <c r="DM595" s="48"/>
      <c r="DN595" s="48"/>
      <c r="DO595" s="48"/>
      <c r="DP595" s="48"/>
      <c r="DQ595" s="48"/>
      <c r="DR595" s="48"/>
      <c r="DS595" s="48"/>
      <c r="DT595" s="48"/>
      <c r="DU595" s="48"/>
      <c r="DV595" s="48"/>
      <c r="DW595" s="48"/>
      <c r="DX595" s="48"/>
      <c r="DY595" s="48"/>
      <c r="DZ595" s="48"/>
      <c r="EA595" s="48"/>
      <c r="EB595" s="48"/>
      <c r="EC595" s="48"/>
      <c r="ED595" s="48"/>
      <c r="EE595" s="48"/>
      <c r="EF595" s="48"/>
      <c r="EG595" s="48"/>
      <c r="EH595" s="48"/>
      <c r="EI595" s="48"/>
      <c r="EJ595" s="48"/>
      <c r="EK595" s="48"/>
      <c r="EL595" s="48"/>
      <c r="EM595" s="48"/>
      <c r="EN595" s="48"/>
      <c r="EO595" s="48"/>
      <c r="EP595" s="48"/>
      <c r="EQ595" s="48"/>
      <c r="ER595" s="48"/>
      <c r="ES595" s="48"/>
      <c r="ET595" s="48"/>
      <c r="EU595" s="48"/>
      <c r="EV595" s="48"/>
      <c r="EW595" s="48"/>
      <c r="EX595" s="48"/>
      <c r="EY595" s="48"/>
      <c r="EZ595" s="48"/>
      <c r="FA595" s="48"/>
      <c r="FB595" s="48"/>
      <c r="FC595" s="48"/>
      <c r="FD595" s="48"/>
      <c r="FE595" s="48"/>
      <c r="FF595" s="48"/>
      <c r="FG595" s="48"/>
      <c r="FH595" s="48"/>
      <c r="FI595" s="48"/>
      <c r="FJ595" s="48"/>
      <c r="FK595" s="48"/>
      <c r="FL595" s="48"/>
      <c r="FM595" s="48"/>
      <c r="FN595" s="48"/>
      <c r="FO595" s="48"/>
      <c r="FP595" s="48"/>
      <c r="FQ595" s="48"/>
      <c r="FR595" s="48"/>
      <c r="FS595" s="48"/>
      <c r="FT595" s="48"/>
      <c r="FU595" s="48"/>
      <c r="FV595" s="48"/>
      <c r="FW595" s="48"/>
      <c r="FX595" s="48"/>
      <c r="FY595" s="48"/>
      <c r="FZ595" s="48"/>
      <c r="GA595" s="48"/>
      <c r="GB595" s="48"/>
      <c r="GC595" s="48"/>
      <c r="GD595" s="48"/>
      <c r="GE595" s="48"/>
      <c r="GF595" s="48"/>
      <c r="GG595" s="48"/>
      <c r="GH595" s="48"/>
      <c r="GI595" s="48"/>
      <c r="GJ595" s="48"/>
      <c r="GK595" s="48"/>
      <c r="GL595" s="48"/>
      <c r="GM595" s="48"/>
      <c r="GN595" s="48"/>
      <c r="GO595" s="48"/>
      <c r="GP595" s="48"/>
      <c r="GQ595" s="48"/>
      <c r="GR595" s="48"/>
      <c r="GS595" s="48"/>
      <c r="GT595" s="48"/>
      <c r="GU595" s="48"/>
      <c r="GV595" s="48"/>
      <c r="GW595" s="48"/>
      <c r="GX595" s="48"/>
      <c r="GY595" s="48"/>
      <c r="GZ595" s="48"/>
      <c r="HA595" s="48"/>
      <c r="HB595" s="48"/>
      <c r="HC595" s="48"/>
      <c r="HD595" s="48"/>
      <c r="HE595" s="48"/>
      <c r="HF595" s="48"/>
      <c r="HG595" s="48"/>
      <c r="HH595" s="48"/>
      <c r="HI595" s="48"/>
      <c r="HJ595" s="48"/>
      <c r="HK595" s="48"/>
      <c r="HL595" s="48"/>
      <c r="HM595" s="48"/>
      <c r="HN595" s="48"/>
      <c r="HO595" s="48"/>
      <c r="HP595" s="48"/>
      <c r="HQ595" s="48"/>
      <c r="HR595" s="48"/>
      <c r="HS595" s="48"/>
      <c r="HT595" s="48"/>
      <c r="HU595" s="48"/>
      <c r="HV595" s="48"/>
      <c r="HW595" s="48"/>
      <c r="HX595" s="48"/>
      <c r="HY595" s="48"/>
      <c r="HZ595" s="48"/>
      <c r="IA595" s="48"/>
      <c r="IB595" s="48"/>
      <c r="IC595" s="48"/>
      <c r="ID595" s="48"/>
      <c r="IE595" s="48"/>
      <c r="IF595" s="48"/>
      <c r="IG595" s="48"/>
      <c r="IH595" s="48"/>
      <c r="II595" s="48"/>
      <c r="IJ595" s="48"/>
      <c r="IK595" s="48"/>
      <c r="IL595" s="48"/>
      <c r="IM595" s="48"/>
      <c r="IN595" s="48"/>
      <c r="IO595" s="48"/>
      <c r="IP595" s="48"/>
      <c r="IQ595" s="48"/>
      <c r="IR595" s="48"/>
      <c r="IS595" s="48"/>
      <c r="IT595" s="48"/>
      <c r="IU595" s="48"/>
      <c r="IV595" s="48"/>
      <c r="IW595" s="48"/>
      <c r="IX595" s="48"/>
      <c r="IY595" s="48"/>
      <c r="IZ595" s="48"/>
      <c r="JA595" s="48"/>
      <c r="JB595" s="48"/>
      <c r="JC595" s="48"/>
      <c r="JD595" s="48"/>
      <c r="JE595" s="48"/>
      <c r="JF595" s="48"/>
      <c r="JG595" s="48"/>
      <c r="JH595" s="48"/>
      <c r="JI595" s="48"/>
      <c r="JJ595" s="48"/>
      <c r="JK595" s="48"/>
      <c r="JL595" s="48"/>
      <c r="JM595" s="48"/>
    </row>
    <row r="596" spans="1:1014 1030:2048 2064:3060 3076:4094 4110:5106 5122:6140 6156:7168 7172:8186 8202:9214 9218:10232 10248:12278 12294:13312 13328:14324 14340:15358 15374:16326">
      <c r="A596" s="890" t="s">
        <v>1129</v>
      </c>
      <c r="L596" s="600">
        <v>-71</v>
      </c>
      <c r="M596" s="600">
        <v>-41</v>
      </c>
      <c r="N596" s="600">
        <v>-2757</v>
      </c>
      <c r="O596" s="600">
        <v>-28</v>
      </c>
      <c r="P596" s="600">
        <v>142</v>
      </c>
      <c r="Q596" s="600">
        <v>-449</v>
      </c>
      <c r="R596" s="600">
        <v>-496</v>
      </c>
      <c r="S596" s="931">
        <v>1397</v>
      </c>
      <c r="T596" s="595"/>
      <c r="U596" s="595"/>
      <c r="V596" s="595"/>
      <c r="W596" s="595"/>
      <c r="X596" s="595"/>
      <c r="Y596" s="595"/>
      <c r="Z596" s="595"/>
      <c r="AA596" s="595"/>
      <c r="AB596" s="595"/>
      <c r="AC596" s="595"/>
      <c r="AD596" s="595"/>
      <c r="AE596" s="595"/>
      <c r="AF596" s="595"/>
      <c r="AG596" s="595"/>
      <c r="AH596" s="595"/>
      <c r="AI596" s="595"/>
      <c r="AJ596" s="595"/>
      <c r="AK596" s="595"/>
      <c r="AL596" s="595"/>
      <c r="AM596" s="595"/>
      <c r="AN596" s="595"/>
      <c r="AO596" s="595"/>
      <c r="AP596" s="595"/>
      <c r="AQ596" s="595"/>
      <c r="AR596" s="595"/>
      <c r="AS596" s="595"/>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8"/>
      <c r="CD596" s="48"/>
      <c r="CE596" s="48"/>
      <c r="CF596" s="48"/>
      <c r="CG596" s="48"/>
      <c r="CH596" s="48"/>
      <c r="CI596" s="48"/>
      <c r="CJ596" s="48"/>
      <c r="CK596" s="48"/>
      <c r="CL596" s="48"/>
      <c r="CM596" s="48"/>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c r="FG596" s="48"/>
      <c r="FH596" s="48"/>
      <c r="FI596" s="48"/>
      <c r="FJ596" s="48"/>
      <c r="FK596" s="48"/>
      <c r="FL596" s="48"/>
      <c r="FM596" s="48"/>
      <c r="FN596" s="48"/>
      <c r="FO596" s="48"/>
      <c r="FP596" s="48"/>
      <c r="FQ596" s="48"/>
      <c r="FR596" s="48"/>
      <c r="FS596" s="48"/>
      <c r="FT596" s="48"/>
      <c r="FU596" s="48"/>
      <c r="FV596" s="48"/>
      <c r="FW596" s="48"/>
      <c r="FX596" s="48"/>
      <c r="FY596" s="48"/>
      <c r="FZ596" s="48"/>
      <c r="GA596" s="48"/>
      <c r="GB596" s="48"/>
      <c r="GC596" s="48"/>
      <c r="GD596" s="48"/>
      <c r="GE596" s="48"/>
      <c r="GF596" s="48"/>
      <c r="GG596" s="48"/>
      <c r="GH596" s="48"/>
      <c r="GI596" s="48"/>
      <c r="GJ596" s="48"/>
      <c r="GK596" s="48"/>
      <c r="GL596" s="48"/>
      <c r="GM596" s="48"/>
      <c r="GN596" s="48"/>
      <c r="GO596" s="48"/>
      <c r="GP596" s="48"/>
      <c r="GQ596" s="48"/>
      <c r="GR596" s="48"/>
      <c r="GS596" s="48"/>
      <c r="GT596" s="48"/>
      <c r="GU596" s="48"/>
      <c r="GV596" s="48"/>
      <c r="GW596" s="48"/>
      <c r="GX596" s="48"/>
      <c r="GY596" s="48"/>
      <c r="GZ596" s="48"/>
      <c r="HA596" s="48"/>
      <c r="HB596" s="48"/>
      <c r="HC596" s="48"/>
      <c r="HD596" s="48"/>
      <c r="HE596" s="48"/>
      <c r="HF596" s="48"/>
      <c r="HG596" s="48"/>
      <c r="HH596" s="48"/>
      <c r="HI596" s="48"/>
      <c r="HJ596" s="48"/>
      <c r="HK596" s="48"/>
      <c r="HL596" s="48"/>
      <c r="HM596" s="48"/>
      <c r="HN596" s="48"/>
      <c r="HO596" s="48"/>
      <c r="HP596" s="48"/>
      <c r="HQ596" s="48"/>
      <c r="HR596" s="48"/>
      <c r="HS596" s="48"/>
      <c r="HT596" s="48"/>
      <c r="HU596" s="48"/>
      <c r="HV596" s="48"/>
      <c r="HW596" s="48"/>
      <c r="HX596" s="48"/>
      <c r="HY596" s="48"/>
      <c r="HZ596" s="48"/>
      <c r="IA596" s="48"/>
      <c r="IB596" s="48"/>
      <c r="IC596" s="48"/>
      <c r="ID596" s="48"/>
      <c r="IE596" s="48"/>
      <c r="IF596" s="48"/>
      <c r="IG596" s="48"/>
      <c r="IH596" s="48"/>
      <c r="II596" s="48"/>
      <c r="IJ596" s="48"/>
      <c r="IK596" s="48"/>
      <c r="IL596" s="48"/>
      <c r="IM596" s="48"/>
      <c r="IN596" s="48"/>
      <c r="IO596" s="48"/>
      <c r="IP596" s="48"/>
      <c r="IQ596" s="48"/>
      <c r="IR596" s="48"/>
      <c r="IS596" s="48"/>
      <c r="IT596" s="48"/>
      <c r="IU596" s="48"/>
      <c r="IV596" s="48"/>
      <c r="IW596" s="48"/>
      <c r="IX596" s="48"/>
      <c r="IY596" s="48"/>
      <c r="IZ596" s="48"/>
      <c r="JA596" s="48"/>
      <c r="JB596" s="48"/>
      <c r="JC596" s="48"/>
      <c r="JD596" s="48"/>
      <c r="JE596" s="48"/>
      <c r="JF596" s="48"/>
      <c r="JG596" s="48"/>
      <c r="JH596" s="48"/>
      <c r="JI596" s="48"/>
      <c r="JJ596" s="48"/>
      <c r="JK596" s="48"/>
      <c r="JL596" s="48"/>
      <c r="JM596" s="48"/>
    </row>
    <row r="597" spans="1:1014 1030:2048 2064:3060 3076:4094 4110:5106 5122:6140 6156:7168 7172:8186 8202:9214 9218:10232 10248:12278 12294:13312 13328:14324 14340:15358 15374:16326">
      <c r="A597" s="874" t="s">
        <v>1130</v>
      </c>
      <c r="B597" s="875"/>
      <c r="C597" s="875"/>
      <c r="D597" s="876"/>
      <c r="E597" s="876"/>
      <c r="F597" s="876"/>
      <c r="G597" s="876"/>
      <c r="H597" s="876"/>
      <c r="I597" s="876"/>
      <c r="J597" s="876"/>
      <c r="K597" s="876"/>
      <c r="L597" s="876">
        <v>459</v>
      </c>
      <c r="M597" s="876">
        <v>207</v>
      </c>
      <c r="N597" s="876">
        <v>243</v>
      </c>
      <c r="O597" s="876">
        <v>519</v>
      </c>
      <c r="P597" s="876">
        <v>388</v>
      </c>
      <c r="Q597" s="876">
        <v>318</v>
      </c>
      <c r="R597" s="876">
        <v>421</v>
      </c>
      <c r="S597" s="880">
        <v>744</v>
      </c>
      <c r="T597" s="595"/>
      <c r="U597" s="595"/>
      <c r="V597" s="595"/>
      <c r="W597" s="595"/>
      <c r="X597" s="595"/>
      <c r="Y597" s="595"/>
      <c r="Z597" s="595"/>
      <c r="AA597" s="595"/>
      <c r="AB597" s="595"/>
      <c r="AC597" s="595"/>
      <c r="AD597" s="595"/>
      <c r="AE597" s="595"/>
      <c r="AF597" s="595"/>
      <c r="AG597" s="595"/>
      <c r="AH597" s="595"/>
      <c r="AI597" s="595"/>
      <c r="AJ597" s="595"/>
      <c r="AK597" s="595"/>
      <c r="AL597" s="595"/>
      <c r="AM597" s="595"/>
      <c r="AN597" s="595"/>
      <c r="AO597" s="595"/>
      <c r="AP597" s="595"/>
      <c r="AQ597" s="595"/>
      <c r="AR597" s="595"/>
      <c r="AS597" s="595"/>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8"/>
      <c r="CD597" s="48"/>
      <c r="CE597" s="48"/>
      <c r="CF597" s="48"/>
      <c r="CG597" s="48"/>
      <c r="CH597" s="48"/>
      <c r="CI597" s="48"/>
      <c r="CJ597" s="48"/>
      <c r="CK597" s="48"/>
      <c r="CL597" s="48"/>
      <c r="CM597" s="48"/>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c r="FG597" s="48"/>
      <c r="FH597" s="48"/>
      <c r="FI597" s="48"/>
      <c r="FJ597" s="48"/>
      <c r="FK597" s="48"/>
      <c r="FL597" s="48"/>
      <c r="FM597" s="48"/>
      <c r="FN597" s="48"/>
      <c r="FO597" s="48"/>
      <c r="FP597" s="48"/>
      <c r="FQ597" s="48"/>
      <c r="FR597" s="48"/>
      <c r="FS597" s="48"/>
      <c r="FT597" s="48"/>
      <c r="FU597" s="48"/>
      <c r="FV597" s="48"/>
      <c r="FW597" s="48"/>
      <c r="FX597" s="48"/>
      <c r="FY597" s="48"/>
      <c r="FZ597" s="48"/>
      <c r="GA597" s="48"/>
      <c r="GB597" s="48"/>
      <c r="GC597" s="48"/>
      <c r="GD597" s="48"/>
      <c r="GE597" s="48"/>
      <c r="GF597" s="48"/>
      <c r="GG597" s="48"/>
      <c r="GH597" s="48"/>
      <c r="GI597" s="48"/>
      <c r="GJ597" s="48"/>
      <c r="GK597" s="48"/>
      <c r="GL597" s="48"/>
      <c r="GM597" s="48"/>
      <c r="GN597" s="48"/>
      <c r="GO597" s="48"/>
      <c r="GP597" s="48"/>
      <c r="GQ597" s="48"/>
      <c r="GR597" s="48"/>
      <c r="GS597" s="48"/>
      <c r="GT597" s="48"/>
      <c r="GU597" s="48"/>
      <c r="GV597" s="48"/>
      <c r="GW597" s="48"/>
      <c r="GX597" s="48"/>
      <c r="GY597" s="48"/>
      <c r="GZ597" s="48"/>
      <c r="HA597" s="48"/>
      <c r="HB597" s="48"/>
      <c r="HC597" s="48"/>
      <c r="HD597" s="48"/>
      <c r="HE597" s="48"/>
      <c r="HF597" s="48"/>
      <c r="HG597" s="48"/>
      <c r="HH597" s="48"/>
      <c r="HI597" s="48"/>
      <c r="HJ597" s="48"/>
      <c r="HK597" s="48"/>
      <c r="HL597" s="48"/>
      <c r="HM597" s="48"/>
      <c r="HN597" s="48"/>
      <c r="HO597" s="48"/>
      <c r="HP597" s="48"/>
      <c r="HQ597" s="48"/>
      <c r="HR597" s="48"/>
      <c r="HS597" s="48"/>
      <c r="HT597" s="48"/>
      <c r="HU597" s="48"/>
      <c r="HV597" s="48"/>
      <c r="HW597" s="48"/>
      <c r="HX597" s="48"/>
      <c r="HY597" s="48"/>
      <c r="HZ597" s="48"/>
      <c r="IA597" s="48"/>
      <c r="IB597" s="48"/>
      <c r="IC597" s="48"/>
      <c r="ID597" s="48"/>
      <c r="IE597" s="48"/>
      <c r="IF597" s="48"/>
      <c r="IG597" s="48"/>
      <c r="IH597" s="48"/>
      <c r="II597" s="48"/>
      <c r="IJ597" s="48"/>
      <c r="IK597" s="48"/>
      <c r="IL597" s="48"/>
      <c r="IM597" s="48"/>
      <c r="IN597" s="48"/>
      <c r="IO597" s="48"/>
      <c r="IP597" s="48"/>
      <c r="IQ597" s="48"/>
      <c r="IR597" s="48"/>
      <c r="IS597" s="48"/>
      <c r="IT597" s="48"/>
      <c r="IU597" s="48"/>
      <c r="IV597" s="48"/>
      <c r="IW597" s="48"/>
      <c r="IX597" s="48"/>
      <c r="IY597" s="48"/>
      <c r="IZ597" s="48"/>
      <c r="JA597" s="48"/>
      <c r="JB597" s="48"/>
      <c r="JC597" s="48"/>
      <c r="JD597" s="48"/>
      <c r="JE597" s="48"/>
      <c r="JF597" s="48"/>
      <c r="JG597" s="48"/>
      <c r="JH597" s="48"/>
      <c r="JI597" s="48"/>
      <c r="JJ597" s="48"/>
      <c r="JK597" s="48"/>
      <c r="JL597" s="48"/>
      <c r="JM597" s="48"/>
    </row>
    <row r="598" spans="1:1014 1030:2048 2064:3060 3076:4094 4110:5106 5122:6140 6156:7168 7172:8186 8202:9214 9218:10232 10248:12278 12294:13312 13328:14324 14340:15358 15374:16326">
      <c r="A598" s="890" t="s">
        <v>1131</v>
      </c>
      <c r="L598" s="600">
        <v>80</v>
      </c>
      <c r="M598" s="600">
        <v>59</v>
      </c>
      <c r="N598" s="600">
        <v>7</v>
      </c>
      <c r="O598" s="600">
        <v>21</v>
      </c>
      <c r="P598" s="600">
        <v>-215</v>
      </c>
      <c r="Q598" s="600">
        <v>-81</v>
      </c>
      <c r="R598" s="600">
        <v>-37</v>
      </c>
      <c r="S598" s="931">
        <v>-295</v>
      </c>
      <c r="T598" s="595"/>
      <c r="U598" s="595"/>
      <c r="V598" s="595"/>
      <c r="W598" s="595"/>
      <c r="X598" s="595"/>
      <c r="Y598" s="595"/>
      <c r="Z598" s="595"/>
      <c r="AA598" s="595"/>
      <c r="AB598" s="595"/>
      <c r="AC598" s="595"/>
      <c r="AD598" s="595"/>
      <c r="AE598" s="595"/>
      <c r="AF598" s="595"/>
      <c r="AG598" s="595"/>
      <c r="AH598" s="595"/>
      <c r="AI598" s="595"/>
      <c r="AJ598" s="595"/>
      <c r="AK598" s="595"/>
      <c r="AL598" s="595"/>
      <c r="AM598" s="595"/>
      <c r="AN598" s="595"/>
      <c r="AO598" s="595"/>
      <c r="AP598" s="595"/>
      <c r="AQ598" s="595"/>
      <c r="AR598" s="595"/>
      <c r="AS598" s="595"/>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8"/>
      <c r="CD598" s="48"/>
      <c r="CE598" s="48"/>
      <c r="CF598" s="48"/>
      <c r="CG598" s="48"/>
      <c r="CH598" s="48"/>
      <c r="CI598" s="48"/>
      <c r="CJ598" s="48"/>
      <c r="CK598" s="48"/>
      <c r="CL598" s="48"/>
      <c r="CM598" s="48"/>
      <c r="CN598" s="48"/>
      <c r="CO598" s="48"/>
      <c r="CP598" s="48"/>
      <c r="CQ598" s="48"/>
      <c r="CR598" s="48"/>
      <c r="CS598" s="48"/>
      <c r="CT598" s="48"/>
      <c r="CU598" s="48"/>
      <c r="CV598" s="48"/>
      <c r="CW598" s="48"/>
      <c r="CX598" s="48"/>
      <c r="CY598" s="48"/>
      <c r="CZ598" s="48"/>
      <c r="DA598" s="48"/>
      <c r="DB598" s="48"/>
      <c r="DC598" s="48"/>
      <c r="DD598" s="48"/>
      <c r="DE598" s="48"/>
      <c r="DF598" s="48"/>
      <c r="DG598" s="48"/>
      <c r="DH598" s="48"/>
      <c r="DI598" s="48"/>
      <c r="DJ598" s="48"/>
      <c r="DK598" s="48"/>
      <c r="DL598" s="48"/>
      <c r="DM598" s="48"/>
      <c r="DN598" s="48"/>
      <c r="DO598" s="48"/>
      <c r="DP598" s="48"/>
      <c r="DQ598" s="48"/>
      <c r="DR598" s="48"/>
      <c r="DS598" s="48"/>
      <c r="DT598" s="48"/>
      <c r="DU598" s="48"/>
      <c r="DV598" s="48"/>
      <c r="DW598" s="48"/>
      <c r="DX598" s="48"/>
      <c r="DY598" s="48"/>
      <c r="DZ598" s="48"/>
      <c r="EA598" s="48"/>
      <c r="EB598" s="48"/>
      <c r="EC598" s="48"/>
      <c r="ED598" s="48"/>
      <c r="EE598" s="48"/>
      <c r="EF598" s="48"/>
      <c r="EG598" s="48"/>
      <c r="EH598" s="48"/>
      <c r="EI598" s="48"/>
      <c r="EJ598" s="48"/>
      <c r="EK598" s="48"/>
      <c r="EL598" s="48"/>
      <c r="EM598" s="48"/>
      <c r="EN598" s="48"/>
      <c r="EO598" s="48"/>
      <c r="EP598" s="48"/>
      <c r="EQ598" s="48"/>
      <c r="ER598" s="48"/>
      <c r="ES598" s="48"/>
      <c r="ET598" s="48"/>
      <c r="EU598" s="48"/>
      <c r="EV598" s="48"/>
      <c r="EW598" s="48"/>
      <c r="EX598" s="48"/>
      <c r="EY598" s="48"/>
      <c r="EZ598" s="48"/>
      <c r="FA598" s="48"/>
      <c r="FB598" s="48"/>
      <c r="FC598" s="48"/>
      <c r="FD598" s="48"/>
      <c r="FE598" s="48"/>
      <c r="FF598" s="48"/>
      <c r="FG598" s="48"/>
      <c r="FH598" s="48"/>
      <c r="FI598" s="48"/>
      <c r="FJ598" s="48"/>
      <c r="FK598" s="48"/>
      <c r="FL598" s="48"/>
      <c r="FM598" s="48"/>
      <c r="FN598" s="48"/>
      <c r="FO598" s="48"/>
      <c r="FP598" s="48"/>
      <c r="FQ598" s="48"/>
      <c r="FR598" s="48"/>
      <c r="FS598" s="48"/>
      <c r="FT598" s="48"/>
      <c r="FU598" s="48"/>
      <c r="FV598" s="48"/>
      <c r="FW598" s="48"/>
      <c r="FX598" s="48"/>
      <c r="FY598" s="48"/>
      <c r="FZ598" s="48"/>
      <c r="GA598" s="48"/>
      <c r="GB598" s="48"/>
      <c r="GC598" s="48"/>
      <c r="GD598" s="48"/>
      <c r="GE598" s="48"/>
      <c r="GF598" s="48"/>
      <c r="GG598" s="48"/>
      <c r="GH598" s="48"/>
      <c r="GI598" s="48"/>
      <c r="GJ598" s="48"/>
      <c r="GK598" s="48"/>
      <c r="GL598" s="48"/>
      <c r="GM598" s="48"/>
      <c r="GN598" s="48"/>
      <c r="GO598" s="48"/>
      <c r="GP598" s="48"/>
      <c r="GQ598" s="48"/>
      <c r="GR598" s="48"/>
      <c r="GS598" s="48"/>
      <c r="GT598" s="48"/>
      <c r="GU598" s="48"/>
      <c r="GV598" s="48"/>
      <c r="GW598" s="48"/>
      <c r="GX598" s="48"/>
      <c r="GY598" s="48"/>
      <c r="GZ598" s="48"/>
      <c r="HA598" s="48"/>
      <c r="HB598" s="48"/>
      <c r="HC598" s="48"/>
      <c r="HD598" s="48"/>
      <c r="HE598" s="48"/>
      <c r="HF598" s="48"/>
      <c r="HG598" s="48"/>
      <c r="HH598" s="48"/>
      <c r="HI598" s="48"/>
      <c r="HJ598" s="48"/>
      <c r="HK598" s="48"/>
      <c r="HL598" s="48"/>
      <c r="HM598" s="48"/>
      <c r="HN598" s="48"/>
      <c r="HO598" s="48"/>
      <c r="HP598" s="48"/>
      <c r="HQ598" s="48"/>
      <c r="HR598" s="48"/>
      <c r="HS598" s="48"/>
      <c r="HT598" s="48"/>
      <c r="HU598" s="48"/>
      <c r="HV598" s="48"/>
      <c r="HW598" s="48"/>
      <c r="HX598" s="48"/>
      <c r="HY598" s="48"/>
      <c r="HZ598" s="48"/>
      <c r="IA598" s="48"/>
      <c r="IB598" s="48"/>
      <c r="IC598" s="48"/>
      <c r="ID598" s="48"/>
      <c r="IE598" s="48"/>
      <c r="IF598" s="48"/>
      <c r="IG598" s="48"/>
      <c r="IH598" s="48"/>
      <c r="II598" s="48"/>
      <c r="IJ598" s="48"/>
      <c r="IK598" s="48"/>
      <c r="IL598" s="48"/>
      <c r="IM598" s="48"/>
      <c r="IN598" s="48"/>
      <c r="IO598" s="48"/>
      <c r="IP598" s="48"/>
      <c r="IQ598" s="48"/>
      <c r="IR598" s="48"/>
      <c r="IS598" s="48"/>
      <c r="IT598" s="48"/>
      <c r="IU598" s="48"/>
      <c r="IV598" s="48"/>
      <c r="IW598" s="48"/>
      <c r="IX598" s="48"/>
      <c r="IY598" s="48"/>
      <c r="IZ598" s="48"/>
      <c r="JA598" s="48"/>
      <c r="JB598" s="48"/>
      <c r="JC598" s="48"/>
      <c r="JD598" s="48"/>
      <c r="JE598" s="48"/>
      <c r="JF598" s="48"/>
      <c r="JG598" s="48"/>
      <c r="JH598" s="48"/>
      <c r="JI598" s="48"/>
      <c r="JJ598" s="48"/>
      <c r="JK598" s="48"/>
      <c r="JL598" s="48"/>
      <c r="JM598" s="48"/>
    </row>
    <row r="599" spans="1:1014 1030:2048 2064:3060 3076:4094 4110:5106 5122:6140 6156:7168 7172:8186 8202:9214 9218:10232 10248:12278 12294:13312 13328:14324 14340:15358 15374:16326">
      <c r="A599" s="890" t="s">
        <v>1109</v>
      </c>
      <c r="L599" s="600">
        <v>-16</v>
      </c>
      <c r="M599" s="600">
        <v>-20</v>
      </c>
      <c r="N599" s="600">
        <v>-2</v>
      </c>
      <c r="O599" s="600">
        <v>-26</v>
      </c>
      <c r="P599" s="600">
        <v>236</v>
      </c>
      <c r="Q599" s="600">
        <v>93</v>
      </c>
      <c r="R599" s="600">
        <v>46</v>
      </c>
      <c r="S599" s="931">
        <v>243</v>
      </c>
      <c r="T599" s="595"/>
      <c r="U599" s="595"/>
      <c r="V599" s="595"/>
      <c r="W599" s="595"/>
      <c r="X599" s="595"/>
      <c r="Y599" s="595"/>
      <c r="Z599" s="595"/>
      <c r="AA599" s="595"/>
      <c r="AB599" s="595"/>
      <c r="AC599" s="595"/>
      <c r="AD599" s="595"/>
      <c r="AE599" s="595"/>
      <c r="AF599" s="595"/>
      <c r="AG599" s="595"/>
      <c r="AH599" s="595"/>
      <c r="AI599" s="595"/>
      <c r="AJ599" s="595"/>
      <c r="AK599" s="595"/>
      <c r="AL599" s="595"/>
      <c r="AM599" s="595"/>
      <c r="AN599" s="595"/>
      <c r="AO599" s="595"/>
      <c r="AP599" s="595"/>
      <c r="AQ599" s="595"/>
      <c r="AR599" s="595"/>
      <c r="AS599" s="595"/>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8"/>
      <c r="CD599" s="48"/>
      <c r="CE599" s="48"/>
      <c r="CF599" s="48"/>
      <c r="CG599" s="48"/>
      <c r="CH599" s="48"/>
      <c r="CI599" s="48"/>
      <c r="CJ599" s="48"/>
      <c r="CK599" s="48"/>
      <c r="CL599" s="48"/>
      <c r="CM599" s="48"/>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c r="FG599" s="48"/>
      <c r="FH599" s="48"/>
      <c r="FI599" s="48"/>
      <c r="FJ599" s="48"/>
      <c r="FK599" s="48"/>
      <c r="FL599" s="48"/>
      <c r="FM599" s="48"/>
      <c r="FN599" s="48"/>
      <c r="FO599" s="48"/>
      <c r="FP599" s="48"/>
      <c r="FQ599" s="48"/>
      <c r="FR599" s="48"/>
      <c r="FS599" s="48"/>
      <c r="FT599" s="48"/>
      <c r="FU599" s="48"/>
      <c r="FV599" s="48"/>
      <c r="FW599" s="48"/>
      <c r="FX599" s="48"/>
      <c r="FY599" s="48"/>
      <c r="FZ599" s="48"/>
      <c r="GA599" s="48"/>
      <c r="GB599" s="48"/>
      <c r="GC599" s="48"/>
      <c r="GD599" s="48"/>
      <c r="GE599" s="48"/>
      <c r="GF599" s="48"/>
      <c r="GG599" s="48"/>
      <c r="GH599" s="48"/>
      <c r="GI599" s="48"/>
      <c r="GJ599" s="48"/>
      <c r="GK599" s="48"/>
      <c r="GL599" s="48"/>
      <c r="GM599" s="48"/>
      <c r="GN599" s="48"/>
      <c r="GO599" s="48"/>
      <c r="GP599" s="48"/>
      <c r="GQ599" s="48"/>
      <c r="GR599" s="48"/>
      <c r="GS599" s="48"/>
      <c r="GT599" s="48"/>
      <c r="GU599" s="48"/>
      <c r="GV599" s="48"/>
      <c r="GW599" s="48"/>
      <c r="GX599" s="48"/>
      <c r="GY599" s="48"/>
      <c r="GZ599" s="48"/>
      <c r="HA599" s="48"/>
      <c r="HB599" s="48"/>
      <c r="HC599" s="48"/>
      <c r="HD599" s="48"/>
      <c r="HE599" s="48"/>
      <c r="HF599" s="48"/>
      <c r="HG599" s="48"/>
      <c r="HH599" s="48"/>
      <c r="HI599" s="48"/>
      <c r="HJ599" s="48"/>
      <c r="HK599" s="48"/>
      <c r="HL599" s="48"/>
      <c r="HM599" s="48"/>
      <c r="HN599" s="48"/>
      <c r="HO599" s="48"/>
      <c r="HP599" s="48"/>
      <c r="HQ599" s="48"/>
      <c r="HR599" s="48"/>
      <c r="HS599" s="48"/>
      <c r="HT599" s="48"/>
      <c r="HU599" s="48"/>
      <c r="HV599" s="48"/>
      <c r="HW599" s="48"/>
      <c r="HX599" s="48"/>
      <c r="HY599" s="48"/>
      <c r="HZ599" s="48"/>
      <c r="IA599" s="48"/>
      <c r="IB599" s="48"/>
      <c r="IC599" s="48"/>
      <c r="ID599" s="48"/>
      <c r="IE599" s="48"/>
      <c r="IF599" s="48"/>
      <c r="IG599" s="48"/>
      <c r="IH599" s="48"/>
      <c r="II599" s="48"/>
      <c r="IJ599" s="48"/>
      <c r="IK599" s="48"/>
      <c r="IL599" s="48"/>
      <c r="IM599" s="48"/>
      <c r="IN599" s="48"/>
      <c r="IO599" s="48"/>
      <c r="IP599" s="48"/>
      <c r="IQ599" s="48"/>
      <c r="IR599" s="48"/>
      <c r="IS599" s="48"/>
      <c r="IT599" s="48"/>
      <c r="IU599" s="48"/>
      <c r="IV599" s="48"/>
      <c r="IW599" s="48"/>
      <c r="IX599" s="48"/>
      <c r="IY599" s="48"/>
      <c r="IZ599" s="48"/>
      <c r="JA599" s="48"/>
      <c r="JB599" s="48"/>
      <c r="JC599" s="48"/>
      <c r="JD599" s="48"/>
      <c r="JE599" s="48"/>
      <c r="JF599" s="48"/>
      <c r="JG599" s="48"/>
      <c r="JH599" s="48"/>
      <c r="JI599" s="48"/>
      <c r="JJ599" s="48"/>
      <c r="JK599" s="48"/>
      <c r="JL599" s="48"/>
      <c r="JM599" s="48"/>
    </row>
    <row r="600" spans="1:1014 1030:2048 2064:3060 3076:4094 4110:5106 5122:6140 6156:7168 7172:8186 8202:9214 9218:10232 10248:12278 12294:13312 13328:14324 14340:15358 15374:16326">
      <c r="A600" s="879" t="s">
        <v>857</v>
      </c>
      <c r="B600" s="875"/>
      <c r="C600" s="875"/>
      <c r="D600" s="876"/>
      <c r="E600" s="876"/>
      <c r="F600" s="876"/>
      <c r="G600" s="876"/>
      <c r="H600" s="876"/>
      <c r="I600" s="876"/>
      <c r="J600" s="876"/>
      <c r="K600" s="876"/>
      <c r="L600" s="876">
        <v>64</v>
      </c>
      <c r="M600" s="876">
        <v>39</v>
      </c>
      <c r="N600" s="876">
        <v>5</v>
      </c>
      <c r="O600" s="876">
        <v>-4</v>
      </c>
      <c r="P600" s="876">
        <v>21</v>
      </c>
      <c r="Q600" s="876">
        <v>12</v>
      </c>
      <c r="R600" s="876">
        <v>9</v>
      </c>
      <c r="S600" s="880">
        <v>-53</v>
      </c>
      <c r="T600" s="595"/>
      <c r="U600" s="595"/>
      <c r="V600" s="595"/>
      <c r="W600" s="595"/>
      <c r="X600" s="595"/>
      <c r="Y600" s="595"/>
      <c r="Z600" s="595"/>
      <c r="AA600" s="595"/>
      <c r="AB600" s="595"/>
      <c r="AC600" s="595"/>
      <c r="AD600" s="595"/>
      <c r="AE600" s="595"/>
      <c r="AF600" s="595"/>
      <c r="AG600" s="595"/>
      <c r="AH600" s="595"/>
      <c r="AI600" s="595"/>
      <c r="AJ600" s="595"/>
      <c r="AK600" s="595"/>
      <c r="AL600" s="595"/>
      <c r="AM600" s="595"/>
      <c r="AN600" s="595"/>
      <c r="AO600" s="595"/>
      <c r="AP600" s="595"/>
      <c r="AQ600" s="595"/>
      <c r="AR600" s="595"/>
      <c r="AS600" s="595"/>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c r="FG600" s="48"/>
      <c r="FH600" s="48"/>
      <c r="FI600" s="48"/>
      <c r="FJ600" s="48"/>
      <c r="FK600" s="48"/>
      <c r="FL600" s="48"/>
      <c r="FM600" s="48"/>
      <c r="FN600" s="48"/>
      <c r="FO600" s="48"/>
      <c r="FP600" s="48"/>
      <c r="FQ600" s="48"/>
      <c r="FR600" s="48"/>
      <c r="FS600" s="48"/>
      <c r="FT600" s="48"/>
      <c r="FU600" s="48"/>
      <c r="FV600" s="48"/>
      <c r="FW600" s="48"/>
      <c r="FX600" s="48"/>
      <c r="FY600" s="48"/>
      <c r="FZ600" s="48"/>
      <c r="GA600" s="48"/>
      <c r="GB600" s="48"/>
      <c r="GC600" s="48"/>
      <c r="GD600" s="48"/>
      <c r="GE600" s="48"/>
      <c r="GF600" s="48"/>
      <c r="GG600" s="48"/>
      <c r="GH600" s="48"/>
      <c r="GI600" s="48"/>
      <c r="GJ600" s="48"/>
      <c r="GK600" s="48"/>
      <c r="GL600" s="48"/>
      <c r="GM600" s="48"/>
      <c r="GN600" s="48"/>
      <c r="GO600" s="48"/>
      <c r="GP600" s="48"/>
      <c r="GQ600" s="48"/>
      <c r="GR600" s="48"/>
      <c r="GS600" s="48"/>
      <c r="GT600" s="48"/>
      <c r="GU600" s="48"/>
      <c r="GV600" s="48"/>
      <c r="GW600" s="48"/>
      <c r="GX600" s="48"/>
      <c r="GY600" s="48"/>
      <c r="GZ600" s="48"/>
      <c r="HA600" s="48"/>
      <c r="HB600" s="48"/>
      <c r="HC600" s="48"/>
      <c r="HD600" s="48"/>
      <c r="HE600" s="48"/>
      <c r="HF600" s="48"/>
      <c r="HG600" s="48"/>
      <c r="HH600" s="48"/>
      <c r="HI600" s="48"/>
      <c r="HJ600" s="48"/>
      <c r="HK600" s="48"/>
      <c r="HL600" s="48"/>
      <c r="HM600" s="48"/>
      <c r="HN600" s="48"/>
      <c r="HO600" s="48"/>
      <c r="HP600" s="48"/>
      <c r="HQ600" s="48"/>
      <c r="HR600" s="48"/>
      <c r="HS600" s="48"/>
      <c r="HT600" s="48"/>
      <c r="HU600" s="48"/>
      <c r="HV600" s="48"/>
      <c r="HW600" s="48"/>
      <c r="HX600" s="48"/>
      <c r="HY600" s="48"/>
      <c r="HZ600" s="48"/>
      <c r="IA600" s="48"/>
      <c r="IB600" s="48"/>
      <c r="IC600" s="48"/>
      <c r="ID600" s="48"/>
      <c r="IE600" s="48"/>
      <c r="IF600" s="48"/>
      <c r="IG600" s="48"/>
      <c r="IH600" s="48"/>
      <c r="II600" s="48"/>
      <c r="IJ600" s="48"/>
      <c r="IK600" s="48"/>
      <c r="IL600" s="48"/>
      <c r="IM600" s="48"/>
      <c r="IN600" s="48"/>
      <c r="IO600" s="48"/>
      <c r="IP600" s="48"/>
      <c r="IQ600" s="48"/>
      <c r="IR600" s="48"/>
      <c r="IS600" s="48"/>
      <c r="IT600" s="48"/>
      <c r="IU600" s="48"/>
      <c r="IV600" s="48"/>
      <c r="IW600" s="48"/>
      <c r="IX600" s="48"/>
      <c r="IY600" s="48"/>
      <c r="IZ600" s="48"/>
      <c r="JA600" s="48"/>
      <c r="JB600" s="48"/>
      <c r="JC600" s="48"/>
      <c r="JD600" s="48"/>
      <c r="JE600" s="48"/>
      <c r="JF600" s="48"/>
      <c r="JG600" s="48"/>
      <c r="JH600" s="48"/>
      <c r="JI600" s="48"/>
      <c r="JJ600" s="48"/>
      <c r="JK600" s="48"/>
      <c r="JL600" s="48"/>
      <c r="JM600" s="48"/>
    </row>
    <row r="601" spans="1:1014 1030:2048 2064:3060 3076:4094 4110:5106 5122:6140 6156:7168 7172:8186 8202:9214 9218:10232 10248:12278 12294:13312 13328:14324 14340:15358 15374:16326">
      <c r="A601" s="890" t="s">
        <v>1132</v>
      </c>
      <c r="L601" s="600">
        <v>-42</v>
      </c>
      <c r="M601" s="600">
        <v>-47</v>
      </c>
      <c r="N601" s="600">
        <v>-46</v>
      </c>
      <c r="O601" s="600">
        <v>-26</v>
      </c>
      <c r="P601" s="600">
        <v>59</v>
      </c>
      <c r="Q601" s="600">
        <v>499</v>
      </c>
      <c r="R601" s="600">
        <v>-141</v>
      </c>
      <c r="S601" s="931">
        <v>-610</v>
      </c>
      <c r="T601" s="595"/>
      <c r="U601" s="595"/>
      <c r="V601" s="595"/>
      <c r="W601" s="595"/>
      <c r="X601" s="595"/>
      <c r="Y601" s="595"/>
      <c r="Z601" s="595"/>
      <c r="AA601" s="595"/>
      <c r="AB601" s="595"/>
      <c r="AC601" s="595"/>
      <c r="AD601" s="595"/>
      <c r="AE601" s="595"/>
      <c r="AF601" s="595"/>
      <c r="AG601" s="595"/>
      <c r="AH601" s="595"/>
      <c r="AI601" s="595"/>
      <c r="AJ601" s="595"/>
      <c r="AK601" s="595"/>
      <c r="AL601" s="595"/>
      <c r="AM601" s="595"/>
      <c r="AN601" s="595"/>
      <c r="AO601" s="595"/>
      <c r="AP601" s="595"/>
      <c r="AQ601" s="595"/>
      <c r="AR601" s="595"/>
      <c r="AS601" s="595"/>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8"/>
      <c r="CD601" s="48"/>
      <c r="CE601" s="48"/>
      <c r="CF601" s="48"/>
      <c r="CG601" s="48"/>
      <c r="CH601" s="48"/>
      <c r="CI601" s="48"/>
      <c r="CJ601" s="48"/>
      <c r="CK601" s="48"/>
      <c r="CL601" s="48"/>
      <c r="CM601" s="48"/>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c r="FG601" s="48"/>
      <c r="FH601" s="48"/>
      <c r="FI601" s="48"/>
      <c r="FJ601" s="48"/>
      <c r="FK601" s="48"/>
      <c r="FL601" s="48"/>
      <c r="FM601" s="48"/>
      <c r="FN601" s="48"/>
      <c r="FO601" s="48"/>
      <c r="FP601" s="48"/>
      <c r="FQ601" s="48"/>
      <c r="FR601" s="48"/>
      <c r="FS601" s="48"/>
      <c r="FT601" s="48"/>
      <c r="FU601" s="48"/>
      <c r="FV601" s="48"/>
      <c r="FW601" s="48"/>
      <c r="FX601" s="48"/>
      <c r="FY601" s="48"/>
      <c r="FZ601" s="48"/>
      <c r="GA601" s="48"/>
      <c r="GB601" s="48"/>
      <c r="GC601" s="48"/>
      <c r="GD601" s="48"/>
      <c r="GE601" s="48"/>
      <c r="GF601" s="48"/>
      <c r="GG601" s="48"/>
      <c r="GH601" s="48"/>
      <c r="GI601" s="48"/>
      <c r="GJ601" s="48"/>
      <c r="GK601" s="48"/>
      <c r="GL601" s="48"/>
      <c r="GM601" s="48"/>
      <c r="GN601" s="48"/>
      <c r="GO601" s="48"/>
      <c r="GP601" s="48"/>
      <c r="GQ601" s="48"/>
      <c r="GR601" s="48"/>
      <c r="GS601" s="48"/>
      <c r="GT601" s="48"/>
      <c r="GU601" s="48"/>
      <c r="GV601" s="48"/>
      <c r="GW601" s="48"/>
      <c r="GX601" s="48"/>
      <c r="GY601" s="48"/>
      <c r="GZ601" s="48"/>
      <c r="HA601" s="48"/>
      <c r="HB601" s="48"/>
      <c r="HC601" s="48"/>
      <c r="HD601" s="48"/>
      <c r="HE601" s="48"/>
      <c r="HF601" s="48"/>
      <c r="HG601" s="48"/>
      <c r="HH601" s="48"/>
      <c r="HI601" s="48"/>
      <c r="HJ601" s="48"/>
      <c r="HK601" s="48"/>
      <c r="HL601" s="48"/>
      <c r="HM601" s="48"/>
      <c r="HN601" s="48"/>
      <c r="HO601" s="48"/>
      <c r="HP601" s="48"/>
      <c r="HQ601" s="48"/>
      <c r="HR601" s="48"/>
      <c r="HS601" s="48"/>
      <c r="HT601" s="48"/>
      <c r="HU601" s="48"/>
      <c r="HV601" s="48"/>
      <c r="HW601" s="48"/>
      <c r="HX601" s="48"/>
      <c r="HY601" s="48"/>
      <c r="HZ601" s="48"/>
      <c r="IA601" s="48"/>
      <c r="IB601" s="48"/>
      <c r="IC601" s="48"/>
      <c r="ID601" s="48"/>
      <c r="IE601" s="48"/>
      <c r="IF601" s="48"/>
      <c r="IG601" s="48"/>
      <c r="IH601" s="48"/>
      <c r="II601" s="48"/>
      <c r="IJ601" s="48"/>
      <c r="IK601" s="48"/>
      <c r="IL601" s="48"/>
      <c r="IM601" s="48"/>
      <c r="IN601" s="48"/>
      <c r="IO601" s="48"/>
      <c r="IP601" s="48"/>
      <c r="IQ601" s="48"/>
      <c r="IR601" s="48"/>
      <c r="IS601" s="48"/>
      <c r="IT601" s="48"/>
      <c r="IU601" s="48"/>
      <c r="IV601" s="48"/>
      <c r="IW601" s="48"/>
      <c r="IX601" s="48"/>
      <c r="IY601" s="48"/>
      <c r="IZ601" s="48"/>
      <c r="JA601" s="48"/>
      <c r="JB601" s="48"/>
      <c r="JC601" s="48"/>
      <c r="JD601" s="48"/>
      <c r="JE601" s="48"/>
      <c r="JF601" s="48"/>
      <c r="JG601" s="48"/>
      <c r="JH601" s="48"/>
      <c r="JI601" s="48"/>
      <c r="JJ601" s="48"/>
      <c r="JK601" s="48"/>
      <c r="JL601" s="48"/>
      <c r="JM601" s="48"/>
    </row>
    <row r="602" spans="1:1014 1030:2048 2064:3060 3076:4094 4110:5106 5122:6140 6156:7168 7172:8186 8202:9214 9218:10232 10248:12278 12294:13312 13328:14324 14340:15358 15374:16326">
      <c r="A602" s="890" t="s">
        <v>1110</v>
      </c>
      <c r="L602" s="600">
        <v>13</v>
      </c>
      <c r="M602" s="600">
        <v>14</v>
      </c>
      <c r="N602" s="600">
        <v>13</v>
      </c>
      <c r="O602" s="600">
        <v>-5</v>
      </c>
      <c r="P602" s="600">
        <v>18</v>
      </c>
      <c r="Q602" s="600">
        <v>63</v>
      </c>
      <c r="R602" s="600">
        <v>66</v>
      </c>
      <c r="S602" s="931">
        <v>201</v>
      </c>
      <c r="T602" s="595"/>
      <c r="U602" s="595"/>
      <c r="V602" s="595"/>
      <c r="W602" s="595"/>
      <c r="X602" s="595"/>
      <c r="Y602" s="595"/>
      <c r="Z602" s="595"/>
      <c r="AA602" s="595"/>
      <c r="AB602" s="595"/>
      <c r="AC602" s="595"/>
      <c r="AD602" s="595"/>
      <c r="AE602" s="595"/>
      <c r="AF602" s="595"/>
      <c r="AG602" s="595"/>
      <c r="AH602" s="595"/>
      <c r="AI602" s="595"/>
      <c r="AJ602" s="595"/>
      <c r="AK602" s="595"/>
      <c r="AL602" s="595"/>
      <c r="AM602" s="595"/>
      <c r="AN602" s="595"/>
      <c r="AO602" s="595"/>
      <c r="AP602" s="595"/>
      <c r="AQ602" s="595"/>
      <c r="AR602" s="595"/>
      <c r="AS602" s="595"/>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8"/>
      <c r="CD602" s="48"/>
      <c r="CE602" s="48"/>
      <c r="CF602" s="48"/>
      <c r="CG602" s="48"/>
      <c r="CH602" s="48"/>
      <c r="CI602" s="48"/>
      <c r="CJ602" s="48"/>
      <c r="CK602" s="48"/>
      <c r="CL602" s="48"/>
      <c r="CM602" s="48"/>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c r="FG602" s="48"/>
      <c r="FH602" s="48"/>
      <c r="FI602" s="48"/>
      <c r="FJ602" s="48"/>
      <c r="FK602" s="48"/>
      <c r="FL602" s="48"/>
      <c r="FM602" s="48"/>
      <c r="FN602" s="48"/>
      <c r="FO602" s="48"/>
      <c r="FP602" s="48"/>
      <c r="FQ602" s="48"/>
      <c r="FR602" s="48"/>
      <c r="FS602" s="48"/>
      <c r="FT602" s="48"/>
      <c r="FU602" s="48"/>
      <c r="FV602" s="48"/>
      <c r="FW602" s="48"/>
      <c r="FX602" s="48"/>
      <c r="FY602" s="48"/>
      <c r="FZ602" s="48"/>
      <c r="GA602" s="48"/>
      <c r="GB602" s="48"/>
      <c r="GC602" s="48"/>
      <c r="GD602" s="48"/>
      <c r="GE602" s="48"/>
      <c r="GF602" s="48"/>
      <c r="GG602" s="48"/>
      <c r="GH602" s="48"/>
      <c r="GI602" s="48"/>
      <c r="GJ602" s="48"/>
      <c r="GK602" s="48"/>
      <c r="GL602" s="48"/>
      <c r="GM602" s="48"/>
      <c r="GN602" s="48"/>
      <c r="GO602" s="48"/>
      <c r="GP602" s="48"/>
      <c r="GQ602" s="48"/>
      <c r="GR602" s="48"/>
      <c r="GS602" s="48"/>
      <c r="GT602" s="48"/>
      <c r="GU602" s="48"/>
      <c r="GV602" s="48"/>
      <c r="GW602" s="48"/>
      <c r="GX602" s="48"/>
      <c r="GY602" s="48"/>
      <c r="GZ602" s="48"/>
      <c r="HA602" s="48"/>
      <c r="HB602" s="48"/>
      <c r="HC602" s="48"/>
      <c r="HD602" s="48"/>
      <c r="HE602" s="48"/>
      <c r="HF602" s="48"/>
      <c r="HG602" s="48"/>
      <c r="HH602" s="48"/>
      <c r="HI602" s="48"/>
      <c r="HJ602" s="48"/>
      <c r="HK602" s="48"/>
      <c r="HL602" s="48"/>
      <c r="HM602" s="48"/>
      <c r="HN602" s="48"/>
      <c r="HO602" s="48"/>
      <c r="HP602" s="48"/>
      <c r="HQ602" s="48"/>
      <c r="HR602" s="48"/>
      <c r="HS602" s="48"/>
      <c r="HT602" s="48"/>
      <c r="HU602" s="48"/>
      <c r="HV602" s="48"/>
      <c r="HW602" s="48"/>
      <c r="HX602" s="48"/>
      <c r="HY602" s="48"/>
      <c r="HZ602" s="48"/>
      <c r="IA602" s="48"/>
      <c r="IB602" s="48"/>
      <c r="IC602" s="48"/>
      <c r="ID602" s="48"/>
      <c r="IE602" s="48"/>
      <c r="IF602" s="48"/>
      <c r="IG602" s="48"/>
      <c r="IH602" s="48"/>
      <c r="II602" s="48"/>
      <c r="IJ602" s="48"/>
      <c r="IK602" s="48"/>
      <c r="IL602" s="48"/>
      <c r="IM602" s="48"/>
      <c r="IN602" s="48"/>
      <c r="IO602" s="48"/>
      <c r="IP602" s="48"/>
      <c r="IQ602" s="48"/>
      <c r="IR602" s="48"/>
      <c r="IS602" s="48"/>
      <c r="IT602" s="48"/>
      <c r="IU602" s="48"/>
      <c r="IV602" s="48"/>
      <c r="IW602" s="48"/>
      <c r="IX602" s="48"/>
      <c r="IY602" s="48"/>
      <c r="IZ602" s="48"/>
      <c r="JA602" s="48"/>
      <c r="JB602" s="48"/>
      <c r="JC602" s="48"/>
      <c r="JD602" s="48"/>
      <c r="JE602" s="48"/>
      <c r="JF602" s="48"/>
      <c r="JG602" s="48"/>
      <c r="JH602" s="48"/>
      <c r="JI602" s="48"/>
      <c r="JJ602" s="48"/>
      <c r="JK602" s="48"/>
      <c r="JL602" s="48"/>
      <c r="JM602" s="48"/>
    </row>
    <row r="603" spans="1:1014 1030:2048 2064:3060 3076:4094 4110:5106 5122:6140 6156:7168 7172:8186 8202:9214 9218:10232 10248:12278 12294:13312 13328:14324 14340:15358 15374:16326" s="876" customFormat="1">
      <c r="A603" s="876" t="s">
        <v>1111</v>
      </c>
      <c r="F603" s="880"/>
      <c r="J603" s="879"/>
      <c r="K603" s="875"/>
      <c r="L603" s="875">
        <v>-29</v>
      </c>
      <c r="M603" s="876">
        <v>-33</v>
      </c>
      <c r="N603" s="876">
        <v>-34</v>
      </c>
      <c r="O603" s="876">
        <v>-31</v>
      </c>
      <c r="P603" s="876">
        <v>77</v>
      </c>
      <c r="Q603" s="876">
        <v>562</v>
      </c>
      <c r="R603" s="876">
        <v>-75</v>
      </c>
      <c r="S603" s="876">
        <v>-409</v>
      </c>
      <c r="T603" s="595"/>
      <c r="U603" s="595"/>
      <c r="V603" s="3"/>
      <c r="W603" s="48"/>
      <c r="X603" s="48"/>
      <c r="Y603" s="595"/>
      <c r="Z603" s="595"/>
      <c r="AA603" s="595"/>
      <c r="AB603" s="595"/>
      <c r="AC603" s="595"/>
      <c r="AD603" s="595"/>
      <c r="AE603" s="595"/>
      <c r="AF603" s="595"/>
      <c r="AG603" s="595"/>
      <c r="AH603" s="595"/>
      <c r="AI603" s="595"/>
      <c r="AJ603" s="595"/>
      <c r="AK603" s="595"/>
      <c r="AL603" s="595"/>
      <c r="AM603" s="595"/>
      <c r="AN603" s="547"/>
      <c r="AO603" s="595"/>
      <c r="AP603" s="595"/>
      <c r="AQ603" s="595"/>
      <c r="AR603" s="3"/>
      <c r="AS603" s="48"/>
      <c r="AT603" s="48"/>
      <c r="AU603" s="595"/>
      <c r="AV603" s="595"/>
      <c r="AW603" s="595"/>
      <c r="AX603" s="595"/>
      <c r="AY603" s="595"/>
      <c r="AZ603" s="595"/>
      <c r="BA603" s="595"/>
      <c r="BB603" s="595"/>
      <c r="BC603" s="595"/>
      <c r="BD603" s="595"/>
      <c r="BE603" s="595"/>
      <c r="BF603" s="595"/>
      <c r="BG603" s="595"/>
      <c r="BH603" s="595"/>
      <c r="BI603" s="595"/>
      <c r="BJ603" s="547"/>
      <c r="BK603" s="595"/>
      <c r="BL603" s="595"/>
      <c r="BM603" s="595"/>
      <c r="BN603" s="3"/>
      <c r="BO603" s="48"/>
      <c r="BP603" s="48"/>
      <c r="BQ603" s="595"/>
      <c r="BR603" s="595"/>
      <c r="BS603" s="595"/>
      <c r="BT603" s="595"/>
      <c r="BU603" s="595"/>
      <c r="BV603" s="595"/>
      <c r="BW603" s="595"/>
      <c r="BX603" s="595"/>
      <c r="BY603" s="595"/>
      <c r="BZ603" s="595"/>
      <c r="CA603" s="595"/>
      <c r="CB603" s="595"/>
      <c r="CC603" s="595"/>
      <c r="CD603" s="595"/>
      <c r="CE603" s="595"/>
      <c r="CF603" s="547"/>
      <c r="CG603" s="595"/>
      <c r="CH603" s="595"/>
      <c r="CI603" s="595"/>
      <c r="CJ603" s="3"/>
      <c r="CK603" s="48"/>
      <c r="CL603" s="48"/>
      <c r="CM603" s="595"/>
      <c r="CN603" s="595"/>
      <c r="CO603" s="595"/>
      <c r="CP603" s="595"/>
      <c r="CQ603" s="595"/>
      <c r="CR603" s="595"/>
      <c r="CS603" s="595"/>
      <c r="CT603" s="595"/>
      <c r="CU603" s="595"/>
      <c r="CV603" s="595"/>
      <c r="CW603" s="595"/>
      <c r="CX603" s="595"/>
      <c r="CY603" s="595"/>
      <c r="CZ603" s="595"/>
      <c r="DA603" s="595"/>
      <c r="DB603" s="547"/>
      <c r="DC603" s="595"/>
      <c r="DD603" s="595"/>
      <c r="DE603" s="595"/>
      <c r="DF603" s="3"/>
      <c r="DG603" s="48"/>
      <c r="DH603" s="48"/>
      <c r="DI603" s="595"/>
      <c r="DJ603" s="595"/>
      <c r="DK603" s="595"/>
      <c r="DL603" s="595"/>
      <c r="DM603" s="595"/>
      <c r="DN603" s="595"/>
      <c r="DO603" s="595"/>
      <c r="DP603" s="595"/>
      <c r="DQ603" s="595"/>
      <c r="DR603" s="595"/>
      <c r="DS603" s="595"/>
      <c r="DT603" s="595"/>
      <c r="DU603" s="595"/>
      <c r="DV603" s="595"/>
      <c r="DW603" s="595"/>
      <c r="DX603" s="547"/>
      <c r="DY603" s="595"/>
      <c r="DZ603" s="595"/>
      <c r="EA603" s="595"/>
      <c r="EB603" s="3"/>
      <c r="EC603" s="48"/>
      <c r="ED603" s="48"/>
      <c r="EE603" s="595"/>
      <c r="EF603" s="595"/>
      <c r="EG603" s="595"/>
      <c r="EH603" s="595"/>
      <c r="EI603" s="595"/>
      <c r="EJ603" s="595"/>
      <c r="EK603" s="595"/>
      <c r="EL603" s="595"/>
      <c r="EM603" s="595"/>
      <c r="EN603" s="595"/>
      <c r="EO603" s="595"/>
      <c r="EP603" s="595"/>
      <c r="EQ603" s="595"/>
      <c r="ER603" s="595"/>
      <c r="ES603" s="595"/>
      <c r="ET603" s="547"/>
      <c r="EU603" s="595"/>
      <c r="EV603" s="595"/>
      <c r="EW603" s="595"/>
      <c r="EX603" s="3"/>
      <c r="EY603" s="48"/>
      <c r="EZ603" s="48"/>
      <c r="FA603" s="595"/>
      <c r="FB603" s="595"/>
      <c r="FC603" s="595"/>
      <c r="FD603" s="595"/>
      <c r="FE603" s="595"/>
      <c r="FF603" s="595"/>
      <c r="FG603" s="595"/>
      <c r="FH603" s="595"/>
      <c r="FI603" s="595"/>
      <c r="FJ603" s="595"/>
      <c r="FK603" s="595"/>
      <c r="FL603" s="595"/>
      <c r="FM603" s="595"/>
      <c r="FN603" s="595"/>
      <c r="FO603" s="595"/>
      <c r="FP603" s="547"/>
      <c r="FQ603" s="595"/>
      <c r="FR603" s="595"/>
      <c r="FS603" s="595"/>
      <c r="FT603" s="3"/>
      <c r="FU603" s="48"/>
      <c r="FV603" s="48"/>
      <c r="FW603" s="595"/>
      <c r="FX603" s="595"/>
      <c r="FY603" s="595"/>
      <c r="FZ603" s="595"/>
      <c r="GA603" s="595"/>
      <c r="GB603" s="595"/>
      <c r="GC603" s="595"/>
      <c r="GD603" s="595"/>
      <c r="GE603" s="595"/>
      <c r="GF603" s="595"/>
      <c r="GG603" s="595"/>
      <c r="GH603" s="595"/>
      <c r="GI603" s="595"/>
      <c r="GJ603" s="595"/>
      <c r="GK603" s="595"/>
      <c r="GL603" s="547"/>
      <c r="GM603" s="595"/>
      <c r="GN603" s="595"/>
      <c r="GO603" s="595"/>
      <c r="GP603" s="3"/>
      <c r="GQ603" s="48"/>
      <c r="GR603" s="48"/>
      <c r="GS603" s="595"/>
      <c r="GT603" s="595"/>
      <c r="GU603" s="595"/>
      <c r="GV603" s="595"/>
      <c r="GW603" s="595"/>
      <c r="GX603" s="595"/>
      <c r="GY603" s="595"/>
      <c r="GZ603" s="595"/>
      <c r="HA603" s="595"/>
      <c r="HB603" s="595"/>
      <c r="HC603" s="595"/>
      <c r="HD603" s="595"/>
      <c r="HE603" s="595"/>
      <c r="HF603" s="595"/>
      <c r="HG603" s="595"/>
      <c r="HH603" s="547"/>
      <c r="HI603" s="595"/>
      <c r="HJ603" s="595"/>
      <c r="HK603" s="595"/>
      <c r="HL603" s="3"/>
      <c r="HM603" s="48"/>
      <c r="HN603" s="48"/>
      <c r="HO603" s="595"/>
      <c r="HP603" s="595"/>
      <c r="HQ603" s="595"/>
      <c r="HR603" s="595"/>
      <c r="HS603" s="595"/>
      <c r="HT603" s="595"/>
      <c r="HU603" s="595"/>
      <c r="HV603" s="595"/>
      <c r="HW603" s="595"/>
      <c r="HX603" s="595"/>
      <c r="HY603" s="595"/>
      <c r="HZ603" s="595"/>
      <c r="IA603" s="595"/>
      <c r="IB603" s="595"/>
      <c r="IC603" s="595"/>
      <c r="ID603" s="547"/>
      <c r="IE603" s="595"/>
      <c r="IF603" s="595"/>
      <c r="IG603" s="595"/>
      <c r="IH603" s="3"/>
      <c r="II603" s="48"/>
      <c r="IJ603" s="48"/>
      <c r="IK603" s="595"/>
      <c r="IL603" s="595"/>
      <c r="IM603" s="595"/>
      <c r="IN603" s="595"/>
      <c r="IO603" s="595"/>
      <c r="IP603" s="595"/>
      <c r="IQ603" s="595"/>
      <c r="IR603" s="595"/>
      <c r="IS603" s="595"/>
      <c r="IT603" s="595"/>
      <c r="IU603" s="595"/>
      <c r="IV603" s="595"/>
      <c r="IW603" s="595"/>
      <c r="IX603" s="595"/>
      <c r="IY603" s="595"/>
      <c r="IZ603" s="547"/>
      <c r="JA603" s="595"/>
      <c r="JB603" s="595"/>
      <c r="JC603" s="595"/>
      <c r="JD603" s="3"/>
      <c r="JE603" s="48"/>
      <c r="JF603" s="48"/>
      <c r="JG603" s="595"/>
      <c r="JH603" s="595"/>
      <c r="JI603" s="595"/>
      <c r="JJ603" s="595"/>
      <c r="JK603" s="595"/>
      <c r="JL603" s="595"/>
      <c r="JM603" s="595"/>
      <c r="JV603" s="880"/>
      <c r="JZ603" s="879"/>
      <c r="KA603" s="875"/>
      <c r="KB603" s="875"/>
      <c r="KR603" s="880"/>
      <c r="KV603" s="879"/>
      <c r="KW603" s="875"/>
      <c r="KX603" s="875"/>
      <c r="LN603" s="880"/>
      <c r="LR603" s="879"/>
      <c r="LS603" s="875"/>
      <c r="LT603" s="875"/>
      <c r="MJ603" s="880"/>
      <c r="MN603" s="879"/>
      <c r="MO603" s="875"/>
      <c r="MP603" s="875"/>
      <c r="NF603" s="880"/>
      <c r="NJ603" s="879"/>
      <c r="NK603" s="875"/>
      <c r="NL603" s="875"/>
      <c r="OB603" s="880"/>
      <c r="OF603" s="879"/>
      <c r="OG603" s="875"/>
      <c r="OH603" s="875"/>
      <c r="OX603" s="880"/>
      <c r="PB603" s="879"/>
      <c r="PC603" s="875"/>
      <c r="PD603" s="875"/>
      <c r="PT603" s="880"/>
      <c r="PX603" s="879"/>
      <c r="PY603" s="875"/>
      <c r="PZ603" s="875"/>
      <c r="QP603" s="880"/>
      <c r="QT603" s="879"/>
      <c r="QU603" s="875"/>
      <c r="QV603" s="875"/>
      <c r="RL603" s="880"/>
      <c r="RP603" s="879"/>
      <c r="RQ603" s="875"/>
      <c r="RR603" s="875"/>
      <c r="SH603" s="880"/>
      <c r="SL603" s="879"/>
      <c r="SM603" s="875"/>
      <c r="SN603" s="875"/>
      <c r="TD603" s="880"/>
      <c r="TH603" s="879"/>
      <c r="TI603" s="875"/>
      <c r="TJ603" s="875"/>
      <c r="TZ603" s="880"/>
      <c r="UD603" s="879"/>
      <c r="UE603" s="875"/>
      <c r="UF603" s="875"/>
      <c r="UV603" s="880"/>
      <c r="UZ603" s="879"/>
      <c r="VA603" s="875"/>
      <c r="VB603" s="875"/>
      <c r="VR603" s="880"/>
      <c r="VV603" s="879"/>
      <c r="VW603" s="875"/>
      <c r="VX603" s="875"/>
      <c r="WN603" s="880"/>
      <c r="WR603" s="879"/>
      <c r="WS603" s="875"/>
      <c r="WT603" s="875"/>
      <c r="XJ603" s="880"/>
      <c r="XN603" s="879"/>
      <c r="XO603" s="875"/>
      <c r="XP603" s="875"/>
      <c r="YF603" s="880"/>
      <c r="YJ603" s="879"/>
      <c r="YK603" s="875"/>
      <c r="YL603" s="875"/>
      <c r="ZB603" s="880"/>
      <c r="ZF603" s="879"/>
      <c r="ZG603" s="875"/>
      <c r="ZH603" s="875"/>
      <c r="ZX603" s="880"/>
      <c r="AAB603" s="879"/>
      <c r="AAC603" s="875"/>
      <c r="AAD603" s="875"/>
      <c r="AAT603" s="880"/>
      <c r="AAX603" s="879"/>
      <c r="AAY603" s="875"/>
      <c r="AAZ603" s="875"/>
      <c r="ABP603" s="880"/>
      <c r="ABT603" s="879"/>
      <c r="ABU603" s="875"/>
      <c r="ABV603" s="875"/>
      <c r="ACL603" s="880"/>
      <c r="ACP603" s="879"/>
      <c r="ACQ603" s="875"/>
      <c r="ACR603" s="875"/>
      <c r="ADH603" s="880"/>
      <c r="ADL603" s="879"/>
      <c r="ADM603" s="875"/>
      <c r="ADN603" s="875"/>
      <c r="AED603" s="880"/>
      <c r="AEH603" s="879"/>
      <c r="AEI603" s="875"/>
      <c r="AEJ603" s="875"/>
      <c r="AEZ603" s="880"/>
      <c r="AFD603" s="879"/>
      <c r="AFE603" s="875"/>
      <c r="AFF603" s="875"/>
      <c r="AFV603" s="880"/>
      <c r="AFZ603" s="879"/>
      <c r="AGA603" s="875"/>
      <c r="AGB603" s="875"/>
      <c r="AGR603" s="880"/>
      <c r="AGV603" s="879"/>
      <c r="AGW603" s="875"/>
      <c r="AGX603" s="875"/>
      <c r="AHN603" s="880"/>
      <c r="AHR603" s="879"/>
      <c r="AHS603" s="875"/>
      <c r="AHT603" s="875"/>
      <c r="AIJ603" s="880"/>
      <c r="AIN603" s="879"/>
      <c r="AIO603" s="875"/>
      <c r="AIP603" s="875"/>
      <c r="AJF603" s="880"/>
      <c r="AJJ603" s="879"/>
      <c r="AJK603" s="875"/>
      <c r="AJL603" s="875"/>
      <c r="AKB603" s="880"/>
      <c r="AKF603" s="879"/>
      <c r="AKG603" s="875"/>
      <c r="AKH603" s="875"/>
      <c r="AKX603" s="880"/>
      <c r="ALB603" s="879"/>
      <c r="ALC603" s="875"/>
      <c r="ALD603" s="875"/>
      <c r="ALT603" s="880"/>
      <c r="ALX603" s="879"/>
      <c r="ALY603" s="875"/>
      <c r="ALZ603" s="875"/>
      <c r="AMP603" s="880"/>
      <c r="AMT603" s="879"/>
      <c r="AMU603" s="875"/>
      <c r="AMV603" s="875"/>
      <c r="ANL603" s="880"/>
      <c r="ANP603" s="879"/>
      <c r="ANQ603" s="875"/>
      <c r="ANR603" s="875"/>
      <c r="AOH603" s="880"/>
      <c r="AOL603" s="879"/>
      <c r="AOM603" s="875"/>
      <c r="AON603" s="875"/>
      <c r="APD603" s="880"/>
      <c r="APH603" s="879"/>
      <c r="API603" s="875"/>
      <c r="APJ603" s="875"/>
      <c r="APZ603" s="880"/>
      <c r="AQD603" s="879"/>
      <c r="AQE603" s="875"/>
      <c r="AQF603" s="875"/>
      <c r="AQV603" s="880"/>
      <c r="AQZ603" s="879"/>
      <c r="ARA603" s="875"/>
      <c r="ARB603" s="875"/>
      <c r="ARR603" s="880"/>
      <c r="ARV603" s="879"/>
      <c r="ARW603" s="875"/>
      <c r="ARX603" s="875"/>
      <c r="ASN603" s="880"/>
      <c r="ASR603" s="879"/>
      <c r="ASS603" s="875"/>
      <c r="AST603" s="875"/>
      <c r="ATJ603" s="880"/>
      <c r="ATN603" s="879"/>
      <c r="ATO603" s="875"/>
      <c r="ATP603" s="875"/>
      <c r="AUF603" s="880"/>
      <c r="AUJ603" s="879"/>
      <c r="AUK603" s="875"/>
      <c r="AUL603" s="875"/>
      <c r="AVB603" s="880"/>
      <c r="AVF603" s="879"/>
      <c r="AVG603" s="875"/>
      <c r="AVH603" s="875"/>
      <c r="AVX603" s="880"/>
      <c r="AWB603" s="879"/>
      <c r="AWC603" s="875"/>
      <c r="AWD603" s="875"/>
      <c r="AWT603" s="880"/>
      <c r="AWX603" s="879"/>
      <c r="AWY603" s="875"/>
      <c r="AWZ603" s="875"/>
      <c r="AXP603" s="880"/>
      <c r="AXT603" s="879"/>
      <c r="AXU603" s="875"/>
      <c r="AXV603" s="875"/>
      <c r="AYL603" s="880"/>
      <c r="AYP603" s="879"/>
      <c r="AYQ603" s="875"/>
      <c r="AYR603" s="875"/>
      <c r="AZH603" s="880"/>
      <c r="AZL603" s="879"/>
      <c r="AZM603" s="875"/>
      <c r="AZN603" s="875"/>
      <c r="BAD603" s="880"/>
      <c r="BAH603" s="879"/>
      <c r="BAI603" s="875"/>
      <c r="BAJ603" s="875"/>
      <c r="BAZ603" s="880"/>
      <c r="BBD603" s="879"/>
      <c r="BBE603" s="875"/>
      <c r="BBF603" s="875"/>
      <c r="BBV603" s="880"/>
      <c r="BBZ603" s="879"/>
      <c r="BCA603" s="875"/>
      <c r="BCB603" s="875"/>
      <c r="BCR603" s="880"/>
      <c r="BCV603" s="879"/>
      <c r="BCW603" s="875"/>
      <c r="BCX603" s="875"/>
      <c r="BDN603" s="880"/>
      <c r="BDR603" s="879"/>
      <c r="BDS603" s="875"/>
      <c r="BDT603" s="875"/>
      <c r="BEJ603" s="880"/>
      <c r="BEN603" s="879"/>
      <c r="BEO603" s="875"/>
      <c r="BEP603" s="875"/>
      <c r="BFF603" s="880"/>
      <c r="BFJ603" s="879"/>
      <c r="BFK603" s="875"/>
      <c r="BFL603" s="875"/>
      <c r="BGB603" s="880"/>
      <c r="BGF603" s="879"/>
      <c r="BGG603" s="875"/>
      <c r="BGH603" s="875"/>
      <c r="BGX603" s="880"/>
      <c r="BHB603" s="879"/>
      <c r="BHC603" s="875"/>
      <c r="BHD603" s="875"/>
      <c r="BHT603" s="880"/>
      <c r="BHX603" s="879"/>
      <c r="BHY603" s="875"/>
      <c r="BHZ603" s="875"/>
      <c r="BIP603" s="880"/>
      <c r="BIT603" s="879"/>
      <c r="BIU603" s="875"/>
      <c r="BIV603" s="875"/>
      <c r="BJL603" s="880"/>
      <c r="BJP603" s="879"/>
      <c r="BJQ603" s="875"/>
      <c r="BJR603" s="875"/>
      <c r="BKH603" s="880"/>
      <c r="BKL603" s="879"/>
      <c r="BKM603" s="875"/>
      <c r="BKN603" s="875"/>
      <c r="BLD603" s="880"/>
      <c r="BLH603" s="879"/>
      <c r="BLI603" s="875"/>
      <c r="BLJ603" s="875"/>
      <c r="BLZ603" s="880"/>
      <c r="BMD603" s="879"/>
      <c r="BME603" s="875"/>
      <c r="BMF603" s="875"/>
      <c r="BMV603" s="880"/>
      <c r="BMZ603" s="879"/>
      <c r="BNA603" s="875"/>
      <c r="BNB603" s="875"/>
      <c r="BNR603" s="880"/>
      <c r="BNV603" s="879"/>
      <c r="BNW603" s="875"/>
      <c r="BNX603" s="875"/>
      <c r="BON603" s="880"/>
      <c r="BOR603" s="879"/>
      <c r="BOS603" s="875"/>
      <c r="BOT603" s="875"/>
      <c r="BPJ603" s="880"/>
      <c r="BPN603" s="879"/>
      <c r="BPO603" s="875"/>
      <c r="BPP603" s="875"/>
      <c r="BQF603" s="880"/>
      <c r="BQJ603" s="879"/>
      <c r="BQK603" s="875"/>
      <c r="BQL603" s="875"/>
      <c r="BRB603" s="880"/>
      <c r="BRF603" s="879"/>
      <c r="BRG603" s="875"/>
      <c r="BRH603" s="875"/>
      <c r="BRX603" s="880"/>
      <c r="BSB603" s="879"/>
      <c r="BSC603" s="875"/>
      <c r="BSD603" s="875"/>
      <c r="BST603" s="880"/>
      <c r="BSX603" s="879"/>
      <c r="BSY603" s="875"/>
      <c r="BSZ603" s="875"/>
      <c r="BTP603" s="880"/>
      <c r="BTT603" s="879"/>
      <c r="BTU603" s="875"/>
      <c r="BTV603" s="875"/>
      <c r="BUL603" s="880"/>
      <c r="BUP603" s="879"/>
      <c r="BUQ603" s="875"/>
      <c r="BUR603" s="875"/>
      <c r="BVH603" s="880"/>
      <c r="BVL603" s="879"/>
      <c r="BVM603" s="875"/>
      <c r="BVN603" s="875"/>
      <c r="BWD603" s="880"/>
      <c r="BWH603" s="879"/>
      <c r="BWI603" s="875"/>
      <c r="BWJ603" s="875"/>
      <c r="BWZ603" s="880"/>
      <c r="BXD603" s="879"/>
      <c r="BXE603" s="875"/>
      <c r="BXF603" s="875"/>
      <c r="BXV603" s="880"/>
      <c r="BXZ603" s="879"/>
      <c r="BYA603" s="875"/>
      <c r="BYB603" s="875"/>
      <c r="BYR603" s="880"/>
      <c r="BYV603" s="879"/>
      <c r="BYW603" s="875"/>
      <c r="BYX603" s="875"/>
      <c r="BZN603" s="880"/>
      <c r="BZR603" s="879"/>
      <c r="BZS603" s="875"/>
      <c r="BZT603" s="875"/>
      <c r="CAJ603" s="880"/>
      <c r="CAN603" s="879"/>
      <c r="CAO603" s="875"/>
      <c r="CAP603" s="875"/>
      <c r="CBF603" s="880"/>
      <c r="CBJ603" s="879"/>
      <c r="CBK603" s="875"/>
      <c r="CBL603" s="875"/>
      <c r="CCB603" s="880"/>
      <c r="CCF603" s="879"/>
      <c r="CCG603" s="875"/>
      <c r="CCH603" s="875"/>
      <c r="CCX603" s="880"/>
      <c r="CDB603" s="879"/>
      <c r="CDC603" s="875"/>
      <c r="CDD603" s="875"/>
      <c r="CDT603" s="880"/>
      <c r="CDX603" s="879"/>
      <c r="CDY603" s="875"/>
      <c r="CDZ603" s="875"/>
      <c r="CEP603" s="880"/>
      <c r="CET603" s="879"/>
      <c r="CEU603" s="875"/>
      <c r="CEV603" s="875"/>
      <c r="CFL603" s="880"/>
      <c r="CFP603" s="879"/>
      <c r="CFQ603" s="875"/>
      <c r="CFR603" s="875"/>
      <c r="CGH603" s="880"/>
      <c r="CGL603" s="879"/>
      <c r="CGM603" s="875"/>
      <c r="CGN603" s="875"/>
      <c r="CHD603" s="880"/>
      <c r="CHH603" s="879"/>
      <c r="CHI603" s="875"/>
      <c r="CHJ603" s="875"/>
      <c r="CHZ603" s="880"/>
      <c r="CID603" s="879"/>
      <c r="CIE603" s="875"/>
      <c r="CIF603" s="875"/>
      <c r="CIV603" s="880"/>
      <c r="CIZ603" s="879"/>
      <c r="CJA603" s="875"/>
      <c r="CJB603" s="875"/>
      <c r="CJR603" s="880"/>
      <c r="CJV603" s="879"/>
      <c r="CJW603" s="875"/>
      <c r="CJX603" s="875"/>
      <c r="CKN603" s="880"/>
      <c r="CKR603" s="879"/>
      <c r="CKS603" s="875"/>
      <c r="CKT603" s="875"/>
      <c r="CLJ603" s="880"/>
      <c r="CLN603" s="879"/>
      <c r="CLO603" s="875"/>
      <c r="CLP603" s="875"/>
      <c r="CMF603" s="880"/>
      <c r="CMJ603" s="879"/>
      <c r="CMK603" s="875"/>
      <c r="CML603" s="875"/>
      <c r="CNB603" s="880"/>
      <c r="CNF603" s="879"/>
      <c r="CNG603" s="875"/>
      <c r="CNH603" s="875"/>
      <c r="CNX603" s="880"/>
      <c r="COB603" s="879"/>
      <c r="COC603" s="875"/>
      <c r="COD603" s="875"/>
      <c r="COT603" s="880"/>
      <c r="COX603" s="879"/>
      <c r="COY603" s="875"/>
      <c r="COZ603" s="875"/>
      <c r="CPP603" s="880"/>
      <c r="CPT603" s="879"/>
      <c r="CPU603" s="875"/>
      <c r="CPV603" s="875"/>
      <c r="CQL603" s="880"/>
      <c r="CQP603" s="879"/>
      <c r="CQQ603" s="875"/>
      <c r="CQR603" s="875"/>
      <c r="CRH603" s="880"/>
      <c r="CRL603" s="879"/>
      <c r="CRM603" s="875"/>
      <c r="CRN603" s="875"/>
      <c r="CSD603" s="880"/>
      <c r="CSH603" s="879"/>
      <c r="CSI603" s="875"/>
      <c r="CSJ603" s="875"/>
      <c r="CSZ603" s="880"/>
      <c r="CTD603" s="879"/>
      <c r="CTE603" s="875"/>
      <c r="CTF603" s="875"/>
      <c r="CTV603" s="880"/>
      <c r="CTZ603" s="879"/>
      <c r="CUA603" s="875"/>
      <c r="CUB603" s="875"/>
      <c r="CUR603" s="880"/>
      <c r="CUV603" s="879"/>
      <c r="CUW603" s="875"/>
      <c r="CUX603" s="875"/>
      <c r="CVN603" s="880"/>
      <c r="CVR603" s="879"/>
      <c r="CVS603" s="875"/>
      <c r="CVT603" s="875"/>
      <c r="CWJ603" s="880"/>
      <c r="CWN603" s="879"/>
      <c r="CWO603" s="875"/>
      <c r="CWP603" s="875"/>
      <c r="CXF603" s="880"/>
      <c r="CXJ603" s="879"/>
      <c r="CXK603" s="875"/>
      <c r="CXL603" s="875"/>
      <c r="CYB603" s="880"/>
      <c r="CYF603" s="879"/>
      <c r="CYG603" s="875"/>
      <c r="CYH603" s="875"/>
      <c r="CYX603" s="880"/>
      <c r="CZB603" s="879"/>
      <c r="CZC603" s="875"/>
      <c r="CZD603" s="875"/>
      <c r="CZT603" s="880"/>
      <c r="CZX603" s="879"/>
      <c r="CZY603" s="875"/>
      <c r="CZZ603" s="875"/>
      <c r="DAP603" s="880"/>
      <c r="DAT603" s="879"/>
      <c r="DAU603" s="875"/>
      <c r="DAV603" s="875"/>
      <c r="DBL603" s="880"/>
      <c r="DBP603" s="879"/>
      <c r="DBQ603" s="875"/>
      <c r="DBR603" s="875"/>
      <c r="DCH603" s="880"/>
      <c r="DCL603" s="879"/>
      <c r="DCM603" s="875"/>
      <c r="DCN603" s="875"/>
      <c r="DDD603" s="880"/>
      <c r="DDH603" s="879"/>
      <c r="DDI603" s="875"/>
      <c r="DDJ603" s="875"/>
      <c r="DDZ603" s="880"/>
      <c r="DED603" s="879"/>
      <c r="DEE603" s="875"/>
      <c r="DEF603" s="875"/>
      <c r="DEV603" s="880"/>
      <c r="DEZ603" s="879"/>
      <c r="DFA603" s="875"/>
      <c r="DFB603" s="875"/>
      <c r="DFR603" s="880"/>
      <c r="DFV603" s="879"/>
      <c r="DFW603" s="875"/>
      <c r="DFX603" s="875"/>
      <c r="DGN603" s="880"/>
      <c r="DGR603" s="879"/>
      <c r="DGS603" s="875"/>
      <c r="DGT603" s="875"/>
      <c r="DHJ603" s="880"/>
      <c r="DHN603" s="879"/>
      <c r="DHO603" s="875"/>
      <c r="DHP603" s="875"/>
      <c r="DIF603" s="880"/>
      <c r="DIJ603" s="879"/>
      <c r="DIK603" s="875"/>
      <c r="DIL603" s="875"/>
      <c r="DJB603" s="880"/>
      <c r="DJF603" s="879"/>
      <c r="DJG603" s="875"/>
      <c r="DJH603" s="875"/>
      <c r="DJX603" s="880"/>
      <c r="DKB603" s="879"/>
      <c r="DKC603" s="875"/>
      <c r="DKD603" s="875"/>
      <c r="DKT603" s="880"/>
      <c r="DKX603" s="879"/>
      <c r="DKY603" s="875"/>
      <c r="DKZ603" s="875"/>
      <c r="DLP603" s="880"/>
      <c r="DLT603" s="879"/>
      <c r="DLU603" s="875"/>
      <c r="DLV603" s="875"/>
      <c r="DML603" s="880"/>
      <c r="DMP603" s="879"/>
      <c r="DMQ603" s="875"/>
      <c r="DMR603" s="875"/>
      <c r="DNH603" s="880"/>
      <c r="DNL603" s="879"/>
      <c r="DNM603" s="875"/>
      <c r="DNN603" s="875"/>
      <c r="DOD603" s="880"/>
      <c r="DOH603" s="879"/>
      <c r="DOI603" s="875"/>
      <c r="DOJ603" s="875"/>
      <c r="DOZ603" s="880"/>
      <c r="DPD603" s="879"/>
      <c r="DPE603" s="875"/>
      <c r="DPF603" s="875"/>
      <c r="DPV603" s="880"/>
      <c r="DPZ603" s="879"/>
      <c r="DQA603" s="875"/>
      <c r="DQB603" s="875"/>
      <c r="DQR603" s="880"/>
      <c r="DQV603" s="879"/>
      <c r="DQW603" s="875"/>
      <c r="DQX603" s="875"/>
      <c r="DRN603" s="880"/>
      <c r="DRR603" s="879"/>
      <c r="DRS603" s="875"/>
      <c r="DRT603" s="875"/>
      <c r="DSJ603" s="880"/>
      <c r="DSN603" s="879"/>
      <c r="DSO603" s="875"/>
      <c r="DSP603" s="875"/>
      <c r="DTF603" s="880"/>
      <c r="DTJ603" s="879"/>
      <c r="DTK603" s="875"/>
      <c r="DTL603" s="875"/>
      <c r="DUB603" s="880"/>
      <c r="DUF603" s="879"/>
      <c r="DUG603" s="875"/>
      <c r="DUH603" s="875"/>
      <c r="DUX603" s="880"/>
      <c r="DVB603" s="879"/>
      <c r="DVC603" s="875"/>
      <c r="DVD603" s="875"/>
      <c r="DVT603" s="880"/>
      <c r="DVX603" s="879"/>
      <c r="DVY603" s="875"/>
      <c r="DVZ603" s="875"/>
      <c r="DWP603" s="880"/>
      <c r="DWT603" s="879"/>
      <c r="DWU603" s="875"/>
      <c r="DWV603" s="875"/>
      <c r="DXL603" s="880"/>
      <c r="DXP603" s="879"/>
      <c r="DXQ603" s="875"/>
      <c r="DXR603" s="875"/>
      <c r="DYH603" s="880"/>
      <c r="DYL603" s="879"/>
      <c r="DYM603" s="875"/>
      <c r="DYN603" s="875"/>
      <c r="DZD603" s="880"/>
      <c r="DZH603" s="879"/>
      <c r="DZI603" s="875"/>
      <c r="DZJ603" s="875"/>
      <c r="DZZ603" s="880"/>
      <c r="EAD603" s="879"/>
      <c r="EAE603" s="875"/>
      <c r="EAF603" s="875"/>
      <c r="EAV603" s="880"/>
      <c r="EAZ603" s="879"/>
      <c r="EBA603" s="875"/>
      <c r="EBB603" s="875"/>
      <c r="EBR603" s="880"/>
      <c r="EBV603" s="879"/>
      <c r="EBW603" s="875"/>
      <c r="EBX603" s="875"/>
      <c r="ECN603" s="880"/>
      <c r="ECR603" s="879"/>
      <c r="ECS603" s="875"/>
      <c r="ECT603" s="875"/>
      <c r="EDJ603" s="880"/>
      <c r="EDN603" s="879"/>
      <c r="EDO603" s="875"/>
      <c r="EDP603" s="875"/>
      <c r="EEF603" s="880"/>
      <c r="EEJ603" s="879"/>
      <c r="EEK603" s="875"/>
      <c r="EEL603" s="875"/>
      <c r="EFB603" s="880"/>
      <c r="EFF603" s="879"/>
      <c r="EFG603" s="875"/>
      <c r="EFH603" s="875"/>
      <c r="EFX603" s="880"/>
      <c r="EGB603" s="879"/>
      <c r="EGC603" s="875"/>
      <c r="EGD603" s="875"/>
      <c r="EGT603" s="880"/>
      <c r="EGX603" s="879"/>
      <c r="EGY603" s="875"/>
      <c r="EGZ603" s="875"/>
      <c r="EHP603" s="880"/>
      <c r="EHT603" s="879"/>
      <c r="EHU603" s="875"/>
      <c r="EHV603" s="875"/>
      <c r="EIL603" s="880"/>
      <c r="EIP603" s="879"/>
      <c r="EIQ603" s="875"/>
      <c r="EIR603" s="875"/>
      <c r="EJH603" s="880"/>
      <c r="EJL603" s="879"/>
      <c r="EJM603" s="875"/>
      <c r="EJN603" s="875"/>
      <c r="EKD603" s="880"/>
      <c r="EKH603" s="879"/>
      <c r="EKI603" s="875"/>
      <c r="EKJ603" s="875"/>
      <c r="EKZ603" s="880"/>
      <c r="ELD603" s="879"/>
      <c r="ELE603" s="875"/>
      <c r="ELF603" s="875"/>
      <c r="ELV603" s="880"/>
      <c r="ELZ603" s="879"/>
      <c r="EMA603" s="875"/>
      <c r="EMB603" s="875"/>
      <c r="EMR603" s="880"/>
      <c r="EMV603" s="879"/>
      <c r="EMW603" s="875"/>
      <c r="EMX603" s="875"/>
      <c r="ENN603" s="880"/>
      <c r="ENR603" s="879"/>
      <c r="ENS603" s="875"/>
      <c r="ENT603" s="875"/>
      <c r="EOJ603" s="880"/>
      <c r="EON603" s="879"/>
      <c r="EOO603" s="875"/>
      <c r="EOP603" s="875"/>
      <c r="EPF603" s="880"/>
      <c r="EPJ603" s="879"/>
      <c r="EPK603" s="875"/>
      <c r="EPL603" s="875"/>
      <c r="EQB603" s="880"/>
      <c r="EQF603" s="879"/>
      <c r="EQG603" s="875"/>
      <c r="EQH603" s="875"/>
      <c r="EQX603" s="880"/>
      <c r="ERB603" s="879"/>
      <c r="ERC603" s="875"/>
      <c r="ERD603" s="875"/>
      <c r="ERT603" s="880"/>
      <c r="ERX603" s="879"/>
      <c r="ERY603" s="875"/>
      <c r="ERZ603" s="875"/>
      <c r="ESP603" s="880"/>
      <c r="EST603" s="879"/>
      <c r="ESU603" s="875"/>
      <c r="ESV603" s="875"/>
      <c r="ETL603" s="880"/>
      <c r="ETP603" s="879"/>
      <c r="ETQ603" s="875"/>
      <c r="ETR603" s="875"/>
      <c r="EUH603" s="880"/>
      <c r="EUL603" s="879"/>
      <c r="EUM603" s="875"/>
      <c r="EUN603" s="875"/>
      <c r="EVD603" s="880"/>
      <c r="EVH603" s="879"/>
      <c r="EVI603" s="875"/>
      <c r="EVJ603" s="875"/>
      <c r="EVZ603" s="880"/>
      <c r="EWD603" s="879"/>
      <c r="EWE603" s="875"/>
      <c r="EWF603" s="875"/>
      <c r="EWV603" s="880"/>
      <c r="EWZ603" s="879"/>
      <c r="EXA603" s="875"/>
      <c r="EXB603" s="875"/>
      <c r="EXR603" s="880"/>
      <c r="EXV603" s="879"/>
      <c r="EXW603" s="875"/>
      <c r="EXX603" s="875"/>
      <c r="EYN603" s="880"/>
      <c r="EYR603" s="879"/>
      <c r="EYS603" s="875"/>
      <c r="EYT603" s="875"/>
      <c r="EZJ603" s="880"/>
      <c r="EZN603" s="879"/>
      <c r="EZO603" s="875"/>
      <c r="EZP603" s="875"/>
      <c r="FAF603" s="880"/>
      <c r="FAJ603" s="879"/>
      <c r="FAK603" s="875"/>
      <c r="FAL603" s="875"/>
      <c r="FBB603" s="880"/>
      <c r="FBF603" s="879"/>
      <c r="FBG603" s="875"/>
      <c r="FBH603" s="875"/>
      <c r="FBX603" s="880"/>
      <c r="FCB603" s="879"/>
      <c r="FCC603" s="875"/>
      <c r="FCD603" s="875"/>
      <c r="FCT603" s="880"/>
      <c r="FCX603" s="879"/>
      <c r="FCY603" s="875"/>
      <c r="FCZ603" s="875"/>
      <c r="FDP603" s="880"/>
      <c r="FDT603" s="879"/>
      <c r="FDU603" s="875"/>
      <c r="FDV603" s="875"/>
      <c r="FEL603" s="880"/>
      <c r="FEP603" s="879"/>
      <c r="FEQ603" s="875"/>
      <c r="FER603" s="875"/>
      <c r="FFH603" s="880"/>
      <c r="FFL603" s="879"/>
      <c r="FFM603" s="875"/>
      <c r="FFN603" s="875"/>
      <c r="FGD603" s="880"/>
      <c r="FGH603" s="879"/>
      <c r="FGI603" s="875"/>
      <c r="FGJ603" s="875"/>
      <c r="FGZ603" s="880"/>
      <c r="FHD603" s="879"/>
      <c r="FHE603" s="875"/>
      <c r="FHF603" s="875"/>
      <c r="FHV603" s="880"/>
      <c r="FHZ603" s="879"/>
      <c r="FIA603" s="875"/>
      <c r="FIB603" s="875"/>
      <c r="FIR603" s="880"/>
      <c r="FIV603" s="879"/>
      <c r="FIW603" s="875"/>
      <c r="FIX603" s="875"/>
      <c r="FJN603" s="880"/>
      <c r="FJR603" s="879"/>
      <c r="FJS603" s="875"/>
      <c r="FJT603" s="875"/>
      <c r="FKJ603" s="880"/>
      <c r="FKN603" s="879"/>
      <c r="FKO603" s="875"/>
      <c r="FKP603" s="875"/>
      <c r="FLF603" s="880"/>
      <c r="FLJ603" s="879"/>
      <c r="FLK603" s="875"/>
      <c r="FLL603" s="875"/>
      <c r="FMB603" s="880"/>
      <c r="FMF603" s="879"/>
      <c r="FMG603" s="875"/>
      <c r="FMH603" s="875"/>
      <c r="FMX603" s="880"/>
      <c r="FNB603" s="879"/>
      <c r="FNC603" s="875"/>
      <c r="FND603" s="875"/>
      <c r="FNT603" s="880"/>
      <c r="FNX603" s="879"/>
      <c r="FNY603" s="875"/>
      <c r="FNZ603" s="875"/>
      <c r="FOP603" s="880"/>
      <c r="FOT603" s="879"/>
      <c r="FOU603" s="875"/>
      <c r="FOV603" s="875"/>
      <c r="FPL603" s="880"/>
      <c r="FPP603" s="879"/>
      <c r="FPQ603" s="875"/>
      <c r="FPR603" s="875"/>
      <c r="FQH603" s="880"/>
      <c r="FQL603" s="879"/>
      <c r="FQM603" s="875"/>
      <c r="FQN603" s="875"/>
      <c r="FRD603" s="880"/>
      <c r="FRH603" s="879"/>
      <c r="FRI603" s="875"/>
      <c r="FRJ603" s="875"/>
      <c r="FRZ603" s="880"/>
      <c r="FSD603" s="879"/>
      <c r="FSE603" s="875"/>
      <c r="FSF603" s="875"/>
      <c r="FSV603" s="880"/>
      <c r="FSZ603" s="879"/>
      <c r="FTA603" s="875"/>
      <c r="FTB603" s="875"/>
      <c r="FTR603" s="880"/>
      <c r="FTV603" s="879"/>
      <c r="FTW603" s="875"/>
      <c r="FTX603" s="875"/>
      <c r="FUN603" s="880"/>
      <c r="FUR603" s="879"/>
      <c r="FUS603" s="875"/>
      <c r="FUT603" s="875"/>
      <c r="FVJ603" s="880"/>
      <c r="FVN603" s="879"/>
      <c r="FVO603" s="875"/>
      <c r="FVP603" s="875"/>
      <c r="FWF603" s="880"/>
      <c r="FWJ603" s="879"/>
      <c r="FWK603" s="875"/>
      <c r="FWL603" s="875"/>
      <c r="FXB603" s="880"/>
      <c r="FXF603" s="879"/>
      <c r="FXG603" s="875"/>
      <c r="FXH603" s="875"/>
      <c r="FXX603" s="880"/>
      <c r="FYB603" s="879"/>
      <c r="FYC603" s="875"/>
      <c r="FYD603" s="875"/>
      <c r="FYT603" s="880"/>
      <c r="FYX603" s="879"/>
      <c r="FYY603" s="875"/>
      <c r="FYZ603" s="875"/>
      <c r="FZP603" s="880"/>
      <c r="FZT603" s="879"/>
      <c r="FZU603" s="875"/>
      <c r="FZV603" s="875"/>
      <c r="GAL603" s="880"/>
      <c r="GAP603" s="879"/>
      <c r="GAQ603" s="875"/>
      <c r="GAR603" s="875"/>
      <c r="GBH603" s="880"/>
      <c r="GBL603" s="879"/>
      <c r="GBM603" s="875"/>
      <c r="GBN603" s="875"/>
      <c r="GCD603" s="880"/>
      <c r="GCH603" s="879"/>
      <c r="GCI603" s="875"/>
      <c r="GCJ603" s="875"/>
      <c r="GCZ603" s="880"/>
      <c r="GDD603" s="879"/>
      <c r="GDE603" s="875"/>
      <c r="GDF603" s="875"/>
      <c r="GDV603" s="880"/>
      <c r="GDZ603" s="879"/>
      <c r="GEA603" s="875"/>
      <c r="GEB603" s="875"/>
      <c r="GER603" s="880"/>
      <c r="GEV603" s="879"/>
      <c r="GEW603" s="875"/>
      <c r="GEX603" s="875"/>
      <c r="GFN603" s="880"/>
      <c r="GFR603" s="879"/>
      <c r="GFS603" s="875"/>
      <c r="GFT603" s="875"/>
      <c r="GGJ603" s="880"/>
      <c r="GGN603" s="879"/>
      <c r="GGO603" s="875"/>
      <c r="GGP603" s="875"/>
      <c r="GHF603" s="880"/>
      <c r="GHJ603" s="879"/>
      <c r="GHK603" s="875"/>
      <c r="GHL603" s="875"/>
      <c r="GIB603" s="880"/>
      <c r="GIF603" s="879"/>
      <c r="GIG603" s="875"/>
      <c r="GIH603" s="875"/>
      <c r="GIX603" s="880"/>
      <c r="GJB603" s="879"/>
      <c r="GJC603" s="875"/>
      <c r="GJD603" s="875"/>
      <c r="GJT603" s="880"/>
      <c r="GJX603" s="879"/>
      <c r="GJY603" s="875"/>
      <c r="GJZ603" s="875"/>
      <c r="GKP603" s="880"/>
      <c r="GKT603" s="879"/>
      <c r="GKU603" s="875"/>
      <c r="GKV603" s="875"/>
      <c r="GLL603" s="880"/>
      <c r="GLP603" s="879"/>
      <c r="GLQ603" s="875"/>
      <c r="GLR603" s="875"/>
      <c r="GMH603" s="880"/>
      <c r="GML603" s="879"/>
      <c r="GMM603" s="875"/>
      <c r="GMN603" s="875"/>
      <c r="GND603" s="880"/>
      <c r="GNH603" s="879"/>
      <c r="GNI603" s="875"/>
      <c r="GNJ603" s="875"/>
      <c r="GNZ603" s="880"/>
      <c r="GOD603" s="879"/>
      <c r="GOE603" s="875"/>
      <c r="GOF603" s="875"/>
      <c r="GOV603" s="880"/>
      <c r="GOZ603" s="879"/>
      <c r="GPA603" s="875"/>
      <c r="GPB603" s="875"/>
      <c r="GPR603" s="880"/>
      <c r="GPV603" s="879"/>
      <c r="GPW603" s="875"/>
      <c r="GPX603" s="875"/>
      <c r="GQN603" s="880"/>
      <c r="GQR603" s="879"/>
      <c r="GQS603" s="875"/>
      <c r="GQT603" s="875"/>
      <c r="GRJ603" s="880"/>
      <c r="GRN603" s="879"/>
      <c r="GRO603" s="875"/>
      <c r="GRP603" s="875"/>
      <c r="GSF603" s="880"/>
      <c r="GSJ603" s="879"/>
      <c r="GSK603" s="875"/>
      <c r="GSL603" s="875"/>
      <c r="GTB603" s="880"/>
      <c r="GTF603" s="879"/>
      <c r="GTG603" s="875"/>
      <c r="GTH603" s="875"/>
      <c r="GTX603" s="880"/>
      <c r="GUB603" s="879"/>
      <c r="GUC603" s="875"/>
      <c r="GUD603" s="875"/>
      <c r="GUT603" s="880"/>
      <c r="GUX603" s="879"/>
      <c r="GUY603" s="875"/>
      <c r="GUZ603" s="875"/>
      <c r="GVP603" s="880"/>
      <c r="GVT603" s="879"/>
      <c r="GVU603" s="875"/>
      <c r="GVV603" s="875"/>
      <c r="GWL603" s="880"/>
      <c r="GWP603" s="879"/>
      <c r="GWQ603" s="875"/>
      <c r="GWR603" s="875"/>
      <c r="GXH603" s="880"/>
      <c r="GXL603" s="879"/>
      <c r="GXM603" s="875"/>
      <c r="GXN603" s="875"/>
      <c r="GYD603" s="880"/>
      <c r="GYH603" s="879"/>
      <c r="GYI603" s="875"/>
      <c r="GYJ603" s="875"/>
      <c r="GYZ603" s="880"/>
      <c r="GZD603" s="879"/>
      <c r="GZE603" s="875"/>
      <c r="GZF603" s="875"/>
      <c r="GZV603" s="880"/>
      <c r="GZZ603" s="879"/>
      <c r="HAA603" s="875"/>
      <c r="HAB603" s="875"/>
      <c r="HAR603" s="880"/>
      <c r="HAV603" s="879"/>
      <c r="HAW603" s="875"/>
      <c r="HAX603" s="875"/>
      <c r="HBN603" s="880"/>
      <c r="HBR603" s="879"/>
      <c r="HBS603" s="875"/>
      <c r="HBT603" s="875"/>
      <c r="HCJ603" s="880"/>
      <c r="HCN603" s="879"/>
      <c r="HCO603" s="875"/>
      <c r="HCP603" s="875"/>
      <c r="HDF603" s="880"/>
      <c r="HDJ603" s="879"/>
      <c r="HDK603" s="875"/>
      <c r="HDL603" s="875"/>
      <c r="HEB603" s="880"/>
      <c r="HEF603" s="879"/>
      <c r="HEG603" s="875"/>
      <c r="HEH603" s="875"/>
      <c r="HEX603" s="880"/>
      <c r="HFB603" s="879"/>
      <c r="HFC603" s="875"/>
      <c r="HFD603" s="875"/>
      <c r="HFT603" s="880"/>
      <c r="HFX603" s="879"/>
      <c r="HFY603" s="875"/>
      <c r="HFZ603" s="875"/>
      <c r="HGP603" s="880"/>
      <c r="HGT603" s="879"/>
      <c r="HGU603" s="875"/>
      <c r="HGV603" s="875"/>
      <c r="HHL603" s="880"/>
      <c r="HHP603" s="879"/>
      <c r="HHQ603" s="875"/>
      <c r="HHR603" s="875"/>
      <c r="HIH603" s="880"/>
      <c r="HIL603" s="879"/>
      <c r="HIM603" s="875"/>
      <c r="HIN603" s="875"/>
      <c r="HJD603" s="880"/>
      <c r="HJH603" s="879"/>
      <c r="HJI603" s="875"/>
      <c r="HJJ603" s="875"/>
      <c r="HJZ603" s="880"/>
      <c r="HKD603" s="879"/>
      <c r="HKE603" s="875"/>
      <c r="HKF603" s="875"/>
      <c r="HKV603" s="880"/>
      <c r="HKZ603" s="879"/>
      <c r="HLA603" s="875"/>
      <c r="HLB603" s="875"/>
      <c r="HLR603" s="880"/>
      <c r="HLV603" s="879"/>
      <c r="HLW603" s="875"/>
      <c r="HLX603" s="875"/>
      <c r="HMN603" s="880"/>
      <c r="HMR603" s="879"/>
      <c r="HMS603" s="875"/>
      <c r="HMT603" s="875"/>
      <c r="HNJ603" s="880"/>
      <c r="HNN603" s="879"/>
      <c r="HNO603" s="875"/>
      <c r="HNP603" s="875"/>
      <c r="HOF603" s="880"/>
      <c r="HOJ603" s="879"/>
      <c r="HOK603" s="875"/>
      <c r="HOL603" s="875"/>
      <c r="HPB603" s="880"/>
      <c r="HPF603" s="879"/>
      <c r="HPG603" s="875"/>
      <c r="HPH603" s="875"/>
      <c r="HPX603" s="880"/>
      <c r="HQB603" s="879"/>
      <c r="HQC603" s="875"/>
      <c r="HQD603" s="875"/>
      <c r="HQT603" s="880"/>
      <c r="HQX603" s="879"/>
      <c r="HQY603" s="875"/>
      <c r="HQZ603" s="875"/>
      <c r="HRP603" s="880"/>
      <c r="HRT603" s="879"/>
      <c r="HRU603" s="875"/>
      <c r="HRV603" s="875"/>
      <c r="HSL603" s="880"/>
      <c r="HSP603" s="879"/>
      <c r="HSQ603" s="875"/>
      <c r="HSR603" s="875"/>
      <c r="HTH603" s="880"/>
      <c r="HTL603" s="879"/>
      <c r="HTM603" s="875"/>
      <c r="HTN603" s="875"/>
      <c r="HUD603" s="880"/>
      <c r="HUH603" s="879"/>
      <c r="HUI603" s="875"/>
      <c r="HUJ603" s="875"/>
      <c r="HUZ603" s="880"/>
      <c r="HVD603" s="879"/>
      <c r="HVE603" s="875"/>
      <c r="HVF603" s="875"/>
      <c r="HVV603" s="880"/>
      <c r="HVZ603" s="879"/>
      <c r="HWA603" s="875"/>
      <c r="HWB603" s="875"/>
      <c r="HWR603" s="880"/>
      <c r="HWV603" s="879"/>
      <c r="HWW603" s="875"/>
      <c r="HWX603" s="875"/>
      <c r="HXN603" s="880"/>
      <c r="HXR603" s="879"/>
      <c r="HXS603" s="875"/>
      <c r="HXT603" s="875"/>
      <c r="HYJ603" s="880"/>
      <c r="HYN603" s="879"/>
      <c r="HYO603" s="875"/>
      <c r="HYP603" s="875"/>
      <c r="HZF603" s="880"/>
      <c r="HZJ603" s="879"/>
      <c r="HZK603" s="875"/>
      <c r="HZL603" s="875"/>
      <c r="IAB603" s="880"/>
      <c r="IAF603" s="879"/>
      <c r="IAG603" s="875"/>
      <c r="IAH603" s="875"/>
      <c r="IAX603" s="880"/>
      <c r="IBB603" s="879"/>
      <c r="IBC603" s="875"/>
      <c r="IBD603" s="875"/>
      <c r="IBT603" s="880"/>
      <c r="IBX603" s="879"/>
      <c r="IBY603" s="875"/>
      <c r="IBZ603" s="875"/>
      <c r="ICP603" s="880"/>
      <c r="ICT603" s="879"/>
      <c r="ICU603" s="875"/>
      <c r="ICV603" s="875"/>
      <c r="IDL603" s="880"/>
      <c r="IDP603" s="879"/>
      <c r="IDQ603" s="875"/>
      <c r="IDR603" s="875"/>
      <c r="IEH603" s="880"/>
      <c r="IEL603" s="879"/>
      <c r="IEM603" s="875"/>
      <c r="IEN603" s="875"/>
      <c r="IFD603" s="880"/>
      <c r="IFH603" s="879"/>
      <c r="IFI603" s="875"/>
      <c r="IFJ603" s="875"/>
      <c r="IFZ603" s="880"/>
      <c r="IGD603" s="879"/>
      <c r="IGE603" s="875"/>
      <c r="IGF603" s="875"/>
      <c r="IGV603" s="880"/>
      <c r="IGZ603" s="879"/>
      <c r="IHA603" s="875"/>
      <c r="IHB603" s="875"/>
      <c r="IHR603" s="880"/>
      <c r="IHV603" s="879"/>
      <c r="IHW603" s="875"/>
      <c r="IHX603" s="875"/>
      <c r="IIN603" s="880"/>
      <c r="IIR603" s="879"/>
      <c r="IIS603" s="875"/>
      <c r="IIT603" s="875"/>
      <c r="IJJ603" s="880"/>
      <c r="IJN603" s="879"/>
      <c r="IJO603" s="875"/>
      <c r="IJP603" s="875"/>
      <c r="IKF603" s="880"/>
      <c r="IKJ603" s="879"/>
      <c r="IKK603" s="875"/>
      <c r="IKL603" s="875"/>
      <c r="ILB603" s="880"/>
      <c r="ILF603" s="879"/>
      <c r="ILG603" s="875"/>
      <c r="ILH603" s="875"/>
      <c r="ILX603" s="880"/>
      <c r="IMB603" s="879"/>
      <c r="IMC603" s="875"/>
      <c r="IMD603" s="875"/>
      <c r="IMT603" s="880"/>
      <c r="IMX603" s="879"/>
      <c r="IMY603" s="875"/>
      <c r="IMZ603" s="875"/>
      <c r="INP603" s="880"/>
      <c r="INT603" s="879"/>
      <c r="INU603" s="875"/>
      <c r="INV603" s="875"/>
      <c r="IOL603" s="880"/>
      <c r="IOP603" s="879"/>
      <c r="IOQ603" s="875"/>
      <c r="IOR603" s="875"/>
      <c r="IPH603" s="880"/>
      <c r="IPL603" s="879"/>
      <c r="IPM603" s="875"/>
      <c r="IPN603" s="875"/>
      <c r="IQD603" s="880"/>
      <c r="IQH603" s="879"/>
      <c r="IQI603" s="875"/>
      <c r="IQJ603" s="875"/>
      <c r="IQZ603" s="880"/>
      <c r="IRD603" s="879"/>
      <c r="IRE603" s="875"/>
      <c r="IRF603" s="875"/>
      <c r="IRV603" s="880"/>
      <c r="IRZ603" s="879"/>
      <c r="ISA603" s="875"/>
      <c r="ISB603" s="875"/>
      <c r="ISR603" s="880"/>
      <c r="ISV603" s="879"/>
      <c r="ISW603" s="875"/>
      <c r="ISX603" s="875"/>
      <c r="ITN603" s="880"/>
      <c r="ITR603" s="879"/>
      <c r="ITS603" s="875"/>
      <c r="ITT603" s="875"/>
      <c r="IUJ603" s="880"/>
      <c r="IUN603" s="879"/>
      <c r="IUO603" s="875"/>
      <c r="IUP603" s="875"/>
      <c r="IVF603" s="880"/>
      <c r="IVJ603" s="879"/>
      <c r="IVK603" s="875"/>
      <c r="IVL603" s="875"/>
      <c r="IWB603" s="880"/>
      <c r="IWF603" s="879"/>
      <c r="IWG603" s="875"/>
      <c r="IWH603" s="875"/>
      <c r="IWX603" s="880"/>
      <c r="IXB603" s="879"/>
      <c r="IXC603" s="875"/>
      <c r="IXD603" s="875"/>
      <c r="IXT603" s="880"/>
      <c r="IXX603" s="879"/>
      <c r="IXY603" s="875"/>
      <c r="IXZ603" s="875"/>
      <c r="IYP603" s="880"/>
      <c r="IYT603" s="879"/>
      <c r="IYU603" s="875"/>
      <c r="IYV603" s="875"/>
      <c r="IZL603" s="880"/>
      <c r="IZP603" s="879"/>
      <c r="IZQ603" s="875"/>
      <c r="IZR603" s="875"/>
      <c r="JAH603" s="880"/>
      <c r="JAL603" s="879"/>
      <c r="JAM603" s="875"/>
      <c r="JAN603" s="875"/>
      <c r="JBD603" s="880"/>
      <c r="JBH603" s="879"/>
      <c r="JBI603" s="875"/>
      <c r="JBJ603" s="875"/>
      <c r="JBZ603" s="880"/>
      <c r="JCD603" s="879"/>
      <c r="JCE603" s="875"/>
      <c r="JCF603" s="875"/>
      <c r="JCV603" s="880"/>
      <c r="JCZ603" s="879"/>
      <c r="JDA603" s="875"/>
      <c r="JDB603" s="875"/>
      <c r="JDR603" s="880"/>
      <c r="JDV603" s="879"/>
      <c r="JDW603" s="875"/>
      <c r="JDX603" s="875"/>
      <c r="JEN603" s="880"/>
      <c r="JER603" s="879"/>
      <c r="JES603" s="875"/>
      <c r="JET603" s="875"/>
      <c r="JFJ603" s="880"/>
      <c r="JFN603" s="879"/>
      <c r="JFO603" s="875"/>
      <c r="JFP603" s="875"/>
      <c r="JGF603" s="880"/>
      <c r="JGJ603" s="879"/>
      <c r="JGK603" s="875"/>
      <c r="JGL603" s="875"/>
      <c r="JHB603" s="880"/>
      <c r="JHF603" s="879"/>
      <c r="JHG603" s="875"/>
      <c r="JHH603" s="875"/>
      <c r="JHX603" s="880"/>
      <c r="JIB603" s="879"/>
      <c r="JIC603" s="875"/>
      <c r="JID603" s="875"/>
      <c r="JIT603" s="880"/>
      <c r="JIX603" s="879"/>
      <c r="JIY603" s="875"/>
      <c r="JIZ603" s="875"/>
      <c r="JJP603" s="880"/>
      <c r="JJT603" s="879"/>
      <c r="JJU603" s="875"/>
      <c r="JJV603" s="875"/>
      <c r="JKL603" s="880"/>
      <c r="JKP603" s="879"/>
      <c r="JKQ603" s="875"/>
      <c r="JKR603" s="875"/>
      <c r="JLH603" s="880"/>
      <c r="JLL603" s="879"/>
      <c r="JLM603" s="875"/>
      <c r="JLN603" s="875"/>
      <c r="JMD603" s="880"/>
      <c r="JMH603" s="879"/>
      <c r="JMI603" s="875"/>
      <c r="JMJ603" s="875"/>
      <c r="JMZ603" s="880"/>
      <c r="JND603" s="879"/>
      <c r="JNE603" s="875"/>
      <c r="JNF603" s="875"/>
      <c r="JNV603" s="880"/>
      <c r="JNZ603" s="879"/>
      <c r="JOA603" s="875"/>
      <c r="JOB603" s="875"/>
      <c r="JOR603" s="880"/>
      <c r="JOV603" s="879"/>
      <c r="JOW603" s="875"/>
      <c r="JOX603" s="875"/>
      <c r="JPN603" s="880"/>
      <c r="JPR603" s="879"/>
      <c r="JPS603" s="875"/>
      <c r="JPT603" s="875"/>
      <c r="JQJ603" s="880"/>
      <c r="JQN603" s="879"/>
      <c r="JQO603" s="875"/>
      <c r="JQP603" s="875"/>
      <c r="JRF603" s="880"/>
      <c r="JRJ603" s="879"/>
      <c r="JRK603" s="875"/>
      <c r="JRL603" s="875"/>
      <c r="JSB603" s="880"/>
      <c r="JSF603" s="879"/>
      <c r="JSG603" s="875"/>
      <c r="JSH603" s="875"/>
      <c r="JSX603" s="880"/>
      <c r="JTB603" s="879"/>
      <c r="JTC603" s="875"/>
      <c r="JTD603" s="875"/>
      <c r="JTT603" s="880"/>
      <c r="JTX603" s="879"/>
      <c r="JTY603" s="875"/>
      <c r="JTZ603" s="875"/>
      <c r="JUP603" s="880"/>
      <c r="JUT603" s="879"/>
      <c r="JUU603" s="875"/>
      <c r="JUV603" s="875"/>
      <c r="JVL603" s="880"/>
      <c r="JVP603" s="879"/>
      <c r="JVQ603" s="875"/>
      <c r="JVR603" s="875"/>
      <c r="JWH603" s="880"/>
      <c r="JWL603" s="879"/>
      <c r="JWM603" s="875"/>
      <c r="JWN603" s="875"/>
      <c r="JXD603" s="880"/>
      <c r="JXH603" s="879"/>
      <c r="JXI603" s="875"/>
      <c r="JXJ603" s="875"/>
      <c r="JXZ603" s="880"/>
      <c r="JYD603" s="879"/>
      <c r="JYE603" s="875"/>
      <c r="JYF603" s="875"/>
      <c r="JYV603" s="880"/>
      <c r="JYZ603" s="879"/>
      <c r="JZA603" s="875"/>
      <c r="JZB603" s="875"/>
      <c r="JZR603" s="880"/>
      <c r="JZV603" s="879"/>
      <c r="JZW603" s="875"/>
      <c r="JZX603" s="875"/>
      <c r="KAN603" s="880"/>
      <c r="KAR603" s="879"/>
      <c r="KAS603" s="875"/>
      <c r="KAT603" s="875"/>
      <c r="KBJ603" s="880"/>
      <c r="KBN603" s="879"/>
      <c r="KBO603" s="875"/>
      <c r="KBP603" s="875"/>
      <c r="KCF603" s="880"/>
      <c r="KCJ603" s="879"/>
      <c r="KCK603" s="875"/>
      <c r="KCL603" s="875"/>
      <c r="KDB603" s="880"/>
      <c r="KDF603" s="879"/>
      <c r="KDG603" s="875"/>
      <c r="KDH603" s="875"/>
      <c r="KDX603" s="880"/>
      <c r="KEB603" s="879"/>
      <c r="KEC603" s="875"/>
      <c r="KED603" s="875"/>
      <c r="KET603" s="880"/>
      <c r="KEX603" s="879"/>
      <c r="KEY603" s="875"/>
      <c r="KEZ603" s="875"/>
      <c r="KFP603" s="880"/>
      <c r="KFT603" s="879"/>
      <c r="KFU603" s="875"/>
      <c r="KFV603" s="875"/>
      <c r="KGL603" s="880"/>
      <c r="KGP603" s="879"/>
      <c r="KGQ603" s="875"/>
      <c r="KGR603" s="875"/>
      <c r="KHH603" s="880"/>
      <c r="KHL603" s="879"/>
      <c r="KHM603" s="875"/>
      <c r="KHN603" s="875"/>
      <c r="KID603" s="880"/>
      <c r="KIH603" s="879"/>
      <c r="KII603" s="875"/>
      <c r="KIJ603" s="875"/>
      <c r="KIZ603" s="880"/>
      <c r="KJD603" s="879"/>
      <c r="KJE603" s="875"/>
      <c r="KJF603" s="875"/>
      <c r="KJV603" s="880"/>
      <c r="KJZ603" s="879"/>
      <c r="KKA603" s="875"/>
      <c r="KKB603" s="875"/>
      <c r="KKR603" s="880"/>
      <c r="KKV603" s="879"/>
      <c r="KKW603" s="875"/>
      <c r="KKX603" s="875"/>
      <c r="KLN603" s="880"/>
      <c r="KLR603" s="879"/>
      <c r="KLS603" s="875"/>
      <c r="KLT603" s="875"/>
      <c r="KMJ603" s="880"/>
      <c r="KMN603" s="879"/>
      <c r="KMO603" s="875"/>
      <c r="KMP603" s="875"/>
      <c r="KNF603" s="880"/>
      <c r="KNJ603" s="879"/>
      <c r="KNK603" s="875"/>
      <c r="KNL603" s="875"/>
      <c r="KOB603" s="880"/>
      <c r="KOF603" s="879"/>
      <c r="KOG603" s="875"/>
      <c r="KOH603" s="875"/>
      <c r="KOX603" s="880"/>
      <c r="KPB603" s="879"/>
      <c r="KPC603" s="875"/>
      <c r="KPD603" s="875"/>
      <c r="KPT603" s="880"/>
      <c r="KPX603" s="879"/>
      <c r="KPY603" s="875"/>
      <c r="KPZ603" s="875"/>
      <c r="KQP603" s="880"/>
      <c r="KQT603" s="879"/>
      <c r="KQU603" s="875"/>
      <c r="KQV603" s="875"/>
      <c r="KRL603" s="880"/>
      <c r="KRP603" s="879"/>
      <c r="KRQ603" s="875"/>
      <c r="KRR603" s="875"/>
      <c r="KSH603" s="880"/>
      <c r="KSL603" s="879"/>
      <c r="KSM603" s="875"/>
      <c r="KSN603" s="875"/>
      <c r="KTD603" s="880"/>
      <c r="KTH603" s="879"/>
      <c r="KTI603" s="875"/>
      <c r="KTJ603" s="875"/>
      <c r="KTZ603" s="880"/>
      <c r="KUD603" s="879"/>
      <c r="KUE603" s="875"/>
      <c r="KUF603" s="875"/>
      <c r="KUV603" s="880"/>
      <c r="KUZ603" s="879"/>
      <c r="KVA603" s="875"/>
      <c r="KVB603" s="875"/>
      <c r="KVR603" s="880"/>
      <c r="KVV603" s="879"/>
      <c r="KVW603" s="875"/>
      <c r="KVX603" s="875"/>
      <c r="KWN603" s="880"/>
      <c r="KWR603" s="879"/>
      <c r="KWS603" s="875"/>
      <c r="KWT603" s="875"/>
      <c r="KXJ603" s="880"/>
      <c r="KXN603" s="879"/>
      <c r="KXO603" s="875"/>
      <c r="KXP603" s="875"/>
      <c r="KYF603" s="880"/>
      <c r="KYJ603" s="879"/>
      <c r="KYK603" s="875"/>
      <c r="KYL603" s="875"/>
      <c r="KZB603" s="880"/>
      <c r="KZF603" s="879"/>
      <c r="KZG603" s="875"/>
      <c r="KZH603" s="875"/>
      <c r="KZX603" s="880"/>
      <c r="LAB603" s="879"/>
      <c r="LAC603" s="875"/>
      <c r="LAD603" s="875"/>
      <c r="LAT603" s="880"/>
      <c r="LAX603" s="879"/>
      <c r="LAY603" s="875"/>
      <c r="LAZ603" s="875"/>
      <c r="LBP603" s="880"/>
      <c r="LBT603" s="879"/>
      <c r="LBU603" s="875"/>
      <c r="LBV603" s="875"/>
      <c r="LCL603" s="880"/>
      <c r="LCP603" s="879"/>
      <c r="LCQ603" s="875"/>
      <c r="LCR603" s="875"/>
      <c r="LDH603" s="880"/>
      <c r="LDL603" s="879"/>
      <c r="LDM603" s="875"/>
      <c r="LDN603" s="875"/>
      <c r="LED603" s="880"/>
      <c r="LEH603" s="879"/>
      <c r="LEI603" s="875"/>
      <c r="LEJ603" s="875"/>
      <c r="LEZ603" s="880"/>
      <c r="LFD603" s="879"/>
      <c r="LFE603" s="875"/>
      <c r="LFF603" s="875"/>
      <c r="LFV603" s="880"/>
      <c r="LFZ603" s="879"/>
      <c r="LGA603" s="875"/>
      <c r="LGB603" s="875"/>
      <c r="LGR603" s="880"/>
      <c r="LGV603" s="879"/>
      <c r="LGW603" s="875"/>
      <c r="LGX603" s="875"/>
      <c r="LHN603" s="880"/>
      <c r="LHR603" s="879"/>
      <c r="LHS603" s="875"/>
      <c r="LHT603" s="875"/>
      <c r="LIJ603" s="880"/>
      <c r="LIN603" s="879"/>
      <c r="LIO603" s="875"/>
      <c r="LIP603" s="875"/>
      <c r="LJF603" s="880"/>
      <c r="LJJ603" s="879"/>
      <c r="LJK603" s="875"/>
      <c r="LJL603" s="875"/>
      <c r="LKB603" s="880"/>
      <c r="LKF603" s="879"/>
      <c r="LKG603" s="875"/>
      <c r="LKH603" s="875"/>
      <c r="LKX603" s="880"/>
      <c r="LLB603" s="879"/>
      <c r="LLC603" s="875"/>
      <c r="LLD603" s="875"/>
      <c r="LLT603" s="880"/>
      <c r="LLX603" s="879"/>
      <c r="LLY603" s="875"/>
      <c r="LLZ603" s="875"/>
      <c r="LMP603" s="880"/>
      <c r="LMT603" s="879"/>
      <c r="LMU603" s="875"/>
      <c r="LMV603" s="875"/>
      <c r="LNL603" s="880"/>
      <c r="LNP603" s="879"/>
      <c r="LNQ603" s="875"/>
      <c r="LNR603" s="875"/>
      <c r="LOH603" s="880"/>
      <c r="LOL603" s="879"/>
      <c r="LOM603" s="875"/>
      <c r="LON603" s="875"/>
      <c r="LPD603" s="880"/>
      <c r="LPH603" s="879"/>
      <c r="LPI603" s="875"/>
      <c r="LPJ603" s="875"/>
      <c r="LPZ603" s="880"/>
      <c r="LQD603" s="879"/>
      <c r="LQE603" s="875"/>
      <c r="LQF603" s="875"/>
      <c r="LQV603" s="880"/>
      <c r="LQZ603" s="879"/>
      <c r="LRA603" s="875"/>
      <c r="LRB603" s="875"/>
      <c r="LRR603" s="880"/>
      <c r="LRV603" s="879"/>
      <c r="LRW603" s="875"/>
      <c r="LRX603" s="875"/>
      <c r="LSN603" s="880"/>
      <c r="LSR603" s="879"/>
      <c r="LSS603" s="875"/>
      <c r="LST603" s="875"/>
      <c r="LTJ603" s="880"/>
      <c r="LTN603" s="879"/>
      <c r="LTO603" s="875"/>
      <c r="LTP603" s="875"/>
      <c r="LUF603" s="880"/>
      <c r="LUJ603" s="879"/>
      <c r="LUK603" s="875"/>
      <c r="LUL603" s="875"/>
      <c r="LVB603" s="880"/>
      <c r="LVF603" s="879"/>
      <c r="LVG603" s="875"/>
      <c r="LVH603" s="875"/>
      <c r="LVX603" s="880"/>
      <c r="LWB603" s="879"/>
      <c r="LWC603" s="875"/>
      <c r="LWD603" s="875"/>
      <c r="LWT603" s="880"/>
      <c r="LWX603" s="879"/>
      <c r="LWY603" s="875"/>
      <c r="LWZ603" s="875"/>
      <c r="LXP603" s="880"/>
      <c r="LXT603" s="879"/>
      <c r="LXU603" s="875"/>
      <c r="LXV603" s="875"/>
      <c r="LYL603" s="880"/>
      <c r="LYP603" s="879"/>
      <c r="LYQ603" s="875"/>
      <c r="LYR603" s="875"/>
      <c r="LZH603" s="880"/>
      <c r="LZL603" s="879"/>
      <c r="LZM603" s="875"/>
      <c r="LZN603" s="875"/>
      <c r="MAD603" s="880"/>
      <c r="MAH603" s="879"/>
      <c r="MAI603" s="875"/>
      <c r="MAJ603" s="875"/>
      <c r="MAZ603" s="880"/>
      <c r="MBD603" s="879"/>
      <c r="MBE603" s="875"/>
      <c r="MBF603" s="875"/>
      <c r="MBV603" s="880"/>
      <c r="MBZ603" s="879"/>
      <c r="MCA603" s="875"/>
      <c r="MCB603" s="875"/>
      <c r="MCR603" s="880"/>
      <c r="MCV603" s="879"/>
      <c r="MCW603" s="875"/>
      <c r="MCX603" s="875"/>
      <c r="MDN603" s="880"/>
      <c r="MDR603" s="879"/>
      <c r="MDS603" s="875"/>
      <c r="MDT603" s="875"/>
      <c r="MEJ603" s="880"/>
      <c r="MEN603" s="879"/>
      <c r="MEO603" s="875"/>
      <c r="MEP603" s="875"/>
      <c r="MFF603" s="880"/>
      <c r="MFJ603" s="879"/>
      <c r="MFK603" s="875"/>
      <c r="MFL603" s="875"/>
      <c r="MGB603" s="880"/>
      <c r="MGF603" s="879"/>
      <c r="MGG603" s="875"/>
      <c r="MGH603" s="875"/>
      <c r="MGX603" s="880"/>
      <c r="MHB603" s="879"/>
      <c r="MHC603" s="875"/>
      <c r="MHD603" s="875"/>
      <c r="MHT603" s="880"/>
      <c r="MHX603" s="879"/>
      <c r="MHY603" s="875"/>
      <c r="MHZ603" s="875"/>
      <c r="MIP603" s="880"/>
      <c r="MIT603" s="879"/>
      <c r="MIU603" s="875"/>
      <c r="MIV603" s="875"/>
      <c r="MJL603" s="880"/>
      <c r="MJP603" s="879"/>
      <c r="MJQ603" s="875"/>
      <c r="MJR603" s="875"/>
      <c r="MKH603" s="880"/>
      <c r="MKL603" s="879"/>
      <c r="MKM603" s="875"/>
      <c r="MKN603" s="875"/>
      <c r="MLD603" s="880"/>
      <c r="MLH603" s="879"/>
      <c r="MLI603" s="875"/>
      <c r="MLJ603" s="875"/>
      <c r="MLZ603" s="880"/>
      <c r="MMD603" s="879"/>
      <c r="MME603" s="875"/>
      <c r="MMF603" s="875"/>
      <c r="MMV603" s="880"/>
      <c r="MMZ603" s="879"/>
      <c r="MNA603" s="875"/>
      <c r="MNB603" s="875"/>
      <c r="MNR603" s="880"/>
      <c r="MNV603" s="879"/>
      <c r="MNW603" s="875"/>
      <c r="MNX603" s="875"/>
      <c r="MON603" s="880"/>
      <c r="MOR603" s="879"/>
      <c r="MOS603" s="875"/>
      <c r="MOT603" s="875"/>
      <c r="MPJ603" s="880"/>
      <c r="MPN603" s="879"/>
      <c r="MPO603" s="875"/>
      <c r="MPP603" s="875"/>
      <c r="MQF603" s="880"/>
      <c r="MQJ603" s="879"/>
      <c r="MQK603" s="875"/>
      <c r="MQL603" s="875"/>
      <c r="MRB603" s="880"/>
      <c r="MRF603" s="879"/>
      <c r="MRG603" s="875"/>
      <c r="MRH603" s="875"/>
      <c r="MRX603" s="880"/>
      <c r="MSB603" s="879"/>
      <c r="MSC603" s="875"/>
      <c r="MSD603" s="875"/>
      <c r="MST603" s="880"/>
      <c r="MSX603" s="879"/>
      <c r="MSY603" s="875"/>
      <c r="MSZ603" s="875"/>
      <c r="MTP603" s="880"/>
      <c r="MTT603" s="879"/>
      <c r="MTU603" s="875"/>
      <c r="MTV603" s="875"/>
      <c r="MUL603" s="880"/>
      <c r="MUP603" s="879"/>
      <c r="MUQ603" s="875"/>
      <c r="MUR603" s="875"/>
      <c r="MVH603" s="880"/>
      <c r="MVL603" s="879"/>
      <c r="MVM603" s="875"/>
      <c r="MVN603" s="875"/>
      <c r="MWD603" s="880"/>
      <c r="MWH603" s="879"/>
      <c r="MWI603" s="875"/>
      <c r="MWJ603" s="875"/>
      <c r="MWZ603" s="880"/>
      <c r="MXD603" s="879"/>
      <c r="MXE603" s="875"/>
      <c r="MXF603" s="875"/>
      <c r="MXV603" s="880"/>
      <c r="MXZ603" s="879"/>
      <c r="MYA603" s="875"/>
      <c r="MYB603" s="875"/>
      <c r="MYR603" s="880"/>
      <c r="MYV603" s="879"/>
      <c r="MYW603" s="875"/>
      <c r="MYX603" s="875"/>
      <c r="MZN603" s="880"/>
      <c r="MZR603" s="879"/>
      <c r="MZS603" s="875"/>
      <c r="MZT603" s="875"/>
      <c r="NAJ603" s="880"/>
      <c r="NAN603" s="879"/>
      <c r="NAO603" s="875"/>
      <c r="NAP603" s="875"/>
      <c r="NBF603" s="880"/>
      <c r="NBJ603" s="879"/>
      <c r="NBK603" s="875"/>
      <c r="NBL603" s="875"/>
      <c r="NCB603" s="880"/>
      <c r="NCF603" s="879"/>
      <c r="NCG603" s="875"/>
      <c r="NCH603" s="875"/>
      <c r="NCX603" s="880"/>
      <c r="NDB603" s="879"/>
      <c r="NDC603" s="875"/>
      <c r="NDD603" s="875"/>
      <c r="NDT603" s="880"/>
      <c r="NDX603" s="879"/>
      <c r="NDY603" s="875"/>
      <c r="NDZ603" s="875"/>
      <c r="NEP603" s="880"/>
      <c r="NET603" s="879"/>
      <c r="NEU603" s="875"/>
      <c r="NEV603" s="875"/>
      <c r="NFL603" s="880"/>
      <c r="NFP603" s="879"/>
      <c r="NFQ603" s="875"/>
      <c r="NFR603" s="875"/>
      <c r="NGH603" s="880"/>
      <c r="NGL603" s="879"/>
      <c r="NGM603" s="875"/>
      <c r="NGN603" s="875"/>
      <c r="NHD603" s="880"/>
      <c r="NHH603" s="879"/>
      <c r="NHI603" s="875"/>
      <c r="NHJ603" s="875"/>
      <c r="NHZ603" s="880"/>
      <c r="NID603" s="879"/>
      <c r="NIE603" s="875"/>
      <c r="NIF603" s="875"/>
      <c r="NIV603" s="880"/>
      <c r="NIZ603" s="879"/>
      <c r="NJA603" s="875"/>
      <c r="NJB603" s="875"/>
      <c r="NJR603" s="880"/>
      <c r="NJV603" s="879"/>
      <c r="NJW603" s="875"/>
      <c r="NJX603" s="875"/>
      <c r="NKN603" s="880"/>
      <c r="NKR603" s="879"/>
      <c r="NKS603" s="875"/>
      <c r="NKT603" s="875"/>
      <c r="NLJ603" s="880"/>
      <c r="NLN603" s="879"/>
      <c r="NLO603" s="875"/>
      <c r="NLP603" s="875"/>
      <c r="NMF603" s="880"/>
      <c r="NMJ603" s="879"/>
      <c r="NMK603" s="875"/>
      <c r="NML603" s="875"/>
      <c r="NNB603" s="880"/>
      <c r="NNF603" s="879"/>
      <c r="NNG603" s="875"/>
      <c r="NNH603" s="875"/>
      <c r="NNX603" s="880"/>
      <c r="NOB603" s="879"/>
      <c r="NOC603" s="875"/>
      <c r="NOD603" s="875"/>
      <c r="NOT603" s="880"/>
      <c r="NOX603" s="879"/>
      <c r="NOY603" s="875"/>
      <c r="NOZ603" s="875"/>
      <c r="NPP603" s="880"/>
      <c r="NPT603" s="879"/>
      <c r="NPU603" s="875"/>
      <c r="NPV603" s="875"/>
      <c r="NQL603" s="880"/>
      <c r="NQP603" s="879"/>
      <c r="NQQ603" s="875"/>
      <c r="NQR603" s="875"/>
      <c r="NRH603" s="880"/>
      <c r="NRL603" s="879"/>
      <c r="NRM603" s="875"/>
      <c r="NRN603" s="875"/>
      <c r="NSD603" s="880"/>
      <c r="NSH603" s="879"/>
      <c r="NSI603" s="875"/>
      <c r="NSJ603" s="875"/>
      <c r="NSZ603" s="880"/>
      <c r="NTD603" s="879"/>
      <c r="NTE603" s="875"/>
      <c r="NTF603" s="875"/>
      <c r="NTV603" s="880"/>
      <c r="NTZ603" s="879"/>
      <c r="NUA603" s="875"/>
      <c r="NUB603" s="875"/>
      <c r="NUR603" s="880"/>
      <c r="NUV603" s="879"/>
      <c r="NUW603" s="875"/>
      <c r="NUX603" s="875"/>
      <c r="NVN603" s="880"/>
      <c r="NVR603" s="879"/>
      <c r="NVS603" s="875"/>
      <c r="NVT603" s="875"/>
      <c r="NWJ603" s="880"/>
      <c r="NWN603" s="879"/>
      <c r="NWO603" s="875"/>
      <c r="NWP603" s="875"/>
      <c r="NXF603" s="880"/>
      <c r="NXJ603" s="879"/>
      <c r="NXK603" s="875"/>
      <c r="NXL603" s="875"/>
      <c r="NYB603" s="880"/>
      <c r="NYF603" s="879"/>
      <c r="NYG603" s="875"/>
      <c r="NYH603" s="875"/>
      <c r="NYX603" s="880"/>
      <c r="NZB603" s="879"/>
      <c r="NZC603" s="875"/>
      <c r="NZD603" s="875"/>
      <c r="NZT603" s="880"/>
      <c r="NZX603" s="879"/>
      <c r="NZY603" s="875"/>
      <c r="NZZ603" s="875"/>
      <c r="OAP603" s="880"/>
      <c r="OAT603" s="879"/>
      <c r="OAU603" s="875"/>
      <c r="OAV603" s="875"/>
      <c r="OBL603" s="880"/>
      <c r="OBP603" s="879"/>
      <c r="OBQ603" s="875"/>
      <c r="OBR603" s="875"/>
      <c r="OCH603" s="880"/>
      <c r="OCL603" s="879"/>
      <c r="OCM603" s="875"/>
      <c r="OCN603" s="875"/>
      <c r="ODD603" s="880"/>
      <c r="ODH603" s="879"/>
      <c r="ODI603" s="875"/>
      <c r="ODJ603" s="875"/>
      <c r="ODZ603" s="880"/>
      <c r="OED603" s="879"/>
      <c r="OEE603" s="875"/>
      <c r="OEF603" s="875"/>
      <c r="OEV603" s="880"/>
      <c r="OEZ603" s="879"/>
      <c r="OFA603" s="875"/>
      <c r="OFB603" s="875"/>
      <c r="OFR603" s="880"/>
      <c r="OFV603" s="879"/>
      <c r="OFW603" s="875"/>
      <c r="OFX603" s="875"/>
      <c r="OGN603" s="880"/>
      <c r="OGR603" s="879"/>
      <c r="OGS603" s="875"/>
      <c r="OGT603" s="875"/>
      <c r="OHJ603" s="880"/>
      <c r="OHN603" s="879"/>
      <c r="OHO603" s="875"/>
      <c r="OHP603" s="875"/>
      <c r="OIF603" s="880"/>
      <c r="OIJ603" s="879"/>
      <c r="OIK603" s="875"/>
      <c r="OIL603" s="875"/>
      <c r="OJB603" s="880"/>
      <c r="OJF603" s="879"/>
      <c r="OJG603" s="875"/>
      <c r="OJH603" s="875"/>
      <c r="OJX603" s="880"/>
      <c r="OKB603" s="879"/>
      <c r="OKC603" s="875"/>
      <c r="OKD603" s="875"/>
      <c r="OKT603" s="880"/>
      <c r="OKX603" s="879"/>
      <c r="OKY603" s="875"/>
      <c r="OKZ603" s="875"/>
      <c r="OLP603" s="880"/>
      <c r="OLT603" s="879"/>
      <c r="OLU603" s="875"/>
      <c r="OLV603" s="875"/>
      <c r="OML603" s="880"/>
      <c r="OMP603" s="879"/>
      <c r="OMQ603" s="875"/>
      <c r="OMR603" s="875"/>
      <c r="ONH603" s="880"/>
      <c r="ONL603" s="879"/>
      <c r="ONM603" s="875"/>
      <c r="ONN603" s="875"/>
      <c r="OOD603" s="880"/>
      <c r="OOH603" s="879"/>
      <c r="OOI603" s="875"/>
      <c r="OOJ603" s="875"/>
      <c r="OOZ603" s="880"/>
      <c r="OPD603" s="879"/>
      <c r="OPE603" s="875"/>
      <c r="OPF603" s="875"/>
      <c r="OPV603" s="880"/>
      <c r="OPZ603" s="879"/>
      <c r="OQA603" s="875"/>
      <c r="OQB603" s="875"/>
      <c r="OQR603" s="880"/>
      <c r="OQV603" s="879"/>
      <c r="OQW603" s="875"/>
      <c r="OQX603" s="875"/>
      <c r="ORN603" s="880"/>
      <c r="ORR603" s="879"/>
      <c r="ORS603" s="875"/>
      <c r="ORT603" s="875"/>
      <c r="OSJ603" s="880"/>
      <c r="OSN603" s="879"/>
      <c r="OSO603" s="875"/>
      <c r="OSP603" s="875"/>
      <c r="OTF603" s="880"/>
      <c r="OTJ603" s="879"/>
      <c r="OTK603" s="875"/>
      <c r="OTL603" s="875"/>
      <c r="OUB603" s="880"/>
      <c r="OUF603" s="879"/>
      <c r="OUG603" s="875"/>
      <c r="OUH603" s="875"/>
      <c r="OUX603" s="880"/>
      <c r="OVB603" s="879"/>
      <c r="OVC603" s="875"/>
      <c r="OVD603" s="875"/>
      <c r="OVT603" s="880"/>
      <c r="OVX603" s="879"/>
      <c r="OVY603" s="875"/>
      <c r="OVZ603" s="875"/>
      <c r="OWP603" s="880"/>
      <c r="OWT603" s="879"/>
      <c r="OWU603" s="875"/>
      <c r="OWV603" s="875"/>
      <c r="OXL603" s="880"/>
      <c r="OXP603" s="879"/>
      <c r="OXQ603" s="875"/>
      <c r="OXR603" s="875"/>
      <c r="OYH603" s="880"/>
      <c r="OYL603" s="879"/>
      <c r="OYM603" s="875"/>
      <c r="OYN603" s="875"/>
      <c r="OZD603" s="880"/>
      <c r="OZH603" s="879"/>
      <c r="OZI603" s="875"/>
      <c r="OZJ603" s="875"/>
      <c r="OZZ603" s="880"/>
      <c r="PAD603" s="879"/>
      <c r="PAE603" s="875"/>
      <c r="PAF603" s="875"/>
      <c r="PAV603" s="880"/>
      <c r="PAZ603" s="879"/>
      <c r="PBA603" s="875"/>
      <c r="PBB603" s="875"/>
      <c r="PBR603" s="880"/>
      <c r="PBV603" s="879"/>
      <c r="PBW603" s="875"/>
      <c r="PBX603" s="875"/>
      <c r="PCN603" s="880"/>
      <c r="PCR603" s="879"/>
      <c r="PCS603" s="875"/>
      <c r="PCT603" s="875"/>
      <c r="PDJ603" s="880"/>
      <c r="PDN603" s="879"/>
      <c r="PDO603" s="875"/>
      <c r="PDP603" s="875"/>
      <c r="PEF603" s="880"/>
      <c r="PEJ603" s="879"/>
      <c r="PEK603" s="875"/>
      <c r="PEL603" s="875"/>
      <c r="PFB603" s="880"/>
      <c r="PFF603" s="879"/>
      <c r="PFG603" s="875"/>
      <c r="PFH603" s="875"/>
      <c r="PFX603" s="880"/>
      <c r="PGB603" s="879"/>
      <c r="PGC603" s="875"/>
      <c r="PGD603" s="875"/>
      <c r="PGT603" s="880"/>
      <c r="PGX603" s="879"/>
      <c r="PGY603" s="875"/>
      <c r="PGZ603" s="875"/>
      <c r="PHP603" s="880"/>
      <c r="PHT603" s="879"/>
      <c r="PHU603" s="875"/>
      <c r="PHV603" s="875"/>
      <c r="PIL603" s="880"/>
      <c r="PIP603" s="879"/>
      <c r="PIQ603" s="875"/>
      <c r="PIR603" s="875"/>
      <c r="PJH603" s="880"/>
      <c r="PJL603" s="879"/>
      <c r="PJM603" s="875"/>
      <c r="PJN603" s="875"/>
      <c r="PKD603" s="880"/>
      <c r="PKH603" s="879"/>
      <c r="PKI603" s="875"/>
      <c r="PKJ603" s="875"/>
      <c r="PKZ603" s="880"/>
      <c r="PLD603" s="879"/>
      <c r="PLE603" s="875"/>
      <c r="PLF603" s="875"/>
      <c r="PLV603" s="880"/>
      <c r="PLZ603" s="879"/>
      <c r="PMA603" s="875"/>
      <c r="PMB603" s="875"/>
      <c r="PMR603" s="880"/>
      <c r="PMV603" s="879"/>
      <c r="PMW603" s="875"/>
      <c r="PMX603" s="875"/>
      <c r="PNN603" s="880"/>
      <c r="PNR603" s="879"/>
      <c r="PNS603" s="875"/>
      <c r="PNT603" s="875"/>
      <c r="POJ603" s="880"/>
      <c r="PON603" s="879"/>
      <c r="POO603" s="875"/>
      <c r="POP603" s="875"/>
      <c r="PPF603" s="880"/>
      <c r="PPJ603" s="879"/>
      <c r="PPK603" s="875"/>
      <c r="PPL603" s="875"/>
      <c r="PQB603" s="880"/>
      <c r="PQF603" s="879"/>
      <c r="PQG603" s="875"/>
      <c r="PQH603" s="875"/>
      <c r="PQX603" s="880"/>
      <c r="PRB603" s="879"/>
      <c r="PRC603" s="875"/>
      <c r="PRD603" s="875"/>
      <c r="PRT603" s="880"/>
      <c r="PRX603" s="879"/>
      <c r="PRY603" s="875"/>
      <c r="PRZ603" s="875"/>
      <c r="PSP603" s="880"/>
      <c r="PST603" s="879"/>
      <c r="PSU603" s="875"/>
      <c r="PSV603" s="875"/>
      <c r="PTL603" s="880"/>
      <c r="PTP603" s="879"/>
      <c r="PTQ603" s="875"/>
      <c r="PTR603" s="875"/>
      <c r="PUH603" s="880"/>
      <c r="PUL603" s="879"/>
      <c r="PUM603" s="875"/>
      <c r="PUN603" s="875"/>
      <c r="PVD603" s="880"/>
      <c r="PVH603" s="879"/>
      <c r="PVI603" s="875"/>
      <c r="PVJ603" s="875"/>
      <c r="PVZ603" s="880"/>
      <c r="PWD603" s="879"/>
      <c r="PWE603" s="875"/>
      <c r="PWF603" s="875"/>
      <c r="PWV603" s="880"/>
      <c r="PWZ603" s="879"/>
      <c r="PXA603" s="875"/>
      <c r="PXB603" s="875"/>
      <c r="PXR603" s="880"/>
      <c r="PXV603" s="879"/>
      <c r="PXW603" s="875"/>
      <c r="PXX603" s="875"/>
      <c r="PYN603" s="880"/>
      <c r="PYR603" s="879"/>
      <c r="PYS603" s="875"/>
      <c r="PYT603" s="875"/>
      <c r="PZJ603" s="880"/>
      <c r="PZN603" s="879"/>
      <c r="PZO603" s="875"/>
      <c r="PZP603" s="875"/>
      <c r="QAF603" s="880"/>
      <c r="QAJ603" s="879"/>
      <c r="QAK603" s="875"/>
      <c r="QAL603" s="875"/>
      <c r="QBB603" s="880"/>
      <c r="QBF603" s="879"/>
      <c r="QBG603" s="875"/>
      <c r="QBH603" s="875"/>
      <c r="QBX603" s="880"/>
      <c r="QCB603" s="879"/>
      <c r="QCC603" s="875"/>
      <c r="QCD603" s="875"/>
      <c r="QCT603" s="880"/>
      <c r="QCX603" s="879"/>
      <c r="QCY603" s="875"/>
      <c r="QCZ603" s="875"/>
      <c r="QDP603" s="880"/>
      <c r="QDT603" s="879"/>
      <c r="QDU603" s="875"/>
      <c r="QDV603" s="875"/>
      <c r="QEL603" s="880"/>
      <c r="QEP603" s="879"/>
      <c r="QEQ603" s="875"/>
      <c r="QER603" s="875"/>
      <c r="QFH603" s="880"/>
      <c r="QFL603" s="879"/>
      <c r="QFM603" s="875"/>
      <c r="QFN603" s="875"/>
      <c r="QGD603" s="880"/>
      <c r="QGH603" s="879"/>
      <c r="QGI603" s="875"/>
      <c r="QGJ603" s="875"/>
      <c r="QGZ603" s="880"/>
      <c r="QHD603" s="879"/>
      <c r="QHE603" s="875"/>
      <c r="QHF603" s="875"/>
      <c r="QHV603" s="880"/>
      <c r="QHZ603" s="879"/>
      <c r="QIA603" s="875"/>
      <c r="QIB603" s="875"/>
      <c r="QIR603" s="880"/>
      <c r="QIV603" s="879"/>
      <c r="QIW603" s="875"/>
      <c r="QIX603" s="875"/>
      <c r="QJN603" s="880"/>
      <c r="QJR603" s="879"/>
      <c r="QJS603" s="875"/>
      <c r="QJT603" s="875"/>
      <c r="QKJ603" s="880"/>
      <c r="QKN603" s="879"/>
      <c r="QKO603" s="875"/>
      <c r="QKP603" s="875"/>
      <c r="QLF603" s="880"/>
      <c r="QLJ603" s="879"/>
      <c r="QLK603" s="875"/>
      <c r="QLL603" s="875"/>
      <c r="QMB603" s="880"/>
      <c r="QMF603" s="879"/>
      <c r="QMG603" s="875"/>
      <c r="QMH603" s="875"/>
      <c r="QMX603" s="880"/>
      <c r="QNB603" s="879"/>
      <c r="QNC603" s="875"/>
      <c r="QND603" s="875"/>
      <c r="QNT603" s="880"/>
      <c r="QNX603" s="879"/>
      <c r="QNY603" s="875"/>
      <c r="QNZ603" s="875"/>
      <c r="QOP603" s="880"/>
      <c r="QOT603" s="879"/>
      <c r="QOU603" s="875"/>
      <c r="QOV603" s="875"/>
      <c r="QPL603" s="880"/>
      <c r="QPP603" s="879"/>
      <c r="QPQ603" s="875"/>
      <c r="QPR603" s="875"/>
      <c r="QQH603" s="880"/>
      <c r="QQL603" s="879"/>
      <c r="QQM603" s="875"/>
      <c r="QQN603" s="875"/>
      <c r="QRD603" s="880"/>
      <c r="QRH603" s="879"/>
      <c r="QRI603" s="875"/>
      <c r="QRJ603" s="875"/>
      <c r="QRZ603" s="880"/>
      <c r="QSD603" s="879"/>
      <c r="QSE603" s="875"/>
      <c r="QSF603" s="875"/>
      <c r="QSV603" s="880"/>
      <c r="QSZ603" s="879"/>
      <c r="QTA603" s="875"/>
      <c r="QTB603" s="875"/>
      <c r="QTR603" s="880"/>
      <c r="QTV603" s="879"/>
      <c r="QTW603" s="875"/>
      <c r="QTX603" s="875"/>
      <c r="QUN603" s="880"/>
      <c r="QUR603" s="879"/>
      <c r="QUS603" s="875"/>
      <c r="QUT603" s="875"/>
      <c r="QVJ603" s="880"/>
      <c r="QVN603" s="879"/>
      <c r="QVO603" s="875"/>
      <c r="QVP603" s="875"/>
      <c r="QWF603" s="880"/>
      <c r="QWJ603" s="879"/>
      <c r="QWK603" s="875"/>
      <c r="QWL603" s="875"/>
      <c r="QXB603" s="880"/>
      <c r="QXF603" s="879"/>
      <c r="QXG603" s="875"/>
      <c r="QXH603" s="875"/>
      <c r="QXX603" s="880"/>
      <c r="QYB603" s="879"/>
      <c r="QYC603" s="875"/>
      <c r="QYD603" s="875"/>
      <c r="QYT603" s="880"/>
      <c r="QYX603" s="879"/>
      <c r="QYY603" s="875"/>
      <c r="QYZ603" s="875"/>
      <c r="QZP603" s="880"/>
      <c r="QZT603" s="879"/>
      <c r="QZU603" s="875"/>
      <c r="QZV603" s="875"/>
      <c r="RAL603" s="880"/>
      <c r="RAP603" s="879"/>
      <c r="RAQ603" s="875"/>
      <c r="RAR603" s="875"/>
      <c r="RBH603" s="880"/>
      <c r="RBL603" s="879"/>
      <c r="RBM603" s="875"/>
      <c r="RBN603" s="875"/>
      <c r="RCD603" s="880"/>
      <c r="RCH603" s="879"/>
      <c r="RCI603" s="875"/>
      <c r="RCJ603" s="875"/>
      <c r="RCZ603" s="880"/>
      <c r="RDD603" s="879"/>
      <c r="RDE603" s="875"/>
      <c r="RDF603" s="875"/>
      <c r="RDV603" s="880"/>
      <c r="RDZ603" s="879"/>
      <c r="REA603" s="875"/>
      <c r="REB603" s="875"/>
      <c r="RER603" s="880"/>
      <c r="REV603" s="879"/>
      <c r="REW603" s="875"/>
      <c r="REX603" s="875"/>
      <c r="RFN603" s="880"/>
      <c r="RFR603" s="879"/>
      <c r="RFS603" s="875"/>
      <c r="RFT603" s="875"/>
      <c r="RGJ603" s="880"/>
      <c r="RGN603" s="879"/>
      <c r="RGO603" s="875"/>
      <c r="RGP603" s="875"/>
      <c r="RHF603" s="880"/>
      <c r="RHJ603" s="879"/>
      <c r="RHK603" s="875"/>
      <c r="RHL603" s="875"/>
      <c r="RIB603" s="880"/>
      <c r="RIF603" s="879"/>
      <c r="RIG603" s="875"/>
      <c r="RIH603" s="875"/>
      <c r="RIX603" s="880"/>
      <c r="RJB603" s="879"/>
      <c r="RJC603" s="875"/>
      <c r="RJD603" s="875"/>
      <c r="RJT603" s="880"/>
      <c r="RJX603" s="879"/>
      <c r="RJY603" s="875"/>
      <c r="RJZ603" s="875"/>
      <c r="RKP603" s="880"/>
      <c r="RKT603" s="879"/>
      <c r="RKU603" s="875"/>
      <c r="RKV603" s="875"/>
      <c r="RLL603" s="880"/>
      <c r="RLP603" s="879"/>
      <c r="RLQ603" s="875"/>
      <c r="RLR603" s="875"/>
      <c r="RMH603" s="880"/>
      <c r="RML603" s="879"/>
      <c r="RMM603" s="875"/>
      <c r="RMN603" s="875"/>
      <c r="RND603" s="880"/>
      <c r="RNH603" s="879"/>
      <c r="RNI603" s="875"/>
      <c r="RNJ603" s="875"/>
      <c r="RNZ603" s="880"/>
      <c r="ROD603" s="879"/>
      <c r="ROE603" s="875"/>
      <c r="ROF603" s="875"/>
      <c r="ROV603" s="880"/>
      <c r="ROZ603" s="879"/>
      <c r="RPA603" s="875"/>
      <c r="RPB603" s="875"/>
      <c r="RPR603" s="880"/>
      <c r="RPV603" s="879"/>
      <c r="RPW603" s="875"/>
      <c r="RPX603" s="875"/>
      <c r="RQN603" s="880"/>
      <c r="RQR603" s="879"/>
      <c r="RQS603" s="875"/>
      <c r="RQT603" s="875"/>
      <c r="RRJ603" s="880"/>
      <c r="RRN603" s="879"/>
      <c r="RRO603" s="875"/>
      <c r="RRP603" s="875"/>
      <c r="RSF603" s="880"/>
      <c r="RSJ603" s="879"/>
      <c r="RSK603" s="875"/>
      <c r="RSL603" s="875"/>
      <c r="RTB603" s="880"/>
      <c r="RTF603" s="879"/>
      <c r="RTG603" s="875"/>
      <c r="RTH603" s="875"/>
      <c r="RTX603" s="880"/>
      <c r="RUB603" s="879"/>
      <c r="RUC603" s="875"/>
      <c r="RUD603" s="875"/>
      <c r="RUT603" s="880"/>
      <c r="RUX603" s="879"/>
      <c r="RUY603" s="875"/>
      <c r="RUZ603" s="875"/>
      <c r="RVP603" s="880"/>
      <c r="RVT603" s="879"/>
      <c r="RVU603" s="875"/>
      <c r="RVV603" s="875"/>
      <c r="RWL603" s="880"/>
      <c r="RWP603" s="879"/>
      <c r="RWQ603" s="875"/>
      <c r="RWR603" s="875"/>
      <c r="RXH603" s="880"/>
      <c r="RXL603" s="879"/>
      <c r="RXM603" s="875"/>
      <c r="RXN603" s="875"/>
      <c r="RYD603" s="880"/>
      <c r="RYH603" s="879"/>
      <c r="RYI603" s="875"/>
      <c r="RYJ603" s="875"/>
      <c r="RYZ603" s="880"/>
      <c r="RZD603" s="879"/>
      <c r="RZE603" s="875"/>
      <c r="RZF603" s="875"/>
      <c r="RZV603" s="880"/>
      <c r="RZZ603" s="879"/>
      <c r="SAA603" s="875"/>
      <c r="SAB603" s="875"/>
      <c r="SAR603" s="880"/>
      <c r="SAV603" s="879"/>
      <c r="SAW603" s="875"/>
      <c r="SAX603" s="875"/>
      <c r="SBN603" s="880"/>
      <c r="SBR603" s="879"/>
      <c r="SBS603" s="875"/>
      <c r="SBT603" s="875"/>
      <c r="SCJ603" s="880"/>
      <c r="SCN603" s="879"/>
      <c r="SCO603" s="875"/>
      <c r="SCP603" s="875"/>
      <c r="SDF603" s="880"/>
      <c r="SDJ603" s="879"/>
      <c r="SDK603" s="875"/>
      <c r="SDL603" s="875"/>
      <c r="SEB603" s="880"/>
      <c r="SEF603" s="879"/>
      <c r="SEG603" s="875"/>
      <c r="SEH603" s="875"/>
      <c r="SEX603" s="880"/>
      <c r="SFB603" s="879"/>
      <c r="SFC603" s="875"/>
      <c r="SFD603" s="875"/>
      <c r="SFT603" s="880"/>
      <c r="SFX603" s="879"/>
      <c r="SFY603" s="875"/>
      <c r="SFZ603" s="875"/>
      <c r="SGP603" s="880"/>
      <c r="SGT603" s="879"/>
      <c r="SGU603" s="875"/>
      <c r="SGV603" s="875"/>
      <c r="SHL603" s="880"/>
      <c r="SHP603" s="879"/>
      <c r="SHQ603" s="875"/>
      <c r="SHR603" s="875"/>
      <c r="SIH603" s="880"/>
      <c r="SIL603" s="879"/>
      <c r="SIM603" s="875"/>
      <c r="SIN603" s="875"/>
      <c r="SJD603" s="880"/>
      <c r="SJH603" s="879"/>
      <c r="SJI603" s="875"/>
      <c r="SJJ603" s="875"/>
      <c r="SJZ603" s="880"/>
      <c r="SKD603" s="879"/>
      <c r="SKE603" s="875"/>
      <c r="SKF603" s="875"/>
      <c r="SKV603" s="880"/>
      <c r="SKZ603" s="879"/>
      <c r="SLA603" s="875"/>
      <c r="SLB603" s="875"/>
      <c r="SLR603" s="880"/>
      <c r="SLV603" s="879"/>
      <c r="SLW603" s="875"/>
      <c r="SLX603" s="875"/>
      <c r="SMN603" s="880"/>
      <c r="SMR603" s="879"/>
      <c r="SMS603" s="875"/>
      <c r="SMT603" s="875"/>
      <c r="SNJ603" s="880"/>
      <c r="SNN603" s="879"/>
      <c r="SNO603" s="875"/>
      <c r="SNP603" s="875"/>
      <c r="SOF603" s="880"/>
      <c r="SOJ603" s="879"/>
      <c r="SOK603" s="875"/>
      <c r="SOL603" s="875"/>
      <c r="SPB603" s="880"/>
      <c r="SPF603" s="879"/>
      <c r="SPG603" s="875"/>
      <c r="SPH603" s="875"/>
      <c r="SPX603" s="880"/>
      <c r="SQB603" s="879"/>
      <c r="SQC603" s="875"/>
      <c r="SQD603" s="875"/>
      <c r="SQT603" s="880"/>
      <c r="SQX603" s="879"/>
      <c r="SQY603" s="875"/>
      <c r="SQZ603" s="875"/>
      <c r="SRP603" s="880"/>
      <c r="SRT603" s="879"/>
      <c r="SRU603" s="875"/>
      <c r="SRV603" s="875"/>
      <c r="SSL603" s="880"/>
      <c r="SSP603" s="879"/>
      <c r="SSQ603" s="875"/>
      <c r="SSR603" s="875"/>
      <c r="STH603" s="880"/>
      <c r="STL603" s="879"/>
      <c r="STM603" s="875"/>
      <c r="STN603" s="875"/>
      <c r="SUD603" s="880"/>
      <c r="SUH603" s="879"/>
      <c r="SUI603" s="875"/>
      <c r="SUJ603" s="875"/>
      <c r="SUZ603" s="880"/>
      <c r="SVD603" s="879"/>
      <c r="SVE603" s="875"/>
      <c r="SVF603" s="875"/>
      <c r="SVV603" s="880"/>
      <c r="SVZ603" s="879"/>
      <c r="SWA603" s="875"/>
      <c r="SWB603" s="875"/>
      <c r="SWR603" s="880"/>
      <c r="SWV603" s="879"/>
      <c r="SWW603" s="875"/>
      <c r="SWX603" s="875"/>
      <c r="SXN603" s="880"/>
      <c r="SXR603" s="879"/>
      <c r="SXS603" s="875"/>
      <c r="SXT603" s="875"/>
      <c r="SYJ603" s="880"/>
      <c r="SYN603" s="879"/>
      <c r="SYO603" s="875"/>
      <c r="SYP603" s="875"/>
      <c r="SZF603" s="880"/>
      <c r="SZJ603" s="879"/>
      <c r="SZK603" s="875"/>
      <c r="SZL603" s="875"/>
      <c r="TAB603" s="880"/>
      <c r="TAF603" s="879"/>
      <c r="TAG603" s="875"/>
      <c r="TAH603" s="875"/>
      <c r="TAX603" s="880"/>
      <c r="TBB603" s="879"/>
      <c r="TBC603" s="875"/>
      <c r="TBD603" s="875"/>
      <c r="TBT603" s="880"/>
      <c r="TBX603" s="879"/>
      <c r="TBY603" s="875"/>
      <c r="TBZ603" s="875"/>
      <c r="TCP603" s="880"/>
      <c r="TCT603" s="879"/>
      <c r="TCU603" s="875"/>
      <c r="TCV603" s="875"/>
      <c r="TDL603" s="880"/>
      <c r="TDP603" s="879"/>
      <c r="TDQ603" s="875"/>
      <c r="TDR603" s="875"/>
      <c r="TEH603" s="880"/>
      <c r="TEL603" s="879"/>
      <c r="TEM603" s="875"/>
      <c r="TEN603" s="875"/>
      <c r="TFD603" s="880"/>
      <c r="TFH603" s="879"/>
      <c r="TFI603" s="875"/>
      <c r="TFJ603" s="875"/>
      <c r="TFZ603" s="880"/>
      <c r="TGD603" s="879"/>
      <c r="TGE603" s="875"/>
      <c r="TGF603" s="875"/>
      <c r="TGV603" s="880"/>
      <c r="TGZ603" s="879"/>
      <c r="THA603" s="875"/>
      <c r="THB603" s="875"/>
      <c r="THR603" s="880"/>
      <c r="THV603" s="879"/>
      <c r="THW603" s="875"/>
      <c r="THX603" s="875"/>
      <c r="TIN603" s="880"/>
      <c r="TIR603" s="879"/>
      <c r="TIS603" s="875"/>
      <c r="TIT603" s="875"/>
      <c r="TJJ603" s="880"/>
      <c r="TJN603" s="879"/>
      <c r="TJO603" s="875"/>
      <c r="TJP603" s="875"/>
      <c r="TKF603" s="880"/>
      <c r="TKJ603" s="879"/>
      <c r="TKK603" s="875"/>
      <c r="TKL603" s="875"/>
      <c r="TLB603" s="880"/>
      <c r="TLF603" s="879"/>
      <c r="TLG603" s="875"/>
      <c r="TLH603" s="875"/>
      <c r="TLX603" s="880"/>
      <c r="TMB603" s="879"/>
      <c r="TMC603" s="875"/>
      <c r="TMD603" s="875"/>
      <c r="TMT603" s="880"/>
      <c r="TMX603" s="879"/>
      <c r="TMY603" s="875"/>
      <c r="TMZ603" s="875"/>
      <c r="TNP603" s="880"/>
      <c r="TNT603" s="879"/>
      <c r="TNU603" s="875"/>
      <c r="TNV603" s="875"/>
      <c r="TOL603" s="880"/>
      <c r="TOP603" s="879"/>
      <c r="TOQ603" s="875"/>
      <c r="TOR603" s="875"/>
      <c r="TPH603" s="880"/>
      <c r="TPL603" s="879"/>
      <c r="TPM603" s="875"/>
      <c r="TPN603" s="875"/>
      <c r="TQD603" s="880"/>
      <c r="TQH603" s="879"/>
      <c r="TQI603" s="875"/>
      <c r="TQJ603" s="875"/>
      <c r="TQZ603" s="880"/>
      <c r="TRD603" s="879"/>
      <c r="TRE603" s="875"/>
      <c r="TRF603" s="875"/>
      <c r="TRV603" s="880"/>
      <c r="TRZ603" s="879"/>
      <c r="TSA603" s="875"/>
      <c r="TSB603" s="875"/>
      <c r="TSR603" s="880"/>
      <c r="TSV603" s="879"/>
      <c r="TSW603" s="875"/>
      <c r="TSX603" s="875"/>
      <c r="TTN603" s="880"/>
      <c r="TTR603" s="879"/>
      <c r="TTS603" s="875"/>
      <c r="TTT603" s="875"/>
      <c r="TUJ603" s="880"/>
      <c r="TUN603" s="879"/>
      <c r="TUO603" s="875"/>
      <c r="TUP603" s="875"/>
      <c r="TVF603" s="880"/>
      <c r="TVJ603" s="879"/>
      <c r="TVK603" s="875"/>
      <c r="TVL603" s="875"/>
      <c r="TWB603" s="880"/>
      <c r="TWF603" s="879"/>
      <c r="TWG603" s="875"/>
      <c r="TWH603" s="875"/>
      <c r="TWX603" s="880"/>
      <c r="TXB603" s="879"/>
      <c r="TXC603" s="875"/>
      <c r="TXD603" s="875"/>
      <c r="TXT603" s="880"/>
      <c r="TXX603" s="879"/>
      <c r="TXY603" s="875"/>
      <c r="TXZ603" s="875"/>
      <c r="TYP603" s="880"/>
      <c r="TYT603" s="879"/>
      <c r="TYU603" s="875"/>
      <c r="TYV603" s="875"/>
      <c r="TZL603" s="880"/>
      <c r="TZP603" s="879"/>
      <c r="TZQ603" s="875"/>
      <c r="TZR603" s="875"/>
      <c r="UAH603" s="880"/>
      <c r="UAL603" s="879"/>
      <c r="UAM603" s="875"/>
      <c r="UAN603" s="875"/>
      <c r="UBD603" s="880"/>
      <c r="UBH603" s="879"/>
      <c r="UBI603" s="875"/>
      <c r="UBJ603" s="875"/>
      <c r="UBZ603" s="880"/>
      <c r="UCD603" s="879"/>
      <c r="UCE603" s="875"/>
      <c r="UCF603" s="875"/>
      <c r="UCV603" s="880"/>
      <c r="UCZ603" s="879"/>
      <c r="UDA603" s="875"/>
      <c r="UDB603" s="875"/>
      <c r="UDR603" s="880"/>
      <c r="UDV603" s="879"/>
      <c r="UDW603" s="875"/>
      <c r="UDX603" s="875"/>
      <c r="UEN603" s="880"/>
      <c r="UER603" s="879"/>
      <c r="UES603" s="875"/>
      <c r="UET603" s="875"/>
      <c r="UFJ603" s="880"/>
      <c r="UFN603" s="879"/>
      <c r="UFO603" s="875"/>
      <c r="UFP603" s="875"/>
      <c r="UGF603" s="880"/>
      <c r="UGJ603" s="879"/>
      <c r="UGK603" s="875"/>
      <c r="UGL603" s="875"/>
      <c r="UHB603" s="880"/>
      <c r="UHF603" s="879"/>
      <c r="UHG603" s="875"/>
      <c r="UHH603" s="875"/>
      <c r="UHX603" s="880"/>
      <c r="UIB603" s="879"/>
      <c r="UIC603" s="875"/>
      <c r="UID603" s="875"/>
      <c r="UIT603" s="880"/>
      <c r="UIX603" s="879"/>
      <c r="UIY603" s="875"/>
      <c r="UIZ603" s="875"/>
      <c r="UJP603" s="880"/>
      <c r="UJT603" s="879"/>
      <c r="UJU603" s="875"/>
      <c r="UJV603" s="875"/>
      <c r="UKL603" s="880"/>
      <c r="UKP603" s="879"/>
      <c r="UKQ603" s="875"/>
      <c r="UKR603" s="875"/>
      <c r="ULH603" s="880"/>
      <c r="ULL603" s="879"/>
      <c r="ULM603" s="875"/>
      <c r="ULN603" s="875"/>
      <c r="UMD603" s="880"/>
      <c r="UMH603" s="879"/>
      <c r="UMI603" s="875"/>
      <c r="UMJ603" s="875"/>
      <c r="UMZ603" s="880"/>
      <c r="UND603" s="879"/>
      <c r="UNE603" s="875"/>
      <c r="UNF603" s="875"/>
      <c r="UNV603" s="880"/>
      <c r="UNZ603" s="879"/>
      <c r="UOA603" s="875"/>
      <c r="UOB603" s="875"/>
      <c r="UOR603" s="880"/>
      <c r="UOV603" s="879"/>
      <c r="UOW603" s="875"/>
      <c r="UOX603" s="875"/>
      <c r="UPN603" s="880"/>
      <c r="UPR603" s="879"/>
      <c r="UPS603" s="875"/>
      <c r="UPT603" s="875"/>
      <c r="UQJ603" s="880"/>
      <c r="UQN603" s="879"/>
      <c r="UQO603" s="875"/>
      <c r="UQP603" s="875"/>
      <c r="URF603" s="880"/>
      <c r="URJ603" s="879"/>
      <c r="URK603" s="875"/>
      <c r="URL603" s="875"/>
      <c r="USB603" s="880"/>
      <c r="USF603" s="879"/>
      <c r="USG603" s="875"/>
      <c r="USH603" s="875"/>
      <c r="USX603" s="880"/>
      <c r="UTB603" s="879"/>
      <c r="UTC603" s="875"/>
      <c r="UTD603" s="875"/>
      <c r="UTT603" s="880"/>
      <c r="UTX603" s="879"/>
      <c r="UTY603" s="875"/>
      <c r="UTZ603" s="875"/>
      <c r="UUP603" s="880"/>
      <c r="UUT603" s="879"/>
      <c r="UUU603" s="875"/>
      <c r="UUV603" s="875"/>
      <c r="UVL603" s="880"/>
      <c r="UVP603" s="879"/>
      <c r="UVQ603" s="875"/>
      <c r="UVR603" s="875"/>
      <c r="UWH603" s="880"/>
      <c r="UWL603" s="879"/>
      <c r="UWM603" s="875"/>
      <c r="UWN603" s="875"/>
      <c r="UXD603" s="880"/>
      <c r="UXH603" s="879"/>
      <c r="UXI603" s="875"/>
      <c r="UXJ603" s="875"/>
      <c r="UXZ603" s="880"/>
      <c r="UYD603" s="879"/>
      <c r="UYE603" s="875"/>
      <c r="UYF603" s="875"/>
      <c r="UYV603" s="880"/>
      <c r="UYZ603" s="879"/>
      <c r="UZA603" s="875"/>
      <c r="UZB603" s="875"/>
      <c r="UZR603" s="880"/>
      <c r="UZV603" s="879"/>
      <c r="UZW603" s="875"/>
      <c r="UZX603" s="875"/>
      <c r="VAN603" s="880"/>
      <c r="VAR603" s="879"/>
      <c r="VAS603" s="875"/>
      <c r="VAT603" s="875"/>
      <c r="VBJ603" s="880"/>
      <c r="VBN603" s="879"/>
      <c r="VBO603" s="875"/>
      <c r="VBP603" s="875"/>
      <c r="VCF603" s="880"/>
      <c r="VCJ603" s="879"/>
      <c r="VCK603" s="875"/>
      <c r="VCL603" s="875"/>
      <c r="VDB603" s="880"/>
      <c r="VDF603" s="879"/>
      <c r="VDG603" s="875"/>
      <c r="VDH603" s="875"/>
      <c r="VDX603" s="880"/>
      <c r="VEB603" s="879"/>
      <c r="VEC603" s="875"/>
      <c r="VED603" s="875"/>
      <c r="VET603" s="880"/>
      <c r="VEX603" s="879"/>
      <c r="VEY603" s="875"/>
      <c r="VEZ603" s="875"/>
      <c r="VFP603" s="880"/>
      <c r="VFT603" s="879"/>
      <c r="VFU603" s="875"/>
      <c r="VFV603" s="875"/>
      <c r="VGL603" s="880"/>
      <c r="VGP603" s="879"/>
      <c r="VGQ603" s="875"/>
      <c r="VGR603" s="875"/>
      <c r="VHH603" s="880"/>
      <c r="VHL603" s="879"/>
      <c r="VHM603" s="875"/>
      <c r="VHN603" s="875"/>
      <c r="VID603" s="880"/>
      <c r="VIH603" s="879"/>
      <c r="VII603" s="875"/>
      <c r="VIJ603" s="875"/>
      <c r="VIZ603" s="880"/>
      <c r="VJD603" s="879"/>
      <c r="VJE603" s="875"/>
      <c r="VJF603" s="875"/>
      <c r="VJV603" s="880"/>
      <c r="VJZ603" s="879"/>
      <c r="VKA603" s="875"/>
      <c r="VKB603" s="875"/>
      <c r="VKR603" s="880"/>
      <c r="VKV603" s="879"/>
      <c r="VKW603" s="875"/>
      <c r="VKX603" s="875"/>
      <c r="VLN603" s="880"/>
      <c r="VLR603" s="879"/>
      <c r="VLS603" s="875"/>
      <c r="VLT603" s="875"/>
      <c r="VMJ603" s="880"/>
      <c r="VMN603" s="879"/>
      <c r="VMO603" s="875"/>
      <c r="VMP603" s="875"/>
      <c r="VNF603" s="880"/>
      <c r="VNJ603" s="879"/>
      <c r="VNK603" s="875"/>
      <c r="VNL603" s="875"/>
      <c r="VOB603" s="880"/>
      <c r="VOF603" s="879"/>
      <c r="VOG603" s="875"/>
      <c r="VOH603" s="875"/>
      <c r="VOX603" s="880"/>
      <c r="VPB603" s="879"/>
      <c r="VPC603" s="875"/>
      <c r="VPD603" s="875"/>
      <c r="VPT603" s="880"/>
      <c r="VPX603" s="879"/>
      <c r="VPY603" s="875"/>
      <c r="VPZ603" s="875"/>
      <c r="VQP603" s="880"/>
      <c r="VQT603" s="879"/>
      <c r="VQU603" s="875"/>
      <c r="VQV603" s="875"/>
      <c r="VRL603" s="880"/>
      <c r="VRP603" s="879"/>
      <c r="VRQ603" s="875"/>
      <c r="VRR603" s="875"/>
      <c r="VSH603" s="880"/>
      <c r="VSL603" s="879"/>
      <c r="VSM603" s="875"/>
      <c r="VSN603" s="875"/>
      <c r="VTD603" s="880"/>
      <c r="VTH603" s="879"/>
      <c r="VTI603" s="875"/>
      <c r="VTJ603" s="875"/>
      <c r="VTZ603" s="880"/>
      <c r="VUD603" s="879"/>
      <c r="VUE603" s="875"/>
      <c r="VUF603" s="875"/>
      <c r="VUV603" s="880"/>
      <c r="VUZ603" s="879"/>
      <c r="VVA603" s="875"/>
      <c r="VVB603" s="875"/>
      <c r="VVR603" s="880"/>
      <c r="VVV603" s="879"/>
      <c r="VVW603" s="875"/>
      <c r="VVX603" s="875"/>
      <c r="VWN603" s="880"/>
      <c r="VWR603" s="879"/>
      <c r="VWS603" s="875"/>
      <c r="VWT603" s="875"/>
      <c r="VXJ603" s="880"/>
      <c r="VXN603" s="879"/>
      <c r="VXO603" s="875"/>
      <c r="VXP603" s="875"/>
      <c r="VYF603" s="880"/>
      <c r="VYJ603" s="879"/>
      <c r="VYK603" s="875"/>
      <c r="VYL603" s="875"/>
      <c r="VZB603" s="880"/>
      <c r="VZF603" s="879"/>
      <c r="VZG603" s="875"/>
      <c r="VZH603" s="875"/>
      <c r="VZX603" s="880"/>
      <c r="WAB603" s="879"/>
      <c r="WAC603" s="875"/>
      <c r="WAD603" s="875"/>
      <c r="WAT603" s="880"/>
      <c r="WAX603" s="879"/>
      <c r="WAY603" s="875"/>
      <c r="WAZ603" s="875"/>
      <c r="WBP603" s="880"/>
      <c r="WBT603" s="879"/>
      <c r="WBU603" s="875"/>
      <c r="WBV603" s="875"/>
      <c r="WCL603" s="880"/>
      <c r="WCP603" s="879"/>
      <c r="WCQ603" s="875"/>
      <c r="WCR603" s="875"/>
      <c r="WDH603" s="880"/>
      <c r="WDL603" s="879"/>
      <c r="WDM603" s="875"/>
      <c r="WDN603" s="875"/>
      <c r="WED603" s="880"/>
      <c r="WEH603" s="879"/>
      <c r="WEI603" s="875"/>
      <c r="WEJ603" s="875"/>
      <c r="WEZ603" s="880"/>
      <c r="WFD603" s="879"/>
      <c r="WFE603" s="875"/>
      <c r="WFF603" s="875"/>
      <c r="WFV603" s="880"/>
      <c r="WFZ603" s="879"/>
      <c r="WGA603" s="875"/>
      <c r="WGB603" s="875"/>
      <c r="WGR603" s="880"/>
      <c r="WGV603" s="879"/>
      <c r="WGW603" s="875"/>
      <c r="WGX603" s="875"/>
      <c r="WHN603" s="880"/>
      <c r="WHR603" s="879"/>
      <c r="WHS603" s="875"/>
      <c r="WHT603" s="875"/>
      <c r="WIJ603" s="880"/>
      <c r="WIN603" s="879"/>
      <c r="WIO603" s="875"/>
      <c r="WIP603" s="875"/>
      <c r="WJF603" s="880"/>
      <c r="WJJ603" s="879"/>
      <c r="WJK603" s="875"/>
      <c r="WJL603" s="875"/>
      <c r="WKB603" s="880"/>
      <c r="WKF603" s="879"/>
      <c r="WKG603" s="875"/>
      <c r="WKH603" s="875"/>
      <c r="WKX603" s="880"/>
      <c r="WLB603" s="879"/>
      <c r="WLC603" s="875"/>
      <c r="WLD603" s="875"/>
      <c r="WLT603" s="880"/>
      <c r="WLX603" s="879"/>
      <c r="WLY603" s="875"/>
      <c r="WLZ603" s="875"/>
      <c r="WMP603" s="880"/>
      <c r="WMT603" s="879"/>
      <c r="WMU603" s="875"/>
      <c r="WMV603" s="875"/>
      <c r="WNL603" s="880"/>
      <c r="WNP603" s="879"/>
      <c r="WNQ603" s="875"/>
      <c r="WNR603" s="875"/>
      <c r="WOH603" s="880"/>
      <c r="WOL603" s="879"/>
      <c r="WOM603" s="875"/>
      <c r="WON603" s="875"/>
      <c r="WPD603" s="880"/>
      <c r="WPH603" s="879"/>
      <c r="WPI603" s="875"/>
      <c r="WPJ603" s="875"/>
      <c r="WPZ603" s="880"/>
      <c r="WQD603" s="879"/>
      <c r="WQE603" s="875"/>
      <c r="WQF603" s="875"/>
      <c r="WQV603" s="880"/>
      <c r="WQZ603" s="879"/>
      <c r="WRA603" s="875"/>
      <c r="WRB603" s="875"/>
      <c r="WRR603" s="880"/>
      <c r="WRV603" s="879"/>
      <c r="WRW603" s="875"/>
      <c r="WRX603" s="875"/>
      <c r="WSN603" s="880"/>
      <c r="WSR603" s="879"/>
      <c r="WSS603" s="875"/>
      <c r="WST603" s="875"/>
      <c r="WTJ603" s="880"/>
      <c r="WTN603" s="879"/>
      <c r="WTO603" s="875"/>
      <c r="WTP603" s="875"/>
      <c r="WUF603" s="880"/>
      <c r="WUJ603" s="879"/>
      <c r="WUK603" s="875"/>
      <c r="WUL603" s="875"/>
      <c r="WVB603" s="880"/>
      <c r="WVF603" s="879"/>
      <c r="WVG603" s="875"/>
      <c r="WVH603" s="875"/>
      <c r="WVX603" s="880"/>
      <c r="WWB603" s="879"/>
      <c r="WWC603" s="875"/>
      <c r="WWD603" s="875"/>
      <c r="WWT603" s="880"/>
      <c r="WWX603" s="879"/>
      <c r="WWY603" s="875"/>
      <c r="WWZ603" s="875"/>
      <c r="WXP603" s="880"/>
      <c r="WXT603" s="879"/>
      <c r="WXU603" s="875"/>
      <c r="WXV603" s="875"/>
      <c r="WYL603" s="880"/>
      <c r="WYP603" s="879"/>
      <c r="WYQ603" s="875"/>
      <c r="WYR603" s="875"/>
      <c r="WZH603" s="880"/>
      <c r="WZL603" s="879"/>
      <c r="WZM603" s="875"/>
      <c r="WZN603" s="875"/>
      <c r="XAD603" s="880"/>
      <c r="XAH603" s="879"/>
      <c r="XAI603" s="875"/>
      <c r="XAJ603" s="875"/>
      <c r="XAZ603" s="880"/>
      <c r="XBD603" s="879"/>
      <c r="XBE603" s="875"/>
      <c r="XBF603" s="875"/>
      <c r="XBV603" s="880"/>
      <c r="XBZ603" s="879"/>
      <c r="XCA603" s="875"/>
      <c r="XCB603" s="875"/>
      <c r="XCR603" s="880"/>
      <c r="XCV603" s="879"/>
      <c r="XCW603" s="875"/>
      <c r="XCX603" s="875"/>
    </row>
    <row r="604" spans="1:1014 1030:2048 2064:3060 3076:4094 4110:5106 5122:6140 6156:7168 7172:8186 8202:9214 9218:10232 10248:12278 12294:13312 13328:14324 14340:15358 15374:16326" s="878" customFormat="1">
      <c r="A604" s="878" t="s">
        <v>861</v>
      </c>
      <c r="F604" s="877"/>
      <c r="J604" s="874"/>
      <c r="K604" s="881"/>
      <c r="L604" s="875">
        <v>493</v>
      </c>
      <c r="M604" s="876">
        <v>214</v>
      </c>
      <c r="N604" s="876">
        <v>215</v>
      </c>
      <c r="O604" s="876">
        <v>484</v>
      </c>
      <c r="P604" s="876">
        <v>485</v>
      </c>
      <c r="Q604" s="876">
        <v>892</v>
      </c>
      <c r="R604" s="876">
        <v>354</v>
      </c>
      <c r="S604" s="876">
        <v>282</v>
      </c>
      <c r="T604" s="594"/>
      <c r="U604" s="594"/>
      <c r="V604" s="4"/>
      <c r="W604" s="49"/>
      <c r="X604" s="49"/>
      <c r="Y604" s="594"/>
      <c r="Z604" s="594"/>
      <c r="AA604" s="594"/>
      <c r="AB604" s="594"/>
      <c r="AC604" s="594"/>
      <c r="AD604" s="594"/>
      <c r="AE604" s="594"/>
      <c r="AF604" s="594"/>
      <c r="AG604" s="594"/>
      <c r="AH604" s="594"/>
      <c r="AI604" s="594"/>
      <c r="AJ604" s="594"/>
      <c r="AK604" s="594"/>
      <c r="AL604" s="594"/>
      <c r="AM604" s="594"/>
      <c r="AN604" s="477"/>
      <c r="AO604" s="594"/>
      <c r="AP604" s="594"/>
      <c r="AQ604" s="594"/>
      <c r="AR604" s="4"/>
      <c r="AS604" s="49"/>
      <c r="AT604" s="49"/>
      <c r="AU604" s="594"/>
      <c r="AV604" s="594"/>
      <c r="AW604" s="594"/>
      <c r="AX604" s="594"/>
      <c r="AY604" s="594"/>
      <c r="AZ604" s="594"/>
      <c r="BA604" s="594"/>
      <c r="BB604" s="594"/>
      <c r="BC604" s="594"/>
      <c r="BD604" s="594"/>
      <c r="BE604" s="594"/>
      <c r="BF604" s="594"/>
      <c r="BG604" s="594"/>
      <c r="BH604" s="594"/>
      <c r="BI604" s="594"/>
      <c r="BJ604" s="477"/>
      <c r="BK604" s="594"/>
      <c r="BL604" s="594"/>
      <c r="BM604" s="594"/>
      <c r="BN604" s="4"/>
      <c r="BO604" s="49"/>
      <c r="BP604" s="49"/>
      <c r="BQ604" s="594"/>
      <c r="BR604" s="594"/>
      <c r="BS604" s="594"/>
      <c r="BT604" s="594"/>
      <c r="BU604" s="594"/>
      <c r="BV604" s="594"/>
      <c r="BW604" s="594"/>
      <c r="BX604" s="594"/>
      <c r="BY604" s="594"/>
      <c r="BZ604" s="594"/>
      <c r="CA604" s="594"/>
      <c r="CB604" s="594"/>
      <c r="CC604" s="594"/>
      <c r="CD604" s="594"/>
      <c r="CE604" s="594"/>
      <c r="CF604" s="477"/>
      <c r="CG604" s="594"/>
      <c r="CH604" s="594"/>
      <c r="CI604" s="594"/>
      <c r="CJ604" s="4"/>
      <c r="CK604" s="49"/>
      <c r="CL604" s="49"/>
      <c r="CM604" s="594"/>
      <c r="CN604" s="594"/>
      <c r="CO604" s="594"/>
      <c r="CP604" s="594"/>
      <c r="CQ604" s="594"/>
      <c r="CR604" s="594"/>
      <c r="CS604" s="594"/>
      <c r="CT604" s="594"/>
      <c r="CU604" s="594"/>
      <c r="CV604" s="594"/>
      <c r="CW604" s="594"/>
      <c r="CX604" s="594"/>
      <c r="CY604" s="594"/>
      <c r="CZ604" s="594"/>
      <c r="DA604" s="594"/>
      <c r="DB604" s="477"/>
      <c r="DC604" s="594"/>
      <c r="DD604" s="594"/>
      <c r="DE604" s="594"/>
      <c r="DF604" s="4"/>
      <c r="DG604" s="49"/>
      <c r="DH604" s="49"/>
      <c r="DI604" s="594"/>
      <c r="DJ604" s="594"/>
      <c r="DK604" s="594"/>
      <c r="DL604" s="594"/>
      <c r="DM604" s="594"/>
      <c r="DN604" s="594"/>
      <c r="DO604" s="594"/>
      <c r="DP604" s="594"/>
      <c r="DQ604" s="594"/>
      <c r="DR604" s="594"/>
      <c r="DS604" s="594"/>
      <c r="DT604" s="594"/>
      <c r="DU604" s="594"/>
      <c r="DV604" s="594"/>
      <c r="DW604" s="594"/>
      <c r="DX604" s="477"/>
      <c r="DY604" s="594"/>
      <c r="DZ604" s="594"/>
      <c r="EA604" s="594"/>
      <c r="EB604" s="4"/>
      <c r="EC604" s="49"/>
      <c r="ED604" s="49"/>
      <c r="EE604" s="594"/>
      <c r="EF604" s="594"/>
      <c r="EG604" s="594"/>
      <c r="EH604" s="594"/>
      <c r="EI604" s="594"/>
      <c r="EJ604" s="594"/>
      <c r="EK604" s="594"/>
      <c r="EL604" s="594"/>
      <c r="EM604" s="594"/>
      <c r="EN604" s="594"/>
      <c r="EO604" s="594"/>
      <c r="EP604" s="594"/>
      <c r="EQ604" s="594"/>
      <c r="ER604" s="594"/>
      <c r="ES604" s="594"/>
      <c r="ET604" s="477"/>
      <c r="EU604" s="594"/>
      <c r="EV604" s="594"/>
      <c r="EW604" s="594"/>
      <c r="EX604" s="4"/>
      <c r="EY604" s="49"/>
      <c r="EZ604" s="49"/>
      <c r="FA604" s="594"/>
      <c r="FB604" s="594"/>
      <c r="FC604" s="594"/>
      <c r="FD604" s="594"/>
      <c r="FE604" s="594"/>
      <c r="FF604" s="594"/>
      <c r="FG604" s="594"/>
      <c r="FH604" s="594"/>
      <c r="FI604" s="594"/>
      <c r="FJ604" s="594"/>
      <c r="FK604" s="594"/>
      <c r="FL604" s="594"/>
      <c r="FM604" s="594"/>
      <c r="FN604" s="594"/>
      <c r="FO604" s="594"/>
      <c r="FP604" s="477"/>
      <c r="FQ604" s="594"/>
      <c r="FR604" s="594"/>
      <c r="FS604" s="594"/>
      <c r="FT604" s="4"/>
      <c r="FU604" s="49"/>
      <c r="FV604" s="49"/>
      <c r="FW604" s="594"/>
      <c r="FX604" s="594"/>
      <c r="FY604" s="594"/>
      <c r="FZ604" s="594"/>
      <c r="GA604" s="594"/>
      <c r="GB604" s="594"/>
      <c r="GC604" s="594"/>
      <c r="GD604" s="594"/>
      <c r="GE604" s="594"/>
      <c r="GF604" s="594"/>
      <c r="GG604" s="594"/>
      <c r="GH604" s="594"/>
      <c r="GI604" s="594"/>
      <c r="GJ604" s="594"/>
      <c r="GK604" s="594"/>
      <c r="GL604" s="477"/>
      <c r="GM604" s="594"/>
      <c r="GN604" s="594"/>
      <c r="GO604" s="594"/>
      <c r="GP604" s="4"/>
      <c r="GQ604" s="49"/>
      <c r="GR604" s="49"/>
      <c r="GS604" s="594"/>
      <c r="GT604" s="594"/>
      <c r="GU604" s="594"/>
      <c r="GV604" s="594"/>
      <c r="GW604" s="594"/>
      <c r="GX604" s="594"/>
      <c r="GY604" s="594"/>
      <c r="GZ604" s="594"/>
      <c r="HA604" s="594"/>
      <c r="HB604" s="594"/>
      <c r="HC604" s="594"/>
      <c r="HD604" s="594"/>
      <c r="HE604" s="594"/>
      <c r="HF604" s="594"/>
      <c r="HG604" s="594"/>
      <c r="HH604" s="477"/>
      <c r="HI604" s="594"/>
      <c r="HJ604" s="594"/>
      <c r="HK604" s="594"/>
      <c r="HL604" s="4"/>
      <c r="HM604" s="49"/>
      <c r="HN604" s="49"/>
      <c r="HO604" s="594"/>
      <c r="HP604" s="594"/>
      <c r="HQ604" s="594"/>
      <c r="HR604" s="594"/>
      <c r="HS604" s="594"/>
      <c r="HT604" s="594"/>
      <c r="HU604" s="594"/>
      <c r="HV604" s="594"/>
      <c r="HW604" s="594"/>
      <c r="HX604" s="594"/>
      <c r="HY604" s="594"/>
      <c r="HZ604" s="594"/>
      <c r="IA604" s="594"/>
      <c r="IB604" s="594"/>
      <c r="IC604" s="594"/>
      <c r="ID604" s="477"/>
      <c r="IE604" s="594"/>
      <c r="IF604" s="594"/>
      <c r="IG604" s="594"/>
      <c r="IH604" s="4"/>
      <c r="II604" s="49"/>
      <c r="IJ604" s="49"/>
      <c r="IK604" s="594"/>
      <c r="IL604" s="594"/>
      <c r="IM604" s="594"/>
      <c r="IN604" s="594"/>
      <c r="IO604" s="594"/>
      <c r="IP604" s="594"/>
      <c r="IQ604" s="594"/>
      <c r="IR604" s="594"/>
      <c r="IS604" s="594"/>
      <c r="IT604" s="594"/>
      <c r="IU604" s="594"/>
      <c r="IV604" s="594"/>
      <c r="IW604" s="594"/>
      <c r="IX604" s="594"/>
      <c r="IY604" s="594"/>
      <c r="IZ604" s="477"/>
      <c r="JA604" s="594"/>
      <c r="JB604" s="594"/>
      <c r="JC604" s="594"/>
      <c r="JD604" s="4"/>
      <c r="JE604" s="49"/>
      <c r="JF604" s="49"/>
      <c r="JG604" s="594"/>
      <c r="JH604" s="594"/>
      <c r="JI604" s="594"/>
      <c r="JJ604" s="594"/>
      <c r="JK604" s="594"/>
      <c r="JL604" s="594"/>
      <c r="JM604" s="594"/>
      <c r="JV604" s="877"/>
      <c r="JZ604" s="874"/>
      <c r="KA604" s="881"/>
      <c r="KB604" s="881"/>
      <c r="KR604" s="877"/>
      <c r="KV604" s="874"/>
      <c r="KW604" s="881"/>
      <c r="KX604" s="881"/>
      <c r="LN604" s="877"/>
      <c r="LR604" s="874"/>
      <c r="LS604" s="881"/>
      <c r="LT604" s="881"/>
      <c r="MJ604" s="877"/>
      <c r="MN604" s="874"/>
      <c r="MO604" s="881"/>
      <c r="MP604" s="881"/>
      <c r="NF604" s="877"/>
      <c r="NJ604" s="874"/>
      <c r="NK604" s="881"/>
      <c r="NL604" s="881"/>
      <c r="OB604" s="877"/>
      <c r="OF604" s="874"/>
      <c r="OG604" s="881"/>
      <c r="OH604" s="881"/>
      <c r="OX604" s="877"/>
      <c r="PB604" s="874"/>
      <c r="PC604" s="881"/>
      <c r="PD604" s="881"/>
      <c r="PT604" s="877"/>
      <c r="PX604" s="874"/>
      <c r="PY604" s="881"/>
      <c r="PZ604" s="881"/>
      <c r="QP604" s="877"/>
      <c r="QT604" s="874"/>
      <c r="QU604" s="881"/>
      <c r="QV604" s="881"/>
      <c r="RL604" s="877"/>
      <c r="RP604" s="874"/>
      <c r="RQ604" s="881"/>
      <c r="RR604" s="881"/>
      <c r="SH604" s="877"/>
      <c r="SL604" s="874"/>
      <c r="SM604" s="881"/>
      <c r="SN604" s="881"/>
      <c r="TD604" s="877"/>
      <c r="TH604" s="874"/>
      <c r="TI604" s="881"/>
      <c r="TJ604" s="881"/>
      <c r="TZ604" s="877"/>
      <c r="UD604" s="874"/>
      <c r="UE604" s="881"/>
      <c r="UF604" s="881"/>
      <c r="UV604" s="877"/>
      <c r="UZ604" s="874"/>
      <c r="VA604" s="881"/>
      <c r="VB604" s="881"/>
      <c r="VR604" s="877"/>
      <c r="VV604" s="874"/>
      <c r="VW604" s="881"/>
      <c r="VX604" s="881"/>
      <c r="WN604" s="877"/>
      <c r="WR604" s="874"/>
      <c r="WS604" s="881"/>
      <c r="WT604" s="881"/>
      <c r="XJ604" s="877"/>
      <c r="XN604" s="874"/>
      <c r="XO604" s="881"/>
      <c r="XP604" s="881"/>
      <c r="YF604" s="877"/>
      <c r="YJ604" s="874"/>
      <c r="YK604" s="881"/>
      <c r="YL604" s="881"/>
      <c r="ZB604" s="877"/>
      <c r="ZF604" s="874"/>
      <c r="ZG604" s="881"/>
      <c r="ZH604" s="881"/>
      <c r="ZX604" s="877"/>
      <c r="AAB604" s="874"/>
      <c r="AAC604" s="881"/>
      <c r="AAD604" s="881"/>
      <c r="AAT604" s="877"/>
      <c r="AAX604" s="874"/>
      <c r="AAY604" s="881"/>
      <c r="AAZ604" s="881"/>
      <c r="ABP604" s="877"/>
      <c r="ABT604" s="874"/>
      <c r="ABU604" s="881"/>
      <c r="ABV604" s="881"/>
      <c r="ACL604" s="877"/>
      <c r="ACP604" s="874"/>
      <c r="ACQ604" s="881"/>
      <c r="ACR604" s="881"/>
      <c r="ADH604" s="877"/>
      <c r="ADL604" s="874"/>
      <c r="ADM604" s="881"/>
      <c r="ADN604" s="881"/>
      <c r="AED604" s="877"/>
      <c r="AEH604" s="874"/>
      <c r="AEI604" s="881"/>
      <c r="AEJ604" s="881"/>
      <c r="AEZ604" s="877"/>
      <c r="AFD604" s="874"/>
      <c r="AFE604" s="881"/>
      <c r="AFF604" s="881"/>
      <c r="AFV604" s="877"/>
      <c r="AFZ604" s="874"/>
      <c r="AGA604" s="881"/>
      <c r="AGB604" s="881"/>
      <c r="AGR604" s="877"/>
      <c r="AGV604" s="874"/>
      <c r="AGW604" s="881"/>
      <c r="AGX604" s="881"/>
      <c r="AHN604" s="877"/>
      <c r="AHR604" s="874"/>
      <c r="AHS604" s="881"/>
      <c r="AHT604" s="881"/>
      <c r="AIJ604" s="877"/>
      <c r="AIN604" s="874"/>
      <c r="AIO604" s="881"/>
      <c r="AIP604" s="881"/>
      <c r="AJF604" s="877"/>
      <c r="AJJ604" s="874"/>
      <c r="AJK604" s="881"/>
      <c r="AJL604" s="881"/>
      <c r="AKB604" s="877"/>
      <c r="AKF604" s="874"/>
      <c r="AKG604" s="881"/>
      <c r="AKH604" s="881"/>
      <c r="AKX604" s="877"/>
      <c r="ALB604" s="874"/>
      <c r="ALC604" s="881"/>
      <c r="ALD604" s="881"/>
      <c r="ALT604" s="877"/>
      <c r="ALX604" s="874"/>
      <c r="ALY604" s="881"/>
      <c r="ALZ604" s="881"/>
      <c r="AMP604" s="877"/>
      <c r="AMT604" s="874"/>
      <c r="AMU604" s="881"/>
      <c r="AMV604" s="881"/>
      <c r="ANL604" s="877"/>
      <c r="ANP604" s="874"/>
      <c r="ANQ604" s="881"/>
      <c r="ANR604" s="881"/>
      <c r="AOH604" s="877"/>
      <c r="AOL604" s="874"/>
      <c r="AOM604" s="881"/>
      <c r="AON604" s="881"/>
      <c r="APD604" s="877"/>
      <c r="APH604" s="874"/>
      <c r="API604" s="881"/>
      <c r="APJ604" s="881"/>
      <c r="APZ604" s="877"/>
      <c r="AQD604" s="874"/>
      <c r="AQE604" s="881"/>
      <c r="AQF604" s="881"/>
      <c r="AQV604" s="877"/>
      <c r="AQZ604" s="874"/>
      <c r="ARA604" s="881"/>
      <c r="ARB604" s="881"/>
      <c r="ARR604" s="877"/>
      <c r="ARV604" s="874"/>
      <c r="ARW604" s="881"/>
      <c r="ARX604" s="881"/>
      <c r="ASN604" s="877"/>
      <c r="ASR604" s="874"/>
      <c r="ASS604" s="881"/>
      <c r="AST604" s="881"/>
      <c r="ATJ604" s="877"/>
      <c r="ATN604" s="874"/>
      <c r="ATO604" s="881"/>
      <c r="ATP604" s="881"/>
      <c r="AUF604" s="877"/>
      <c r="AUJ604" s="874"/>
      <c r="AUK604" s="881"/>
      <c r="AUL604" s="881"/>
      <c r="AVB604" s="877"/>
      <c r="AVF604" s="874"/>
      <c r="AVG604" s="881"/>
      <c r="AVH604" s="881"/>
      <c r="AVX604" s="877"/>
      <c r="AWB604" s="874"/>
      <c r="AWC604" s="881"/>
      <c r="AWD604" s="881"/>
      <c r="AWT604" s="877"/>
      <c r="AWX604" s="874"/>
      <c r="AWY604" s="881"/>
      <c r="AWZ604" s="881"/>
      <c r="AXP604" s="877"/>
      <c r="AXT604" s="874"/>
      <c r="AXU604" s="881"/>
      <c r="AXV604" s="881"/>
      <c r="AYL604" s="877"/>
      <c r="AYP604" s="874"/>
      <c r="AYQ604" s="881"/>
      <c r="AYR604" s="881"/>
      <c r="AZH604" s="877"/>
      <c r="AZL604" s="874"/>
      <c r="AZM604" s="881"/>
      <c r="AZN604" s="881"/>
      <c r="BAD604" s="877"/>
      <c r="BAH604" s="874"/>
      <c r="BAI604" s="881"/>
      <c r="BAJ604" s="881"/>
      <c r="BAZ604" s="877"/>
      <c r="BBD604" s="874"/>
      <c r="BBE604" s="881"/>
      <c r="BBF604" s="881"/>
      <c r="BBV604" s="877"/>
      <c r="BBZ604" s="874"/>
      <c r="BCA604" s="881"/>
      <c r="BCB604" s="881"/>
      <c r="BCR604" s="877"/>
      <c r="BCV604" s="874"/>
      <c r="BCW604" s="881"/>
      <c r="BCX604" s="881"/>
      <c r="BDN604" s="877"/>
      <c r="BDR604" s="874"/>
      <c r="BDS604" s="881"/>
      <c r="BDT604" s="881"/>
      <c r="BEJ604" s="877"/>
      <c r="BEN604" s="874"/>
      <c r="BEO604" s="881"/>
      <c r="BEP604" s="881"/>
      <c r="BFF604" s="877"/>
      <c r="BFJ604" s="874"/>
      <c r="BFK604" s="881"/>
      <c r="BFL604" s="881"/>
      <c r="BGB604" s="877"/>
      <c r="BGF604" s="874"/>
      <c r="BGG604" s="881"/>
      <c r="BGH604" s="881"/>
      <c r="BGX604" s="877"/>
      <c r="BHB604" s="874"/>
      <c r="BHC604" s="881"/>
      <c r="BHD604" s="881"/>
      <c r="BHT604" s="877"/>
      <c r="BHX604" s="874"/>
      <c r="BHY604" s="881"/>
      <c r="BHZ604" s="881"/>
      <c r="BIP604" s="877"/>
      <c r="BIT604" s="874"/>
      <c r="BIU604" s="881"/>
      <c r="BIV604" s="881"/>
      <c r="BJL604" s="877"/>
      <c r="BJP604" s="874"/>
      <c r="BJQ604" s="881"/>
      <c r="BJR604" s="881"/>
      <c r="BKH604" s="877"/>
      <c r="BKL604" s="874"/>
      <c r="BKM604" s="881"/>
      <c r="BKN604" s="881"/>
      <c r="BLD604" s="877"/>
      <c r="BLH604" s="874"/>
      <c r="BLI604" s="881"/>
      <c r="BLJ604" s="881"/>
      <c r="BLZ604" s="877"/>
      <c r="BMD604" s="874"/>
      <c r="BME604" s="881"/>
      <c r="BMF604" s="881"/>
      <c r="BMV604" s="877"/>
      <c r="BMZ604" s="874"/>
      <c r="BNA604" s="881"/>
      <c r="BNB604" s="881"/>
      <c r="BNR604" s="877"/>
      <c r="BNV604" s="874"/>
      <c r="BNW604" s="881"/>
      <c r="BNX604" s="881"/>
      <c r="BON604" s="877"/>
      <c r="BOR604" s="874"/>
      <c r="BOS604" s="881"/>
      <c r="BOT604" s="881"/>
      <c r="BPJ604" s="877"/>
      <c r="BPN604" s="874"/>
      <c r="BPO604" s="881"/>
      <c r="BPP604" s="881"/>
      <c r="BQF604" s="877"/>
      <c r="BQJ604" s="874"/>
      <c r="BQK604" s="881"/>
      <c r="BQL604" s="881"/>
      <c r="BRB604" s="877"/>
      <c r="BRF604" s="874"/>
      <c r="BRG604" s="881"/>
      <c r="BRH604" s="881"/>
      <c r="BRX604" s="877"/>
      <c r="BSB604" s="874"/>
      <c r="BSC604" s="881"/>
      <c r="BSD604" s="881"/>
      <c r="BST604" s="877"/>
      <c r="BSX604" s="874"/>
      <c r="BSY604" s="881"/>
      <c r="BSZ604" s="881"/>
      <c r="BTP604" s="877"/>
      <c r="BTT604" s="874"/>
      <c r="BTU604" s="881"/>
      <c r="BTV604" s="881"/>
      <c r="BUL604" s="877"/>
      <c r="BUP604" s="874"/>
      <c r="BUQ604" s="881"/>
      <c r="BUR604" s="881"/>
      <c r="BVH604" s="877"/>
      <c r="BVL604" s="874"/>
      <c r="BVM604" s="881"/>
      <c r="BVN604" s="881"/>
      <c r="BWD604" s="877"/>
      <c r="BWH604" s="874"/>
      <c r="BWI604" s="881"/>
      <c r="BWJ604" s="881"/>
      <c r="BWZ604" s="877"/>
      <c r="BXD604" s="874"/>
      <c r="BXE604" s="881"/>
      <c r="BXF604" s="881"/>
      <c r="BXV604" s="877"/>
      <c r="BXZ604" s="874"/>
      <c r="BYA604" s="881"/>
      <c r="BYB604" s="881"/>
      <c r="BYR604" s="877"/>
      <c r="BYV604" s="874"/>
      <c r="BYW604" s="881"/>
      <c r="BYX604" s="881"/>
      <c r="BZN604" s="877"/>
      <c r="BZR604" s="874"/>
      <c r="BZS604" s="881"/>
      <c r="BZT604" s="881"/>
      <c r="CAJ604" s="877"/>
      <c r="CAN604" s="874"/>
      <c r="CAO604" s="881"/>
      <c r="CAP604" s="881"/>
      <c r="CBF604" s="877"/>
      <c r="CBJ604" s="874"/>
      <c r="CBK604" s="881"/>
      <c r="CBL604" s="881"/>
      <c r="CCB604" s="877"/>
      <c r="CCF604" s="874"/>
      <c r="CCG604" s="881"/>
      <c r="CCH604" s="881"/>
      <c r="CCX604" s="877"/>
      <c r="CDB604" s="874"/>
      <c r="CDC604" s="881"/>
      <c r="CDD604" s="881"/>
      <c r="CDT604" s="877"/>
      <c r="CDX604" s="874"/>
      <c r="CDY604" s="881"/>
      <c r="CDZ604" s="881"/>
      <c r="CEP604" s="877"/>
      <c r="CET604" s="874"/>
      <c r="CEU604" s="881"/>
      <c r="CEV604" s="881"/>
      <c r="CFL604" s="877"/>
      <c r="CFP604" s="874"/>
      <c r="CFQ604" s="881"/>
      <c r="CFR604" s="881"/>
      <c r="CGH604" s="877"/>
      <c r="CGL604" s="874"/>
      <c r="CGM604" s="881"/>
      <c r="CGN604" s="881"/>
      <c r="CHD604" s="877"/>
      <c r="CHH604" s="874"/>
      <c r="CHI604" s="881"/>
      <c r="CHJ604" s="881"/>
      <c r="CHZ604" s="877"/>
      <c r="CID604" s="874"/>
      <c r="CIE604" s="881"/>
      <c r="CIF604" s="881"/>
      <c r="CIV604" s="877"/>
      <c r="CIZ604" s="874"/>
      <c r="CJA604" s="881"/>
      <c r="CJB604" s="881"/>
      <c r="CJR604" s="877"/>
      <c r="CJV604" s="874"/>
      <c r="CJW604" s="881"/>
      <c r="CJX604" s="881"/>
      <c r="CKN604" s="877"/>
      <c r="CKR604" s="874"/>
      <c r="CKS604" s="881"/>
      <c r="CKT604" s="881"/>
      <c r="CLJ604" s="877"/>
      <c r="CLN604" s="874"/>
      <c r="CLO604" s="881"/>
      <c r="CLP604" s="881"/>
      <c r="CMF604" s="877"/>
      <c r="CMJ604" s="874"/>
      <c r="CMK604" s="881"/>
      <c r="CML604" s="881"/>
      <c r="CNB604" s="877"/>
      <c r="CNF604" s="874"/>
      <c r="CNG604" s="881"/>
      <c r="CNH604" s="881"/>
      <c r="CNX604" s="877"/>
      <c r="COB604" s="874"/>
      <c r="COC604" s="881"/>
      <c r="COD604" s="881"/>
      <c r="COT604" s="877"/>
      <c r="COX604" s="874"/>
      <c r="COY604" s="881"/>
      <c r="COZ604" s="881"/>
      <c r="CPP604" s="877"/>
      <c r="CPT604" s="874"/>
      <c r="CPU604" s="881"/>
      <c r="CPV604" s="881"/>
      <c r="CQL604" s="877"/>
      <c r="CQP604" s="874"/>
      <c r="CQQ604" s="881"/>
      <c r="CQR604" s="881"/>
      <c r="CRH604" s="877"/>
      <c r="CRL604" s="874"/>
      <c r="CRM604" s="881"/>
      <c r="CRN604" s="881"/>
      <c r="CSD604" s="877"/>
      <c r="CSH604" s="874"/>
      <c r="CSI604" s="881"/>
      <c r="CSJ604" s="881"/>
      <c r="CSZ604" s="877"/>
      <c r="CTD604" s="874"/>
      <c r="CTE604" s="881"/>
      <c r="CTF604" s="881"/>
      <c r="CTV604" s="877"/>
      <c r="CTZ604" s="874"/>
      <c r="CUA604" s="881"/>
      <c r="CUB604" s="881"/>
      <c r="CUR604" s="877"/>
      <c r="CUV604" s="874"/>
      <c r="CUW604" s="881"/>
      <c r="CUX604" s="881"/>
      <c r="CVN604" s="877"/>
      <c r="CVR604" s="874"/>
      <c r="CVS604" s="881"/>
      <c r="CVT604" s="881"/>
      <c r="CWJ604" s="877"/>
      <c r="CWN604" s="874"/>
      <c r="CWO604" s="881"/>
      <c r="CWP604" s="881"/>
      <c r="CXF604" s="877"/>
      <c r="CXJ604" s="874"/>
      <c r="CXK604" s="881"/>
      <c r="CXL604" s="881"/>
      <c r="CYB604" s="877"/>
      <c r="CYF604" s="874"/>
      <c r="CYG604" s="881"/>
      <c r="CYH604" s="881"/>
      <c r="CYX604" s="877"/>
      <c r="CZB604" s="874"/>
      <c r="CZC604" s="881"/>
      <c r="CZD604" s="881"/>
      <c r="CZT604" s="877"/>
      <c r="CZX604" s="874"/>
      <c r="CZY604" s="881"/>
      <c r="CZZ604" s="881"/>
      <c r="DAP604" s="877"/>
      <c r="DAT604" s="874"/>
      <c r="DAU604" s="881"/>
      <c r="DAV604" s="881"/>
      <c r="DBL604" s="877"/>
      <c r="DBP604" s="874"/>
      <c r="DBQ604" s="881"/>
      <c r="DBR604" s="881"/>
      <c r="DCH604" s="877"/>
      <c r="DCL604" s="874"/>
      <c r="DCM604" s="881"/>
      <c r="DCN604" s="881"/>
      <c r="DDD604" s="877"/>
      <c r="DDH604" s="874"/>
      <c r="DDI604" s="881"/>
      <c r="DDJ604" s="881"/>
      <c r="DDZ604" s="877"/>
      <c r="DED604" s="874"/>
      <c r="DEE604" s="881"/>
      <c r="DEF604" s="881"/>
      <c r="DEV604" s="877"/>
      <c r="DEZ604" s="874"/>
      <c r="DFA604" s="881"/>
      <c r="DFB604" s="881"/>
      <c r="DFR604" s="877"/>
      <c r="DFV604" s="874"/>
      <c r="DFW604" s="881"/>
      <c r="DFX604" s="881"/>
      <c r="DGN604" s="877"/>
      <c r="DGR604" s="874"/>
      <c r="DGS604" s="881"/>
      <c r="DGT604" s="881"/>
      <c r="DHJ604" s="877"/>
      <c r="DHN604" s="874"/>
      <c r="DHO604" s="881"/>
      <c r="DHP604" s="881"/>
      <c r="DIF604" s="877"/>
      <c r="DIJ604" s="874"/>
      <c r="DIK604" s="881"/>
      <c r="DIL604" s="881"/>
      <c r="DJB604" s="877"/>
      <c r="DJF604" s="874"/>
      <c r="DJG604" s="881"/>
      <c r="DJH604" s="881"/>
      <c r="DJX604" s="877"/>
      <c r="DKB604" s="874"/>
      <c r="DKC604" s="881"/>
      <c r="DKD604" s="881"/>
      <c r="DKT604" s="877"/>
      <c r="DKX604" s="874"/>
      <c r="DKY604" s="881"/>
      <c r="DKZ604" s="881"/>
      <c r="DLP604" s="877"/>
      <c r="DLT604" s="874"/>
      <c r="DLU604" s="881"/>
      <c r="DLV604" s="881"/>
      <c r="DML604" s="877"/>
      <c r="DMP604" s="874"/>
      <c r="DMQ604" s="881"/>
      <c r="DMR604" s="881"/>
      <c r="DNH604" s="877"/>
      <c r="DNL604" s="874"/>
      <c r="DNM604" s="881"/>
      <c r="DNN604" s="881"/>
      <c r="DOD604" s="877"/>
      <c r="DOH604" s="874"/>
      <c r="DOI604" s="881"/>
      <c r="DOJ604" s="881"/>
      <c r="DOZ604" s="877"/>
      <c r="DPD604" s="874"/>
      <c r="DPE604" s="881"/>
      <c r="DPF604" s="881"/>
      <c r="DPV604" s="877"/>
      <c r="DPZ604" s="874"/>
      <c r="DQA604" s="881"/>
      <c r="DQB604" s="881"/>
      <c r="DQR604" s="877"/>
      <c r="DQV604" s="874"/>
      <c r="DQW604" s="881"/>
      <c r="DQX604" s="881"/>
      <c r="DRN604" s="877"/>
      <c r="DRR604" s="874"/>
      <c r="DRS604" s="881"/>
      <c r="DRT604" s="881"/>
      <c r="DSJ604" s="877"/>
      <c r="DSN604" s="874"/>
      <c r="DSO604" s="881"/>
      <c r="DSP604" s="881"/>
      <c r="DTF604" s="877"/>
      <c r="DTJ604" s="874"/>
      <c r="DTK604" s="881"/>
      <c r="DTL604" s="881"/>
      <c r="DUB604" s="877"/>
      <c r="DUF604" s="874"/>
      <c r="DUG604" s="881"/>
      <c r="DUH604" s="881"/>
      <c r="DUX604" s="877"/>
      <c r="DVB604" s="874"/>
      <c r="DVC604" s="881"/>
      <c r="DVD604" s="881"/>
      <c r="DVT604" s="877"/>
      <c r="DVX604" s="874"/>
      <c r="DVY604" s="881"/>
      <c r="DVZ604" s="881"/>
      <c r="DWP604" s="877"/>
      <c r="DWT604" s="874"/>
      <c r="DWU604" s="881"/>
      <c r="DWV604" s="881"/>
      <c r="DXL604" s="877"/>
      <c r="DXP604" s="874"/>
      <c r="DXQ604" s="881"/>
      <c r="DXR604" s="881"/>
      <c r="DYH604" s="877"/>
      <c r="DYL604" s="874"/>
      <c r="DYM604" s="881"/>
      <c r="DYN604" s="881"/>
      <c r="DZD604" s="877"/>
      <c r="DZH604" s="874"/>
      <c r="DZI604" s="881"/>
      <c r="DZJ604" s="881"/>
      <c r="DZZ604" s="877"/>
      <c r="EAD604" s="874"/>
      <c r="EAE604" s="881"/>
      <c r="EAF604" s="881"/>
      <c r="EAV604" s="877"/>
      <c r="EAZ604" s="874"/>
      <c r="EBA604" s="881"/>
      <c r="EBB604" s="881"/>
      <c r="EBR604" s="877"/>
      <c r="EBV604" s="874"/>
      <c r="EBW604" s="881"/>
      <c r="EBX604" s="881"/>
      <c r="ECN604" s="877"/>
      <c r="ECR604" s="874"/>
      <c r="ECS604" s="881"/>
      <c r="ECT604" s="881"/>
      <c r="EDJ604" s="877"/>
      <c r="EDN604" s="874"/>
      <c r="EDO604" s="881"/>
      <c r="EDP604" s="881"/>
      <c r="EEF604" s="877"/>
      <c r="EEJ604" s="874"/>
      <c r="EEK604" s="881"/>
      <c r="EEL604" s="881"/>
      <c r="EFB604" s="877"/>
      <c r="EFF604" s="874"/>
      <c r="EFG604" s="881"/>
      <c r="EFH604" s="881"/>
      <c r="EFX604" s="877"/>
      <c r="EGB604" s="874"/>
      <c r="EGC604" s="881"/>
      <c r="EGD604" s="881"/>
      <c r="EGT604" s="877"/>
      <c r="EGX604" s="874"/>
      <c r="EGY604" s="881"/>
      <c r="EGZ604" s="881"/>
      <c r="EHP604" s="877"/>
      <c r="EHT604" s="874"/>
      <c r="EHU604" s="881"/>
      <c r="EHV604" s="881"/>
      <c r="EIL604" s="877"/>
      <c r="EIP604" s="874"/>
      <c r="EIQ604" s="881"/>
      <c r="EIR604" s="881"/>
      <c r="EJH604" s="877"/>
      <c r="EJL604" s="874"/>
      <c r="EJM604" s="881"/>
      <c r="EJN604" s="881"/>
      <c r="EKD604" s="877"/>
      <c r="EKH604" s="874"/>
      <c r="EKI604" s="881"/>
      <c r="EKJ604" s="881"/>
      <c r="EKZ604" s="877"/>
      <c r="ELD604" s="874"/>
      <c r="ELE604" s="881"/>
      <c r="ELF604" s="881"/>
      <c r="ELV604" s="877"/>
      <c r="ELZ604" s="874"/>
      <c r="EMA604" s="881"/>
      <c r="EMB604" s="881"/>
      <c r="EMR604" s="877"/>
      <c r="EMV604" s="874"/>
      <c r="EMW604" s="881"/>
      <c r="EMX604" s="881"/>
      <c r="ENN604" s="877"/>
      <c r="ENR604" s="874"/>
      <c r="ENS604" s="881"/>
      <c r="ENT604" s="881"/>
      <c r="EOJ604" s="877"/>
      <c r="EON604" s="874"/>
      <c r="EOO604" s="881"/>
      <c r="EOP604" s="881"/>
      <c r="EPF604" s="877"/>
      <c r="EPJ604" s="874"/>
      <c r="EPK604" s="881"/>
      <c r="EPL604" s="881"/>
      <c r="EQB604" s="877"/>
      <c r="EQF604" s="874"/>
      <c r="EQG604" s="881"/>
      <c r="EQH604" s="881"/>
      <c r="EQX604" s="877"/>
      <c r="ERB604" s="874"/>
      <c r="ERC604" s="881"/>
      <c r="ERD604" s="881"/>
      <c r="ERT604" s="877"/>
      <c r="ERX604" s="874"/>
      <c r="ERY604" s="881"/>
      <c r="ERZ604" s="881"/>
      <c r="ESP604" s="877"/>
      <c r="EST604" s="874"/>
      <c r="ESU604" s="881"/>
      <c r="ESV604" s="881"/>
      <c r="ETL604" s="877"/>
      <c r="ETP604" s="874"/>
      <c r="ETQ604" s="881"/>
      <c r="ETR604" s="881"/>
      <c r="EUH604" s="877"/>
      <c r="EUL604" s="874"/>
      <c r="EUM604" s="881"/>
      <c r="EUN604" s="881"/>
      <c r="EVD604" s="877"/>
      <c r="EVH604" s="874"/>
      <c r="EVI604" s="881"/>
      <c r="EVJ604" s="881"/>
      <c r="EVZ604" s="877"/>
      <c r="EWD604" s="874"/>
      <c r="EWE604" s="881"/>
      <c r="EWF604" s="881"/>
      <c r="EWV604" s="877"/>
      <c r="EWZ604" s="874"/>
      <c r="EXA604" s="881"/>
      <c r="EXB604" s="881"/>
      <c r="EXR604" s="877"/>
      <c r="EXV604" s="874"/>
      <c r="EXW604" s="881"/>
      <c r="EXX604" s="881"/>
      <c r="EYN604" s="877"/>
      <c r="EYR604" s="874"/>
      <c r="EYS604" s="881"/>
      <c r="EYT604" s="881"/>
      <c r="EZJ604" s="877"/>
      <c r="EZN604" s="874"/>
      <c r="EZO604" s="881"/>
      <c r="EZP604" s="881"/>
      <c r="FAF604" s="877"/>
      <c r="FAJ604" s="874"/>
      <c r="FAK604" s="881"/>
      <c r="FAL604" s="881"/>
      <c r="FBB604" s="877"/>
      <c r="FBF604" s="874"/>
      <c r="FBG604" s="881"/>
      <c r="FBH604" s="881"/>
      <c r="FBX604" s="877"/>
      <c r="FCB604" s="874"/>
      <c r="FCC604" s="881"/>
      <c r="FCD604" s="881"/>
      <c r="FCT604" s="877"/>
      <c r="FCX604" s="874"/>
      <c r="FCY604" s="881"/>
      <c r="FCZ604" s="881"/>
      <c r="FDP604" s="877"/>
      <c r="FDT604" s="874"/>
      <c r="FDU604" s="881"/>
      <c r="FDV604" s="881"/>
      <c r="FEL604" s="877"/>
      <c r="FEP604" s="874"/>
      <c r="FEQ604" s="881"/>
      <c r="FER604" s="881"/>
      <c r="FFH604" s="877"/>
      <c r="FFL604" s="874"/>
      <c r="FFM604" s="881"/>
      <c r="FFN604" s="881"/>
      <c r="FGD604" s="877"/>
      <c r="FGH604" s="874"/>
      <c r="FGI604" s="881"/>
      <c r="FGJ604" s="881"/>
      <c r="FGZ604" s="877"/>
      <c r="FHD604" s="874"/>
      <c r="FHE604" s="881"/>
      <c r="FHF604" s="881"/>
      <c r="FHV604" s="877"/>
      <c r="FHZ604" s="874"/>
      <c r="FIA604" s="881"/>
      <c r="FIB604" s="881"/>
      <c r="FIR604" s="877"/>
      <c r="FIV604" s="874"/>
      <c r="FIW604" s="881"/>
      <c r="FIX604" s="881"/>
      <c r="FJN604" s="877"/>
      <c r="FJR604" s="874"/>
      <c r="FJS604" s="881"/>
      <c r="FJT604" s="881"/>
      <c r="FKJ604" s="877"/>
      <c r="FKN604" s="874"/>
      <c r="FKO604" s="881"/>
      <c r="FKP604" s="881"/>
      <c r="FLF604" s="877"/>
      <c r="FLJ604" s="874"/>
      <c r="FLK604" s="881"/>
      <c r="FLL604" s="881"/>
      <c r="FMB604" s="877"/>
      <c r="FMF604" s="874"/>
      <c r="FMG604" s="881"/>
      <c r="FMH604" s="881"/>
      <c r="FMX604" s="877"/>
      <c r="FNB604" s="874"/>
      <c r="FNC604" s="881"/>
      <c r="FND604" s="881"/>
      <c r="FNT604" s="877"/>
      <c r="FNX604" s="874"/>
      <c r="FNY604" s="881"/>
      <c r="FNZ604" s="881"/>
      <c r="FOP604" s="877"/>
      <c r="FOT604" s="874"/>
      <c r="FOU604" s="881"/>
      <c r="FOV604" s="881"/>
      <c r="FPL604" s="877"/>
      <c r="FPP604" s="874"/>
      <c r="FPQ604" s="881"/>
      <c r="FPR604" s="881"/>
      <c r="FQH604" s="877"/>
      <c r="FQL604" s="874"/>
      <c r="FQM604" s="881"/>
      <c r="FQN604" s="881"/>
      <c r="FRD604" s="877"/>
      <c r="FRH604" s="874"/>
      <c r="FRI604" s="881"/>
      <c r="FRJ604" s="881"/>
      <c r="FRZ604" s="877"/>
      <c r="FSD604" s="874"/>
      <c r="FSE604" s="881"/>
      <c r="FSF604" s="881"/>
      <c r="FSV604" s="877"/>
      <c r="FSZ604" s="874"/>
      <c r="FTA604" s="881"/>
      <c r="FTB604" s="881"/>
      <c r="FTR604" s="877"/>
      <c r="FTV604" s="874"/>
      <c r="FTW604" s="881"/>
      <c r="FTX604" s="881"/>
      <c r="FUN604" s="877"/>
      <c r="FUR604" s="874"/>
      <c r="FUS604" s="881"/>
      <c r="FUT604" s="881"/>
      <c r="FVJ604" s="877"/>
      <c r="FVN604" s="874"/>
      <c r="FVO604" s="881"/>
      <c r="FVP604" s="881"/>
      <c r="FWF604" s="877"/>
      <c r="FWJ604" s="874"/>
      <c r="FWK604" s="881"/>
      <c r="FWL604" s="881"/>
      <c r="FXB604" s="877"/>
      <c r="FXF604" s="874"/>
      <c r="FXG604" s="881"/>
      <c r="FXH604" s="881"/>
      <c r="FXX604" s="877"/>
      <c r="FYB604" s="874"/>
      <c r="FYC604" s="881"/>
      <c r="FYD604" s="881"/>
      <c r="FYT604" s="877"/>
      <c r="FYX604" s="874"/>
      <c r="FYY604" s="881"/>
      <c r="FYZ604" s="881"/>
      <c r="FZP604" s="877"/>
      <c r="FZT604" s="874"/>
      <c r="FZU604" s="881"/>
      <c r="FZV604" s="881"/>
      <c r="GAL604" s="877"/>
      <c r="GAP604" s="874"/>
      <c r="GAQ604" s="881"/>
      <c r="GAR604" s="881"/>
      <c r="GBH604" s="877"/>
      <c r="GBL604" s="874"/>
      <c r="GBM604" s="881"/>
      <c r="GBN604" s="881"/>
      <c r="GCD604" s="877"/>
      <c r="GCH604" s="874"/>
      <c r="GCI604" s="881"/>
      <c r="GCJ604" s="881"/>
      <c r="GCZ604" s="877"/>
      <c r="GDD604" s="874"/>
      <c r="GDE604" s="881"/>
      <c r="GDF604" s="881"/>
      <c r="GDV604" s="877"/>
      <c r="GDZ604" s="874"/>
      <c r="GEA604" s="881"/>
      <c r="GEB604" s="881"/>
      <c r="GER604" s="877"/>
      <c r="GEV604" s="874"/>
      <c r="GEW604" s="881"/>
      <c r="GEX604" s="881"/>
      <c r="GFN604" s="877"/>
      <c r="GFR604" s="874"/>
      <c r="GFS604" s="881"/>
      <c r="GFT604" s="881"/>
      <c r="GGJ604" s="877"/>
      <c r="GGN604" s="874"/>
      <c r="GGO604" s="881"/>
      <c r="GGP604" s="881"/>
      <c r="GHF604" s="877"/>
      <c r="GHJ604" s="874"/>
      <c r="GHK604" s="881"/>
      <c r="GHL604" s="881"/>
      <c r="GIB604" s="877"/>
      <c r="GIF604" s="874"/>
      <c r="GIG604" s="881"/>
      <c r="GIH604" s="881"/>
      <c r="GIX604" s="877"/>
      <c r="GJB604" s="874"/>
      <c r="GJC604" s="881"/>
      <c r="GJD604" s="881"/>
      <c r="GJT604" s="877"/>
      <c r="GJX604" s="874"/>
      <c r="GJY604" s="881"/>
      <c r="GJZ604" s="881"/>
      <c r="GKP604" s="877"/>
      <c r="GKT604" s="874"/>
      <c r="GKU604" s="881"/>
      <c r="GKV604" s="881"/>
      <c r="GLL604" s="877"/>
      <c r="GLP604" s="874"/>
      <c r="GLQ604" s="881"/>
      <c r="GLR604" s="881"/>
      <c r="GMH604" s="877"/>
      <c r="GML604" s="874"/>
      <c r="GMM604" s="881"/>
      <c r="GMN604" s="881"/>
      <c r="GND604" s="877"/>
      <c r="GNH604" s="874"/>
      <c r="GNI604" s="881"/>
      <c r="GNJ604" s="881"/>
      <c r="GNZ604" s="877"/>
      <c r="GOD604" s="874"/>
      <c r="GOE604" s="881"/>
      <c r="GOF604" s="881"/>
      <c r="GOV604" s="877"/>
      <c r="GOZ604" s="874"/>
      <c r="GPA604" s="881"/>
      <c r="GPB604" s="881"/>
      <c r="GPR604" s="877"/>
      <c r="GPV604" s="874"/>
      <c r="GPW604" s="881"/>
      <c r="GPX604" s="881"/>
      <c r="GQN604" s="877"/>
      <c r="GQR604" s="874"/>
      <c r="GQS604" s="881"/>
      <c r="GQT604" s="881"/>
      <c r="GRJ604" s="877"/>
      <c r="GRN604" s="874"/>
      <c r="GRO604" s="881"/>
      <c r="GRP604" s="881"/>
      <c r="GSF604" s="877"/>
      <c r="GSJ604" s="874"/>
      <c r="GSK604" s="881"/>
      <c r="GSL604" s="881"/>
      <c r="GTB604" s="877"/>
      <c r="GTF604" s="874"/>
      <c r="GTG604" s="881"/>
      <c r="GTH604" s="881"/>
      <c r="GTX604" s="877"/>
      <c r="GUB604" s="874"/>
      <c r="GUC604" s="881"/>
      <c r="GUD604" s="881"/>
      <c r="GUT604" s="877"/>
      <c r="GUX604" s="874"/>
      <c r="GUY604" s="881"/>
      <c r="GUZ604" s="881"/>
      <c r="GVP604" s="877"/>
      <c r="GVT604" s="874"/>
      <c r="GVU604" s="881"/>
      <c r="GVV604" s="881"/>
      <c r="GWL604" s="877"/>
      <c r="GWP604" s="874"/>
      <c r="GWQ604" s="881"/>
      <c r="GWR604" s="881"/>
      <c r="GXH604" s="877"/>
      <c r="GXL604" s="874"/>
      <c r="GXM604" s="881"/>
      <c r="GXN604" s="881"/>
      <c r="GYD604" s="877"/>
      <c r="GYH604" s="874"/>
      <c r="GYI604" s="881"/>
      <c r="GYJ604" s="881"/>
      <c r="GYZ604" s="877"/>
      <c r="GZD604" s="874"/>
      <c r="GZE604" s="881"/>
      <c r="GZF604" s="881"/>
      <c r="GZV604" s="877"/>
      <c r="GZZ604" s="874"/>
      <c r="HAA604" s="881"/>
      <c r="HAB604" s="881"/>
      <c r="HAR604" s="877"/>
      <c r="HAV604" s="874"/>
      <c r="HAW604" s="881"/>
      <c r="HAX604" s="881"/>
      <c r="HBN604" s="877"/>
      <c r="HBR604" s="874"/>
      <c r="HBS604" s="881"/>
      <c r="HBT604" s="881"/>
      <c r="HCJ604" s="877"/>
      <c r="HCN604" s="874"/>
      <c r="HCO604" s="881"/>
      <c r="HCP604" s="881"/>
      <c r="HDF604" s="877"/>
      <c r="HDJ604" s="874"/>
      <c r="HDK604" s="881"/>
      <c r="HDL604" s="881"/>
      <c r="HEB604" s="877"/>
      <c r="HEF604" s="874"/>
      <c r="HEG604" s="881"/>
      <c r="HEH604" s="881"/>
      <c r="HEX604" s="877"/>
      <c r="HFB604" s="874"/>
      <c r="HFC604" s="881"/>
      <c r="HFD604" s="881"/>
      <c r="HFT604" s="877"/>
      <c r="HFX604" s="874"/>
      <c r="HFY604" s="881"/>
      <c r="HFZ604" s="881"/>
      <c r="HGP604" s="877"/>
      <c r="HGT604" s="874"/>
      <c r="HGU604" s="881"/>
      <c r="HGV604" s="881"/>
      <c r="HHL604" s="877"/>
      <c r="HHP604" s="874"/>
      <c r="HHQ604" s="881"/>
      <c r="HHR604" s="881"/>
      <c r="HIH604" s="877"/>
      <c r="HIL604" s="874"/>
      <c r="HIM604" s="881"/>
      <c r="HIN604" s="881"/>
      <c r="HJD604" s="877"/>
      <c r="HJH604" s="874"/>
      <c r="HJI604" s="881"/>
      <c r="HJJ604" s="881"/>
      <c r="HJZ604" s="877"/>
      <c r="HKD604" s="874"/>
      <c r="HKE604" s="881"/>
      <c r="HKF604" s="881"/>
      <c r="HKV604" s="877"/>
      <c r="HKZ604" s="874"/>
      <c r="HLA604" s="881"/>
      <c r="HLB604" s="881"/>
      <c r="HLR604" s="877"/>
      <c r="HLV604" s="874"/>
      <c r="HLW604" s="881"/>
      <c r="HLX604" s="881"/>
      <c r="HMN604" s="877"/>
      <c r="HMR604" s="874"/>
      <c r="HMS604" s="881"/>
      <c r="HMT604" s="881"/>
      <c r="HNJ604" s="877"/>
      <c r="HNN604" s="874"/>
      <c r="HNO604" s="881"/>
      <c r="HNP604" s="881"/>
      <c r="HOF604" s="877"/>
      <c r="HOJ604" s="874"/>
      <c r="HOK604" s="881"/>
      <c r="HOL604" s="881"/>
      <c r="HPB604" s="877"/>
      <c r="HPF604" s="874"/>
      <c r="HPG604" s="881"/>
      <c r="HPH604" s="881"/>
      <c r="HPX604" s="877"/>
      <c r="HQB604" s="874"/>
      <c r="HQC604" s="881"/>
      <c r="HQD604" s="881"/>
      <c r="HQT604" s="877"/>
      <c r="HQX604" s="874"/>
      <c r="HQY604" s="881"/>
      <c r="HQZ604" s="881"/>
      <c r="HRP604" s="877"/>
      <c r="HRT604" s="874"/>
      <c r="HRU604" s="881"/>
      <c r="HRV604" s="881"/>
      <c r="HSL604" s="877"/>
      <c r="HSP604" s="874"/>
      <c r="HSQ604" s="881"/>
      <c r="HSR604" s="881"/>
      <c r="HTH604" s="877"/>
      <c r="HTL604" s="874"/>
      <c r="HTM604" s="881"/>
      <c r="HTN604" s="881"/>
      <c r="HUD604" s="877"/>
      <c r="HUH604" s="874"/>
      <c r="HUI604" s="881"/>
      <c r="HUJ604" s="881"/>
      <c r="HUZ604" s="877"/>
      <c r="HVD604" s="874"/>
      <c r="HVE604" s="881"/>
      <c r="HVF604" s="881"/>
      <c r="HVV604" s="877"/>
      <c r="HVZ604" s="874"/>
      <c r="HWA604" s="881"/>
      <c r="HWB604" s="881"/>
      <c r="HWR604" s="877"/>
      <c r="HWV604" s="874"/>
      <c r="HWW604" s="881"/>
      <c r="HWX604" s="881"/>
      <c r="HXN604" s="877"/>
      <c r="HXR604" s="874"/>
      <c r="HXS604" s="881"/>
      <c r="HXT604" s="881"/>
      <c r="HYJ604" s="877"/>
      <c r="HYN604" s="874"/>
      <c r="HYO604" s="881"/>
      <c r="HYP604" s="881"/>
      <c r="HZF604" s="877"/>
      <c r="HZJ604" s="874"/>
      <c r="HZK604" s="881"/>
      <c r="HZL604" s="881"/>
      <c r="IAB604" s="877"/>
      <c r="IAF604" s="874"/>
      <c r="IAG604" s="881"/>
      <c r="IAH604" s="881"/>
      <c r="IAX604" s="877"/>
      <c r="IBB604" s="874"/>
      <c r="IBC604" s="881"/>
      <c r="IBD604" s="881"/>
      <c r="IBT604" s="877"/>
      <c r="IBX604" s="874"/>
      <c r="IBY604" s="881"/>
      <c r="IBZ604" s="881"/>
      <c r="ICP604" s="877"/>
      <c r="ICT604" s="874"/>
      <c r="ICU604" s="881"/>
      <c r="ICV604" s="881"/>
      <c r="IDL604" s="877"/>
      <c r="IDP604" s="874"/>
      <c r="IDQ604" s="881"/>
      <c r="IDR604" s="881"/>
      <c r="IEH604" s="877"/>
      <c r="IEL604" s="874"/>
      <c r="IEM604" s="881"/>
      <c r="IEN604" s="881"/>
      <c r="IFD604" s="877"/>
      <c r="IFH604" s="874"/>
      <c r="IFI604" s="881"/>
      <c r="IFJ604" s="881"/>
      <c r="IFZ604" s="877"/>
      <c r="IGD604" s="874"/>
      <c r="IGE604" s="881"/>
      <c r="IGF604" s="881"/>
      <c r="IGV604" s="877"/>
      <c r="IGZ604" s="874"/>
      <c r="IHA604" s="881"/>
      <c r="IHB604" s="881"/>
      <c r="IHR604" s="877"/>
      <c r="IHV604" s="874"/>
      <c r="IHW604" s="881"/>
      <c r="IHX604" s="881"/>
      <c r="IIN604" s="877"/>
      <c r="IIR604" s="874"/>
      <c r="IIS604" s="881"/>
      <c r="IIT604" s="881"/>
      <c r="IJJ604" s="877"/>
      <c r="IJN604" s="874"/>
      <c r="IJO604" s="881"/>
      <c r="IJP604" s="881"/>
      <c r="IKF604" s="877"/>
      <c r="IKJ604" s="874"/>
      <c r="IKK604" s="881"/>
      <c r="IKL604" s="881"/>
      <c r="ILB604" s="877"/>
      <c r="ILF604" s="874"/>
      <c r="ILG604" s="881"/>
      <c r="ILH604" s="881"/>
      <c r="ILX604" s="877"/>
      <c r="IMB604" s="874"/>
      <c r="IMC604" s="881"/>
      <c r="IMD604" s="881"/>
      <c r="IMT604" s="877"/>
      <c r="IMX604" s="874"/>
      <c r="IMY604" s="881"/>
      <c r="IMZ604" s="881"/>
      <c r="INP604" s="877"/>
      <c r="INT604" s="874"/>
      <c r="INU604" s="881"/>
      <c r="INV604" s="881"/>
      <c r="IOL604" s="877"/>
      <c r="IOP604" s="874"/>
      <c r="IOQ604" s="881"/>
      <c r="IOR604" s="881"/>
      <c r="IPH604" s="877"/>
      <c r="IPL604" s="874"/>
      <c r="IPM604" s="881"/>
      <c r="IPN604" s="881"/>
      <c r="IQD604" s="877"/>
      <c r="IQH604" s="874"/>
      <c r="IQI604" s="881"/>
      <c r="IQJ604" s="881"/>
      <c r="IQZ604" s="877"/>
      <c r="IRD604" s="874"/>
      <c r="IRE604" s="881"/>
      <c r="IRF604" s="881"/>
      <c r="IRV604" s="877"/>
      <c r="IRZ604" s="874"/>
      <c r="ISA604" s="881"/>
      <c r="ISB604" s="881"/>
      <c r="ISR604" s="877"/>
      <c r="ISV604" s="874"/>
      <c r="ISW604" s="881"/>
      <c r="ISX604" s="881"/>
      <c r="ITN604" s="877"/>
      <c r="ITR604" s="874"/>
      <c r="ITS604" s="881"/>
      <c r="ITT604" s="881"/>
      <c r="IUJ604" s="877"/>
      <c r="IUN604" s="874"/>
      <c r="IUO604" s="881"/>
      <c r="IUP604" s="881"/>
      <c r="IVF604" s="877"/>
      <c r="IVJ604" s="874"/>
      <c r="IVK604" s="881"/>
      <c r="IVL604" s="881"/>
      <c r="IWB604" s="877"/>
      <c r="IWF604" s="874"/>
      <c r="IWG604" s="881"/>
      <c r="IWH604" s="881"/>
      <c r="IWX604" s="877"/>
      <c r="IXB604" s="874"/>
      <c r="IXC604" s="881"/>
      <c r="IXD604" s="881"/>
      <c r="IXT604" s="877"/>
      <c r="IXX604" s="874"/>
      <c r="IXY604" s="881"/>
      <c r="IXZ604" s="881"/>
      <c r="IYP604" s="877"/>
      <c r="IYT604" s="874"/>
      <c r="IYU604" s="881"/>
      <c r="IYV604" s="881"/>
      <c r="IZL604" s="877"/>
      <c r="IZP604" s="874"/>
      <c r="IZQ604" s="881"/>
      <c r="IZR604" s="881"/>
      <c r="JAH604" s="877"/>
      <c r="JAL604" s="874"/>
      <c r="JAM604" s="881"/>
      <c r="JAN604" s="881"/>
      <c r="JBD604" s="877"/>
      <c r="JBH604" s="874"/>
      <c r="JBI604" s="881"/>
      <c r="JBJ604" s="881"/>
      <c r="JBZ604" s="877"/>
      <c r="JCD604" s="874"/>
      <c r="JCE604" s="881"/>
      <c r="JCF604" s="881"/>
      <c r="JCV604" s="877"/>
      <c r="JCZ604" s="874"/>
      <c r="JDA604" s="881"/>
      <c r="JDB604" s="881"/>
      <c r="JDR604" s="877"/>
      <c r="JDV604" s="874"/>
      <c r="JDW604" s="881"/>
      <c r="JDX604" s="881"/>
      <c r="JEN604" s="877"/>
      <c r="JER604" s="874"/>
      <c r="JES604" s="881"/>
      <c r="JET604" s="881"/>
      <c r="JFJ604" s="877"/>
      <c r="JFN604" s="874"/>
      <c r="JFO604" s="881"/>
      <c r="JFP604" s="881"/>
      <c r="JGF604" s="877"/>
      <c r="JGJ604" s="874"/>
      <c r="JGK604" s="881"/>
      <c r="JGL604" s="881"/>
      <c r="JHB604" s="877"/>
      <c r="JHF604" s="874"/>
      <c r="JHG604" s="881"/>
      <c r="JHH604" s="881"/>
      <c r="JHX604" s="877"/>
      <c r="JIB604" s="874"/>
      <c r="JIC604" s="881"/>
      <c r="JID604" s="881"/>
      <c r="JIT604" s="877"/>
      <c r="JIX604" s="874"/>
      <c r="JIY604" s="881"/>
      <c r="JIZ604" s="881"/>
      <c r="JJP604" s="877"/>
      <c r="JJT604" s="874"/>
      <c r="JJU604" s="881"/>
      <c r="JJV604" s="881"/>
      <c r="JKL604" s="877"/>
      <c r="JKP604" s="874"/>
      <c r="JKQ604" s="881"/>
      <c r="JKR604" s="881"/>
      <c r="JLH604" s="877"/>
      <c r="JLL604" s="874"/>
      <c r="JLM604" s="881"/>
      <c r="JLN604" s="881"/>
      <c r="JMD604" s="877"/>
      <c r="JMH604" s="874"/>
      <c r="JMI604" s="881"/>
      <c r="JMJ604" s="881"/>
      <c r="JMZ604" s="877"/>
      <c r="JND604" s="874"/>
      <c r="JNE604" s="881"/>
      <c r="JNF604" s="881"/>
      <c r="JNV604" s="877"/>
      <c r="JNZ604" s="874"/>
      <c r="JOA604" s="881"/>
      <c r="JOB604" s="881"/>
      <c r="JOR604" s="877"/>
      <c r="JOV604" s="874"/>
      <c r="JOW604" s="881"/>
      <c r="JOX604" s="881"/>
      <c r="JPN604" s="877"/>
      <c r="JPR604" s="874"/>
      <c r="JPS604" s="881"/>
      <c r="JPT604" s="881"/>
      <c r="JQJ604" s="877"/>
      <c r="JQN604" s="874"/>
      <c r="JQO604" s="881"/>
      <c r="JQP604" s="881"/>
      <c r="JRF604" s="877"/>
      <c r="JRJ604" s="874"/>
      <c r="JRK604" s="881"/>
      <c r="JRL604" s="881"/>
      <c r="JSB604" s="877"/>
      <c r="JSF604" s="874"/>
      <c r="JSG604" s="881"/>
      <c r="JSH604" s="881"/>
      <c r="JSX604" s="877"/>
      <c r="JTB604" s="874"/>
      <c r="JTC604" s="881"/>
      <c r="JTD604" s="881"/>
      <c r="JTT604" s="877"/>
      <c r="JTX604" s="874"/>
      <c r="JTY604" s="881"/>
      <c r="JTZ604" s="881"/>
      <c r="JUP604" s="877"/>
      <c r="JUT604" s="874"/>
      <c r="JUU604" s="881"/>
      <c r="JUV604" s="881"/>
      <c r="JVL604" s="877"/>
      <c r="JVP604" s="874"/>
      <c r="JVQ604" s="881"/>
      <c r="JVR604" s="881"/>
      <c r="JWH604" s="877"/>
      <c r="JWL604" s="874"/>
      <c r="JWM604" s="881"/>
      <c r="JWN604" s="881"/>
      <c r="JXD604" s="877"/>
      <c r="JXH604" s="874"/>
      <c r="JXI604" s="881"/>
      <c r="JXJ604" s="881"/>
      <c r="JXZ604" s="877"/>
      <c r="JYD604" s="874"/>
      <c r="JYE604" s="881"/>
      <c r="JYF604" s="881"/>
      <c r="JYV604" s="877"/>
      <c r="JYZ604" s="874"/>
      <c r="JZA604" s="881"/>
      <c r="JZB604" s="881"/>
      <c r="JZR604" s="877"/>
      <c r="JZV604" s="874"/>
      <c r="JZW604" s="881"/>
      <c r="JZX604" s="881"/>
      <c r="KAN604" s="877"/>
      <c r="KAR604" s="874"/>
      <c r="KAS604" s="881"/>
      <c r="KAT604" s="881"/>
      <c r="KBJ604" s="877"/>
      <c r="KBN604" s="874"/>
      <c r="KBO604" s="881"/>
      <c r="KBP604" s="881"/>
      <c r="KCF604" s="877"/>
      <c r="KCJ604" s="874"/>
      <c r="KCK604" s="881"/>
      <c r="KCL604" s="881"/>
      <c r="KDB604" s="877"/>
      <c r="KDF604" s="874"/>
      <c r="KDG604" s="881"/>
      <c r="KDH604" s="881"/>
      <c r="KDX604" s="877"/>
      <c r="KEB604" s="874"/>
      <c r="KEC604" s="881"/>
      <c r="KED604" s="881"/>
      <c r="KET604" s="877"/>
      <c r="KEX604" s="874"/>
      <c r="KEY604" s="881"/>
      <c r="KEZ604" s="881"/>
      <c r="KFP604" s="877"/>
      <c r="KFT604" s="874"/>
      <c r="KFU604" s="881"/>
      <c r="KFV604" s="881"/>
      <c r="KGL604" s="877"/>
      <c r="KGP604" s="874"/>
      <c r="KGQ604" s="881"/>
      <c r="KGR604" s="881"/>
      <c r="KHH604" s="877"/>
      <c r="KHL604" s="874"/>
      <c r="KHM604" s="881"/>
      <c r="KHN604" s="881"/>
      <c r="KID604" s="877"/>
      <c r="KIH604" s="874"/>
      <c r="KII604" s="881"/>
      <c r="KIJ604" s="881"/>
      <c r="KIZ604" s="877"/>
      <c r="KJD604" s="874"/>
      <c r="KJE604" s="881"/>
      <c r="KJF604" s="881"/>
      <c r="KJV604" s="877"/>
      <c r="KJZ604" s="874"/>
      <c r="KKA604" s="881"/>
      <c r="KKB604" s="881"/>
      <c r="KKR604" s="877"/>
      <c r="KKV604" s="874"/>
      <c r="KKW604" s="881"/>
      <c r="KKX604" s="881"/>
      <c r="KLN604" s="877"/>
      <c r="KLR604" s="874"/>
      <c r="KLS604" s="881"/>
      <c r="KLT604" s="881"/>
      <c r="KMJ604" s="877"/>
      <c r="KMN604" s="874"/>
      <c r="KMO604" s="881"/>
      <c r="KMP604" s="881"/>
      <c r="KNF604" s="877"/>
      <c r="KNJ604" s="874"/>
      <c r="KNK604" s="881"/>
      <c r="KNL604" s="881"/>
      <c r="KOB604" s="877"/>
      <c r="KOF604" s="874"/>
      <c r="KOG604" s="881"/>
      <c r="KOH604" s="881"/>
      <c r="KOX604" s="877"/>
      <c r="KPB604" s="874"/>
      <c r="KPC604" s="881"/>
      <c r="KPD604" s="881"/>
      <c r="KPT604" s="877"/>
      <c r="KPX604" s="874"/>
      <c r="KPY604" s="881"/>
      <c r="KPZ604" s="881"/>
      <c r="KQP604" s="877"/>
      <c r="KQT604" s="874"/>
      <c r="KQU604" s="881"/>
      <c r="KQV604" s="881"/>
      <c r="KRL604" s="877"/>
      <c r="KRP604" s="874"/>
      <c r="KRQ604" s="881"/>
      <c r="KRR604" s="881"/>
      <c r="KSH604" s="877"/>
      <c r="KSL604" s="874"/>
      <c r="KSM604" s="881"/>
      <c r="KSN604" s="881"/>
      <c r="KTD604" s="877"/>
      <c r="KTH604" s="874"/>
      <c r="KTI604" s="881"/>
      <c r="KTJ604" s="881"/>
      <c r="KTZ604" s="877"/>
      <c r="KUD604" s="874"/>
      <c r="KUE604" s="881"/>
      <c r="KUF604" s="881"/>
      <c r="KUV604" s="877"/>
      <c r="KUZ604" s="874"/>
      <c r="KVA604" s="881"/>
      <c r="KVB604" s="881"/>
      <c r="KVR604" s="877"/>
      <c r="KVV604" s="874"/>
      <c r="KVW604" s="881"/>
      <c r="KVX604" s="881"/>
      <c r="KWN604" s="877"/>
      <c r="KWR604" s="874"/>
      <c r="KWS604" s="881"/>
      <c r="KWT604" s="881"/>
      <c r="KXJ604" s="877"/>
      <c r="KXN604" s="874"/>
      <c r="KXO604" s="881"/>
      <c r="KXP604" s="881"/>
      <c r="KYF604" s="877"/>
      <c r="KYJ604" s="874"/>
      <c r="KYK604" s="881"/>
      <c r="KYL604" s="881"/>
      <c r="KZB604" s="877"/>
      <c r="KZF604" s="874"/>
      <c r="KZG604" s="881"/>
      <c r="KZH604" s="881"/>
      <c r="KZX604" s="877"/>
      <c r="LAB604" s="874"/>
      <c r="LAC604" s="881"/>
      <c r="LAD604" s="881"/>
      <c r="LAT604" s="877"/>
      <c r="LAX604" s="874"/>
      <c r="LAY604" s="881"/>
      <c r="LAZ604" s="881"/>
      <c r="LBP604" s="877"/>
      <c r="LBT604" s="874"/>
      <c r="LBU604" s="881"/>
      <c r="LBV604" s="881"/>
      <c r="LCL604" s="877"/>
      <c r="LCP604" s="874"/>
      <c r="LCQ604" s="881"/>
      <c r="LCR604" s="881"/>
      <c r="LDH604" s="877"/>
      <c r="LDL604" s="874"/>
      <c r="LDM604" s="881"/>
      <c r="LDN604" s="881"/>
      <c r="LED604" s="877"/>
      <c r="LEH604" s="874"/>
      <c r="LEI604" s="881"/>
      <c r="LEJ604" s="881"/>
      <c r="LEZ604" s="877"/>
      <c r="LFD604" s="874"/>
      <c r="LFE604" s="881"/>
      <c r="LFF604" s="881"/>
      <c r="LFV604" s="877"/>
      <c r="LFZ604" s="874"/>
      <c r="LGA604" s="881"/>
      <c r="LGB604" s="881"/>
      <c r="LGR604" s="877"/>
      <c r="LGV604" s="874"/>
      <c r="LGW604" s="881"/>
      <c r="LGX604" s="881"/>
      <c r="LHN604" s="877"/>
      <c r="LHR604" s="874"/>
      <c r="LHS604" s="881"/>
      <c r="LHT604" s="881"/>
      <c r="LIJ604" s="877"/>
      <c r="LIN604" s="874"/>
      <c r="LIO604" s="881"/>
      <c r="LIP604" s="881"/>
      <c r="LJF604" s="877"/>
      <c r="LJJ604" s="874"/>
      <c r="LJK604" s="881"/>
      <c r="LJL604" s="881"/>
      <c r="LKB604" s="877"/>
      <c r="LKF604" s="874"/>
      <c r="LKG604" s="881"/>
      <c r="LKH604" s="881"/>
      <c r="LKX604" s="877"/>
      <c r="LLB604" s="874"/>
      <c r="LLC604" s="881"/>
      <c r="LLD604" s="881"/>
      <c r="LLT604" s="877"/>
      <c r="LLX604" s="874"/>
      <c r="LLY604" s="881"/>
      <c r="LLZ604" s="881"/>
      <c r="LMP604" s="877"/>
      <c r="LMT604" s="874"/>
      <c r="LMU604" s="881"/>
      <c r="LMV604" s="881"/>
      <c r="LNL604" s="877"/>
      <c r="LNP604" s="874"/>
      <c r="LNQ604" s="881"/>
      <c r="LNR604" s="881"/>
      <c r="LOH604" s="877"/>
      <c r="LOL604" s="874"/>
      <c r="LOM604" s="881"/>
      <c r="LON604" s="881"/>
      <c r="LPD604" s="877"/>
      <c r="LPH604" s="874"/>
      <c r="LPI604" s="881"/>
      <c r="LPJ604" s="881"/>
      <c r="LPZ604" s="877"/>
      <c r="LQD604" s="874"/>
      <c r="LQE604" s="881"/>
      <c r="LQF604" s="881"/>
      <c r="LQV604" s="877"/>
      <c r="LQZ604" s="874"/>
      <c r="LRA604" s="881"/>
      <c r="LRB604" s="881"/>
      <c r="LRR604" s="877"/>
      <c r="LRV604" s="874"/>
      <c r="LRW604" s="881"/>
      <c r="LRX604" s="881"/>
      <c r="LSN604" s="877"/>
      <c r="LSR604" s="874"/>
      <c r="LSS604" s="881"/>
      <c r="LST604" s="881"/>
      <c r="LTJ604" s="877"/>
      <c r="LTN604" s="874"/>
      <c r="LTO604" s="881"/>
      <c r="LTP604" s="881"/>
      <c r="LUF604" s="877"/>
      <c r="LUJ604" s="874"/>
      <c r="LUK604" s="881"/>
      <c r="LUL604" s="881"/>
      <c r="LVB604" s="877"/>
      <c r="LVF604" s="874"/>
      <c r="LVG604" s="881"/>
      <c r="LVH604" s="881"/>
      <c r="LVX604" s="877"/>
      <c r="LWB604" s="874"/>
      <c r="LWC604" s="881"/>
      <c r="LWD604" s="881"/>
      <c r="LWT604" s="877"/>
      <c r="LWX604" s="874"/>
      <c r="LWY604" s="881"/>
      <c r="LWZ604" s="881"/>
      <c r="LXP604" s="877"/>
      <c r="LXT604" s="874"/>
      <c r="LXU604" s="881"/>
      <c r="LXV604" s="881"/>
      <c r="LYL604" s="877"/>
      <c r="LYP604" s="874"/>
      <c r="LYQ604" s="881"/>
      <c r="LYR604" s="881"/>
      <c r="LZH604" s="877"/>
      <c r="LZL604" s="874"/>
      <c r="LZM604" s="881"/>
      <c r="LZN604" s="881"/>
      <c r="MAD604" s="877"/>
      <c r="MAH604" s="874"/>
      <c r="MAI604" s="881"/>
      <c r="MAJ604" s="881"/>
      <c r="MAZ604" s="877"/>
      <c r="MBD604" s="874"/>
      <c r="MBE604" s="881"/>
      <c r="MBF604" s="881"/>
      <c r="MBV604" s="877"/>
      <c r="MBZ604" s="874"/>
      <c r="MCA604" s="881"/>
      <c r="MCB604" s="881"/>
      <c r="MCR604" s="877"/>
      <c r="MCV604" s="874"/>
      <c r="MCW604" s="881"/>
      <c r="MCX604" s="881"/>
      <c r="MDN604" s="877"/>
      <c r="MDR604" s="874"/>
      <c r="MDS604" s="881"/>
      <c r="MDT604" s="881"/>
      <c r="MEJ604" s="877"/>
      <c r="MEN604" s="874"/>
      <c r="MEO604" s="881"/>
      <c r="MEP604" s="881"/>
      <c r="MFF604" s="877"/>
      <c r="MFJ604" s="874"/>
      <c r="MFK604" s="881"/>
      <c r="MFL604" s="881"/>
      <c r="MGB604" s="877"/>
      <c r="MGF604" s="874"/>
      <c r="MGG604" s="881"/>
      <c r="MGH604" s="881"/>
      <c r="MGX604" s="877"/>
      <c r="MHB604" s="874"/>
      <c r="MHC604" s="881"/>
      <c r="MHD604" s="881"/>
      <c r="MHT604" s="877"/>
      <c r="MHX604" s="874"/>
      <c r="MHY604" s="881"/>
      <c r="MHZ604" s="881"/>
      <c r="MIP604" s="877"/>
      <c r="MIT604" s="874"/>
      <c r="MIU604" s="881"/>
      <c r="MIV604" s="881"/>
      <c r="MJL604" s="877"/>
      <c r="MJP604" s="874"/>
      <c r="MJQ604" s="881"/>
      <c r="MJR604" s="881"/>
      <c r="MKH604" s="877"/>
      <c r="MKL604" s="874"/>
      <c r="MKM604" s="881"/>
      <c r="MKN604" s="881"/>
      <c r="MLD604" s="877"/>
      <c r="MLH604" s="874"/>
      <c r="MLI604" s="881"/>
      <c r="MLJ604" s="881"/>
      <c r="MLZ604" s="877"/>
      <c r="MMD604" s="874"/>
      <c r="MME604" s="881"/>
      <c r="MMF604" s="881"/>
      <c r="MMV604" s="877"/>
      <c r="MMZ604" s="874"/>
      <c r="MNA604" s="881"/>
      <c r="MNB604" s="881"/>
      <c r="MNR604" s="877"/>
      <c r="MNV604" s="874"/>
      <c r="MNW604" s="881"/>
      <c r="MNX604" s="881"/>
      <c r="MON604" s="877"/>
      <c r="MOR604" s="874"/>
      <c r="MOS604" s="881"/>
      <c r="MOT604" s="881"/>
      <c r="MPJ604" s="877"/>
      <c r="MPN604" s="874"/>
      <c r="MPO604" s="881"/>
      <c r="MPP604" s="881"/>
      <c r="MQF604" s="877"/>
      <c r="MQJ604" s="874"/>
      <c r="MQK604" s="881"/>
      <c r="MQL604" s="881"/>
      <c r="MRB604" s="877"/>
      <c r="MRF604" s="874"/>
      <c r="MRG604" s="881"/>
      <c r="MRH604" s="881"/>
      <c r="MRX604" s="877"/>
      <c r="MSB604" s="874"/>
      <c r="MSC604" s="881"/>
      <c r="MSD604" s="881"/>
      <c r="MST604" s="877"/>
      <c r="MSX604" s="874"/>
      <c r="MSY604" s="881"/>
      <c r="MSZ604" s="881"/>
      <c r="MTP604" s="877"/>
      <c r="MTT604" s="874"/>
      <c r="MTU604" s="881"/>
      <c r="MTV604" s="881"/>
      <c r="MUL604" s="877"/>
      <c r="MUP604" s="874"/>
      <c r="MUQ604" s="881"/>
      <c r="MUR604" s="881"/>
      <c r="MVH604" s="877"/>
      <c r="MVL604" s="874"/>
      <c r="MVM604" s="881"/>
      <c r="MVN604" s="881"/>
      <c r="MWD604" s="877"/>
      <c r="MWH604" s="874"/>
      <c r="MWI604" s="881"/>
      <c r="MWJ604" s="881"/>
      <c r="MWZ604" s="877"/>
      <c r="MXD604" s="874"/>
      <c r="MXE604" s="881"/>
      <c r="MXF604" s="881"/>
      <c r="MXV604" s="877"/>
      <c r="MXZ604" s="874"/>
      <c r="MYA604" s="881"/>
      <c r="MYB604" s="881"/>
      <c r="MYR604" s="877"/>
      <c r="MYV604" s="874"/>
      <c r="MYW604" s="881"/>
      <c r="MYX604" s="881"/>
      <c r="MZN604" s="877"/>
      <c r="MZR604" s="874"/>
      <c r="MZS604" s="881"/>
      <c r="MZT604" s="881"/>
      <c r="NAJ604" s="877"/>
      <c r="NAN604" s="874"/>
      <c r="NAO604" s="881"/>
      <c r="NAP604" s="881"/>
      <c r="NBF604" s="877"/>
      <c r="NBJ604" s="874"/>
      <c r="NBK604" s="881"/>
      <c r="NBL604" s="881"/>
      <c r="NCB604" s="877"/>
      <c r="NCF604" s="874"/>
      <c r="NCG604" s="881"/>
      <c r="NCH604" s="881"/>
      <c r="NCX604" s="877"/>
      <c r="NDB604" s="874"/>
      <c r="NDC604" s="881"/>
      <c r="NDD604" s="881"/>
      <c r="NDT604" s="877"/>
      <c r="NDX604" s="874"/>
      <c r="NDY604" s="881"/>
      <c r="NDZ604" s="881"/>
      <c r="NEP604" s="877"/>
      <c r="NET604" s="874"/>
      <c r="NEU604" s="881"/>
      <c r="NEV604" s="881"/>
      <c r="NFL604" s="877"/>
      <c r="NFP604" s="874"/>
      <c r="NFQ604" s="881"/>
      <c r="NFR604" s="881"/>
      <c r="NGH604" s="877"/>
      <c r="NGL604" s="874"/>
      <c r="NGM604" s="881"/>
      <c r="NGN604" s="881"/>
      <c r="NHD604" s="877"/>
      <c r="NHH604" s="874"/>
      <c r="NHI604" s="881"/>
      <c r="NHJ604" s="881"/>
      <c r="NHZ604" s="877"/>
      <c r="NID604" s="874"/>
      <c r="NIE604" s="881"/>
      <c r="NIF604" s="881"/>
      <c r="NIV604" s="877"/>
      <c r="NIZ604" s="874"/>
      <c r="NJA604" s="881"/>
      <c r="NJB604" s="881"/>
      <c r="NJR604" s="877"/>
      <c r="NJV604" s="874"/>
      <c r="NJW604" s="881"/>
      <c r="NJX604" s="881"/>
      <c r="NKN604" s="877"/>
      <c r="NKR604" s="874"/>
      <c r="NKS604" s="881"/>
      <c r="NKT604" s="881"/>
      <c r="NLJ604" s="877"/>
      <c r="NLN604" s="874"/>
      <c r="NLO604" s="881"/>
      <c r="NLP604" s="881"/>
      <c r="NMF604" s="877"/>
      <c r="NMJ604" s="874"/>
      <c r="NMK604" s="881"/>
      <c r="NML604" s="881"/>
      <c r="NNB604" s="877"/>
      <c r="NNF604" s="874"/>
      <c r="NNG604" s="881"/>
      <c r="NNH604" s="881"/>
      <c r="NNX604" s="877"/>
      <c r="NOB604" s="874"/>
      <c r="NOC604" s="881"/>
      <c r="NOD604" s="881"/>
      <c r="NOT604" s="877"/>
      <c r="NOX604" s="874"/>
      <c r="NOY604" s="881"/>
      <c r="NOZ604" s="881"/>
      <c r="NPP604" s="877"/>
      <c r="NPT604" s="874"/>
      <c r="NPU604" s="881"/>
      <c r="NPV604" s="881"/>
      <c r="NQL604" s="877"/>
      <c r="NQP604" s="874"/>
      <c r="NQQ604" s="881"/>
      <c r="NQR604" s="881"/>
      <c r="NRH604" s="877"/>
      <c r="NRL604" s="874"/>
      <c r="NRM604" s="881"/>
      <c r="NRN604" s="881"/>
      <c r="NSD604" s="877"/>
      <c r="NSH604" s="874"/>
      <c r="NSI604" s="881"/>
      <c r="NSJ604" s="881"/>
      <c r="NSZ604" s="877"/>
      <c r="NTD604" s="874"/>
      <c r="NTE604" s="881"/>
      <c r="NTF604" s="881"/>
      <c r="NTV604" s="877"/>
      <c r="NTZ604" s="874"/>
      <c r="NUA604" s="881"/>
      <c r="NUB604" s="881"/>
      <c r="NUR604" s="877"/>
      <c r="NUV604" s="874"/>
      <c r="NUW604" s="881"/>
      <c r="NUX604" s="881"/>
      <c r="NVN604" s="877"/>
      <c r="NVR604" s="874"/>
      <c r="NVS604" s="881"/>
      <c r="NVT604" s="881"/>
      <c r="NWJ604" s="877"/>
      <c r="NWN604" s="874"/>
      <c r="NWO604" s="881"/>
      <c r="NWP604" s="881"/>
      <c r="NXF604" s="877"/>
      <c r="NXJ604" s="874"/>
      <c r="NXK604" s="881"/>
      <c r="NXL604" s="881"/>
      <c r="NYB604" s="877"/>
      <c r="NYF604" s="874"/>
      <c r="NYG604" s="881"/>
      <c r="NYH604" s="881"/>
      <c r="NYX604" s="877"/>
      <c r="NZB604" s="874"/>
      <c r="NZC604" s="881"/>
      <c r="NZD604" s="881"/>
      <c r="NZT604" s="877"/>
      <c r="NZX604" s="874"/>
      <c r="NZY604" s="881"/>
      <c r="NZZ604" s="881"/>
      <c r="OAP604" s="877"/>
      <c r="OAT604" s="874"/>
      <c r="OAU604" s="881"/>
      <c r="OAV604" s="881"/>
      <c r="OBL604" s="877"/>
      <c r="OBP604" s="874"/>
      <c r="OBQ604" s="881"/>
      <c r="OBR604" s="881"/>
      <c r="OCH604" s="877"/>
      <c r="OCL604" s="874"/>
      <c r="OCM604" s="881"/>
      <c r="OCN604" s="881"/>
      <c r="ODD604" s="877"/>
      <c r="ODH604" s="874"/>
      <c r="ODI604" s="881"/>
      <c r="ODJ604" s="881"/>
      <c r="ODZ604" s="877"/>
      <c r="OED604" s="874"/>
      <c r="OEE604" s="881"/>
      <c r="OEF604" s="881"/>
      <c r="OEV604" s="877"/>
      <c r="OEZ604" s="874"/>
      <c r="OFA604" s="881"/>
      <c r="OFB604" s="881"/>
      <c r="OFR604" s="877"/>
      <c r="OFV604" s="874"/>
      <c r="OFW604" s="881"/>
      <c r="OFX604" s="881"/>
      <c r="OGN604" s="877"/>
      <c r="OGR604" s="874"/>
      <c r="OGS604" s="881"/>
      <c r="OGT604" s="881"/>
      <c r="OHJ604" s="877"/>
      <c r="OHN604" s="874"/>
      <c r="OHO604" s="881"/>
      <c r="OHP604" s="881"/>
      <c r="OIF604" s="877"/>
      <c r="OIJ604" s="874"/>
      <c r="OIK604" s="881"/>
      <c r="OIL604" s="881"/>
      <c r="OJB604" s="877"/>
      <c r="OJF604" s="874"/>
      <c r="OJG604" s="881"/>
      <c r="OJH604" s="881"/>
      <c r="OJX604" s="877"/>
      <c r="OKB604" s="874"/>
      <c r="OKC604" s="881"/>
      <c r="OKD604" s="881"/>
      <c r="OKT604" s="877"/>
      <c r="OKX604" s="874"/>
      <c r="OKY604" s="881"/>
      <c r="OKZ604" s="881"/>
      <c r="OLP604" s="877"/>
      <c r="OLT604" s="874"/>
      <c r="OLU604" s="881"/>
      <c r="OLV604" s="881"/>
      <c r="OML604" s="877"/>
      <c r="OMP604" s="874"/>
      <c r="OMQ604" s="881"/>
      <c r="OMR604" s="881"/>
      <c r="ONH604" s="877"/>
      <c r="ONL604" s="874"/>
      <c r="ONM604" s="881"/>
      <c r="ONN604" s="881"/>
      <c r="OOD604" s="877"/>
      <c r="OOH604" s="874"/>
      <c r="OOI604" s="881"/>
      <c r="OOJ604" s="881"/>
      <c r="OOZ604" s="877"/>
      <c r="OPD604" s="874"/>
      <c r="OPE604" s="881"/>
      <c r="OPF604" s="881"/>
      <c r="OPV604" s="877"/>
      <c r="OPZ604" s="874"/>
      <c r="OQA604" s="881"/>
      <c r="OQB604" s="881"/>
      <c r="OQR604" s="877"/>
      <c r="OQV604" s="874"/>
      <c r="OQW604" s="881"/>
      <c r="OQX604" s="881"/>
      <c r="ORN604" s="877"/>
      <c r="ORR604" s="874"/>
      <c r="ORS604" s="881"/>
      <c r="ORT604" s="881"/>
      <c r="OSJ604" s="877"/>
      <c r="OSN604" s="874"/>
      <c r="OSO604" s="881"/>
      <c r="OSP604" s="881"/>
      <c r="OTF604" s="877"/>
      <c r="OTJ604" s="874"/>
      <c r="OTK604" s="881"/>
      <c r="OTL604" s="881"/>
      <c r="OUB604" s="877"/>
      <c r="OUF604" s="874"/>
      <c r="OUG604" s="881"/>
      <c r="OUH604" s="881"/>
      <c r="OUX604" s="877"/>
      <c r="OVB604" s="874"/>
      <c r="OVC604" s="881"/>
      <c r="OVD604" s="881"/>
      <c r="OVT604" s="877"/>
      <c r="OVX604" s="874"/>
      <c r="OVY604" s="881"/>
      <c r="OVZ604" s="881"/>
      <c r="OWP604" s="877"/>
      <c r="OWT604" s="874"/>
      <c r="OWU604" s="881"/>
      <c r="OWV604" s="881"/>
      <c r="OXL604" s="877"/>
      <c r="OXP604" s="874"/>
      <c r="OXQ604" s="881"/>
      <c r="OXR604" s="881"/>
      <c r="OYH604" s="877"/>
      <c r="OYL604" s="874"/>
      <c r="OYM604" s="881"/>
      <c r="OYN604" s="881"/>
      <c r="OZD604" s="877"/>
      <c r="OZH604" s="874"/>
      <c r="OZI604" s="881"/>
      <c r="OZJ604" s="881"/>
      <c r="OZZ604" s="877"/>
      <c r="PAD604" s="874"/>
      <c r="PAE604" s="881"/>
      <c r="PAF604" s="881"/>
      <c r="PAV604" s="877"/>
      <c r="PAZ604" s="874"/>
      <c r="PBA604" s="881"/>
      <c r="PBB604" s="881"/>
      <c r="PBR604" s="877"/>
      <c r="PBV604" s="874"/>
      <c r="PBW604" s="881"/>
      <c r="PBX604" s="881"/>
      <c r="PCN604" s="877"/>
      <c r="PCR604" s="874"/>
      <c r="PCS604" s="881"/>
      <c r="PCT604" s="881"/>
      <c r="PDJ604" s="877"/>
      <c r="PDN604" s="874"/>
      <c r="PDO604" s="881"/>
      <c r="PDP604" s="881"/>
      <c r="PEF604" s="877"/>
      <c r="PEJ604" s="874"/>
      <c r="PEK604" s="881"/>
      <c r="PEL604" s="881"/>
      <c r="PFB604" s="877"/>
      <c r="PFF604" s="874"/>
      <c r="PFG604" s="881"/>
      <c r="PFH604" s="881"/>
      <c r="PFX604" s="877"/>
      <c r="PGB604" s="874"/>
      <c r="PGC604" s="881"/>
      <c r="PGD604" s="881"/>
      <c r="PGT604" s="877"/>
      <c r="PGX604" s="874"/>
      <c r="PGY604" s="881"/>
      <c r="PGZ604" s="881"/>
      <c r="PHP604" s="877"/>
      <c r="PHT604" s="874"/>
      <c r="PHU604" s="881"/>
      <c r="PHV604" s="881"/>
      <c r="PIL604" s="877"/>
      <c r="PIP604" s="874"/>
      <c r="PIQ604" s="881"/>
      <c r="PIR604" s="881"/>
      <c r="PJH604" s="877"/>
      <c r="PJL604" s="874"/>
      <c r="PJM604" s="881"/>
      <c r="PJN604" s="881"/>
      <c r="PKD604" s="877"/>
      <c r="PKH604" s="874"/>
      <c r="PKI604" s="881"/>
      <c r="PKJ604" s="881"/>
      <c r="PKZ604" s="877"/>
      <c r="PLD604" s="874"/>
      <c r="PLE604" s="881"/>
      <c r="PLF604" s="881"/>
      <c r="PLV604" s="877"/>
      <c r="PLZ604" s="874"/>
      <c r="PMA604" s="881"/>
      <c r="PMB604" s="881"/>
      <c r="PMR604" s="877"/>
      <c r="PMV604" s="874"/>
      <c r="PMW604" s="881"/>
      <c r="PMX604" s="881"/>
      <c r="PNN604" s="877"/>
      <c r="PNR604" s="874"/>
      <c r="PNS604" s="881"/>
      <c r="PNT604" s="881"/>
      <c r="POJ604" s="877"/>
      <c r="PON604" s="874"/>
      <c r="POO604" s="881"/>
      <c r="POP604" s="881"/>
      <c r="PPF604" s="877"/>
      <c r="PPJ604" s="874"/>
      <c r="PPK604" s="881"/>
      <c r="PPL604" s="881"/>
      <c r="PQB604" s="877"/>
      <c r="PQF604" s="874"/>
      <c r="PQG604" s="881"/>
      <c r="PQH604" s="881"/>
      <c r="PQX604" s="877"/>
      <c r="PRB604" s="874"/>
      <c r="PRC604" s="881"/>
      <c r="PRD604" s="881"/>
      <c r="PRT604" s="877"/>
      <c r="PRX604" s="874"/>
      <c r="PRY604" s="881"/>
      <c r="PRZ604" s="881"/>
      <c r="PSP604" s="877"/>
      <c r="PST604" s="874"/>
      <c r="PSU604" s="881"/>
      <c r="PSV604" s="881"/>
      <c r="PTL604" s="877"/>
      <c r="PTP604" s="874"/>
      <c r="PTQ604" s="881"/>
      <c r="PTR604" s="881"/>
      <c r="PUH604" s="877"/>
      <c r="PUL604" s="874"/>
      <c r="PUM604" s="881"/>
      <c r="PUN604" s="881"/>
      <c r="PVD604" s="877"/>
      <c r="PVH604" s="874"/>
      <c r="PVI604" s="881"/>
      <c r="PVJ604" s="881"/>
      <c r="PVZ604" s="877"/>
      <c r="PWD604" s="874"/>
      <c r="PWE604" s="881"/>
      <c r="PWF604" s="881"/>
      <c r="PWV604" s="877"/>
      <c r="PWZ604" s="874"/>
      <c r="PXA604" s="881"/>
      <c r="PXB604" s="881"/>
      <c r="PXR604" s="877"/>
      <c r="PXV604" s="874"/>
      <c r="PXW604" s="881"/>
      <c r="PXX604" s="881"/>
      <c r="PYN604" s="877"/>
      <c r="PYR604" s="874"/>
      <c r="PYS604" s="881"/>
      <c r="PYT604" s="881"/>
      <c r="PZJ604" s="877"/>
      <c r="PZN604" s="874"/>
      <c r="PZO604" s="881"/>
      <c r="PZP604" s="881"/>
      <c r="QAF604" s="877"/>
      <c r="QAJ604" s="874"/>
      <c r="QAK604" s="881"/>
      <c r="QAL604" s="881"/>
      <c r="QBB604" s="877"/>
      <c r="QBF604" s="874"/>
      <c r="QBG604" s="881"/>
      <c r="QBH604" s="881"/>
      <c r="QBX604" s="877"/>
      <c r="QCB604" s="874"/>
      <c r="QCC604" s="881"/>
      <c r="QCD604" s="881"/>
      <c r="QCT604" s="877"/>
      <c r="QCX604" s="874"/>
      <c r="QCY604" s="881"/>
      <c r="QCZ604" s="881"/>
      <c r="QDP604" s="877"/>
      <c r="QDT604" s="874"/>
      <c r="QDU604" s="881"/>
      <c r="QDV604" s="881"/>
      <c r="QEL604" s="877"/>
      <c r="QEP604" s="874"/>
      <c r="QEQ604" s="881"/>
      <c r="QER604" s="881"/>
      <c r="QFH604" s="877"/>
      <c r="QFL604" s="874"/>
      <c r="QFM604" s="881"/>
      <c r="QFN604" s="881"/>
      <c r="QGD604" s="877"/>
      <c r="QGH604" s="874"/>
      <c r="QGI604" s="881"/>
      <c r="QGJ604" s="881"/>
      <c r="QGZ604" s="877"/>
      <c r="QHD604" s="874"/>
      <c r="QHE604" s="881"/>
      <c r="QHF604" s="881"/>
      <c r="QHV604" s="877"/>
      <c r="QHZ604" s="874"/>
      <c r="QIA604" s="881"/>
      <c r="QIB604" s="881"/>
      <c r="QIR604" s="877"/>
      <c r="QIV604" s="874"/>
      <c r="QIW604" s="881"/>
      <c r="QIX604" s="881"/>
      <c r="QJN604" s="877"/>
      <c r="QJR604" s="874"/>
      <c r="QJS604" s="881"/>
      <c r="QJT604" s="881"/>
      <c r="QKJ604" s="877"/>
      <c r="QKN604" s="874"/>
      <c r="QKO604" s="881"/>
      <c r="QKP604" s="881"/>
      <c r="QLF604" s="877"/>
      <c r="QLJ604" s="874"/>
      <c r="QLK604" s="881"/>
      <c r="QLL604" s="881"/>
      <c r="QMB604" s="877"/>
      <c r="QMF604" s="874"/>
      <c r="QMG604" s="881"/>
      <c r="QMH604" s="881"/>
      <c r="QMX604" s="877"/>
      <c r="QNB604" s="874"/>
      <c r="QNC604" s="881"/>
      <c r="QND604" s="881"/>
      <c r="QNT604" s="877"/>
      <c r="QNX604" s="874"/>
      <c r="QNY604" s="881"/>
      <c r="QNZ604" s="881"/>
      <c r="QOP604" s="877"/>
      <c r="QOT604" s="874"/>
      <c r="QOU604" s="881"/>
      <c r="QOV604" s="881"/>
      <c r="QPL604" s="877"/>
      <c r="QPP604" s="874"/>
      <c r="QPQ604" s="881"/>
      <c r="QPR604" s="881"/>
      <c r="QQH604" s="877"/>
      <c r="QQL604" s="874"/>
      <c r="QQM604" s="881"/>
      <c r="QQN604" s="881"/>
      <c r="QRD604" s="877"/>
      <c r="QRH604" s="874"/>
      <c r="QRI604" s="881"/>
      <c r="QRJ604" s="881"/>
      <c r="QRZ604" s="877"/>
      <c r="QSD604" s="874"/>
      <c r="QSE604" s="881"/>
      <c r="QSF604" s="881"/>
      <c r="QSV604" s="877"/>
      <c r="QSZ604" s="874"/>
      <c r="QTA604" s="881"/>
      <c r="QTB604" s="881"/>
      <c r="QTR604" s="877"/>
      <c r="QTV604" s="874"/>
      <c r="QTW604" s="881"/>
      <c r="QTX604" s="881"/>
      <c r="QUN604" s="877"/>
      <c r="QUR604" s="874"/>
      <c r="QUS604" s="881"/>
      <c r="QUT604" s="881"/>
      <c r="QVJ604" s="877"/>
      <c r="QVN604" s="874"/>
      <c r="QVO604" s="881"/>
      <c r="QVP604" s="881"/>
      <c r="QWF604" s="877"/>
      <c r="QWJ604" s="874"/>
      <c r="QWK604" s="881"/>
      <c r="QWL604" s="881"/>
      <c r="QXB604" s="877"/>
      <c r="QXF604" s="874"/>
      <c r="QXG604" s="881"/>
      <c r="QXH604" s="881"/>
      <c r="QXX604" s="877"/>
      <c r="QYB604" s="874"/>
      <c r="QYC604" s="881"/>
      <c r="QYD604" s="881"/>
      <c r="QYT604" s="877"/>
      <c r="QYX604" s="874"/>
      <c r="QYY604" s="881"/>
      <c r="QYZ604" s="881"/>
      <c r="QZP604" s="877"/>
      <c r="QZT604" s="874"/>
      <c r="QZU604" s="881"/>
      <c r="QZV604" s="881"/>
      <c r="RAL604" s="877"/>
      <c r="RAP604" s="874"/>
      <c r="RAQ604" s="881"/>
      <c r="RAR604" s="881"/>
      <c r="RBH604" s="877"/>
      <c r="RBL604" s="874"/>
      <c r="RBM604" s="881"/>
      <c r="RBN604" s="881"/>
      <c r="RCD604" s="877"/>
      <c r="RCH604" s="874"/>
      <c r="RCI604" s="881"/>
      <c r="RCJ604" s="881"/>
      <c r="RCZ604" s="877"/>
      <c r="RDD604" s="874"/>
      <c r="RDE604" s="881"/>
      <c r="RDF604" s="881"/>
      <c r="RDV604" s="877"/>
      <c r="RDZ604" s="874"/>
      <c r="REA604" s="881"/>
      <c r="REB604" s="881"/>
      <c r="RER604" s="877"/>
      <c r="REV604" s="874"/>
      <c r="REW604" s="881"/>
      <c r="REX604" s="881"/>
      <c r="RFN604" s="877"/>
      <c r="RFR604" s="874"/>
      <c r="RFS604" s="881"/>
      <c r="RFT604" s="881"/>
      <c r="RGJ604" s="877"/>
      <c r="RGN604" s="874"/>
      <c r="RGO604" s="881"/>
      <c r="RGP604" s="881"/>
      <c r="RHF604" s="877"/>
      <c r="RHJ604" s="874"/>
      <c r="RHK604" s="881"/>
      <c r="RHL604" s="881"/>
      <c r="RIB604" s="877"/>
      <c r="RIF604" s="874"/>
      <c r="RIG604" s="881"/>
      <c r="RIH604" s="881"/>
      <c r="RIX604" s="877"/>
      <c r="RJB604" s="874"/>
      <c r="RJC604" s="881"/>
      <c r="RJD604" s="881"/>
      <c r="RJT604" s="877"/>
      <c r="RJX604" s="874"/>
      <c r="RJY604" s="881"/>
      <c r="RJZ604" s="881"/>
      <c r="RKP604" s="877"/>
      <c r="RKT604" s="874"/>
      <c r="RKU604" s="881"/>
      <c r="RKV604" s="881"/>
      <c r="RLL604" s="877"/>
      <c r="RLP604" s="874"/>
      <c r="RLQ604" s="881"/>
      <c r="RLR604" s="881"/>
      <c r="RMH604" s="877"/>
      <c r="RML604" s="874"/>
      <c r="RMM604" s="881"/>
      <c r="RMN604" s="881"/>
      <c r="RND604" s="877"/>
      <c r="RNH604" s="874"/>
      <c r="RNI604" s="881"/>
      <c r="RNJ604" s="881"/>
      <c r="RNZ604" s="877"/>
      <c r="ROD604" s="874"/>
      <c r="ROE604" s="881"/>
      <c r="ROF604" s="881"/>
      <c r="ROV604" s="877"/>
      <c r="ROZ604" s="874"/>
      <c r="RPA604" s="881"/>
      <c r="RPB604" s="881"/>
      <c r="RPR604" s="877"/>
      <c r="RPV604" s="874"/>
      <c r="RPW604" s="881"/>
      <c r="RPX604" s="881"/>
      <c r="RQN604" s="877"/>
      <c r="RQR604" s="874"/>
      <c r="RQS604" s="881"/>
      <c r="RQT604" s="881"/>
      <c r="RRJ604" s="877"/>
      <c r="RRN604" s="874"/>
      <c r="RRO604" s="881"/>
      <c r="RRP604" s="881"/>
      <c r="RSF604" s="877"/>
      <c r="RSJ604" s="874"/>
      <c r="RSK604" s="881"/>
      <c r="RSL604" s="881"/>
      <c r="RTB604" s="877"/>
      <c r="RTF604" s="874"/>
      <c r="RTG604" s="881"/>
      <c r="RTH604" s="881"/>
      <c r="RTX604" s="877"/>
      <c r="RUB604" s="874"/>
      <c r="RUC604" s="881"/>
      <c r="RUD604" s="881"/>
      <c r="RUT604" s="877"/>
      <c r="RUX604" s="874"/>
      <c r="RUY604" s="881"/>
      <c r="RUZ604" s="881"/>
      <c r="RVP604" s="877"/>
      <c r="RVT604" s="874"/>
      <c r="RVU604" s="881"/>
      <c r="RVV604" s="881"/>
      <c r="RWL604" s="877"/>
      <c r="RWP604" s="874"/>
      <c r="RWQ604" s="881"/>
      <c r="RWR604" s="881"/>
      <c r="RXH604" s="877"/>
      <c r="RXL604" s="874"/>
      <c r="RXM604" s="881"/>
      <c r="RXN604" s="881"/>
      <c r="RYD604" s="877"/>
      <c r="RYH604" s="874"/>
      <c r="RYI604" s="881"/>
      <c r="RYJ604" s="881"/>
      <c r="RYZ604" s="877"/>
      <c r="RZD604" s="874"/>
      <c r="RZE604" s="881"/>
      <c r="RZF604" s="881"/>
      <c r="RZV604" s="877"/>
      <c r="RZZ604" s="874"/>
      <c r="SAA604" s="881"/>
      <c r="SAB604" s="881"/>
      <c r="SAR604" s="877"/>
      <c r="SAV604" s="874"/>
      <c r="SAW604" s="881"/>
      <c r="SAX604" s="881"/>
      <c r="SBN604" s="877"/>
      <c r="SBR604" s="874"/>
      <c r="SBS604" s="881"/>
      <c r="SBT604" s="881"/>
      <c r="SCJ604" s="877"/>
      <c r="SCN604" s="874"/>
      <c r="SCO604" s="881"/>
      <c r="SCP604" s="881"/>
      <c r="SDF604" s="877"/>
      <c r="SDJ604" s="874"/>
      <c r="SDK604" s="881"/>
      <c r="SDL604" s="881"/>
      <c r="SEB604" s="877"/>
      <c r="SEF604" s="874"/>
      <c r="SEG604" s="881"/>
      <c r="SEH604" s="881"/>
      <c r="SEX604" s="877"/>
      <c r="SFB604" s="874"/>
      <c r="SFC604" s="881"/>
      <c r="SFD604" s="881"/>
      <c r="SFT604" s="877"/>
      <c r="SFX604" s="874"/>
      <c r="SFY604" s="881"/>
      <c r="SFZ604" s="881"/>
      <c r="SGP604" s="877"/>
      <c r="SGT604" s="874"/>
      <c r="SGU604" s="881"/>
      <c r="SGV604" s="881"/>
      <c r="SHL604" s="877"/>
      <c r="SHP604" s="874"/>
      <c r="SHQ604" s="881"/>
      <c r="SHR604" s="881"/>
      <c r="SIH604" s="877"/>
      <c r="SIL604" s="874"/>
      <c r="SIM604" s="881"/>
      <c r="SIN604" s="881"/>
      <c r="SJD604" s="877"/>
      <c r="SJH604" s="874"/>
      <c r="SJI604" s="881"/>
      <c r="SJJ604" s="881"/>
      <c r="SJZ604" s="877"/>
      <c r="SKD604" s="874"/>
      <c r="SKE604" s="881"/>
      <c r="SKF604" s="881"/>
      <c r="SKV604" s="877"/>
      <c r="SKZ604" s="874"/>
      <c r="SLA604" s="881"/>
      <c r="SLB604" s="881"/>
      <c r="SLR604" s="877"/>
      <c r="SLV604" s="874"/>
      <c r="SLW604" s="881"/>
      <c r="SLX604" s="881"/>
      <c r="SMN604" s="877"/>
      <c r="SMR604" s="874"/>
      <c r="SMS604" s="881"/>
      <c r="SMT604" s="881"/>
      <c r="SNJ604" s="877"/>
      <c r="SNN604" s="874"/>
      <c r="SNO604" s="881"/>
      <c r="SNP604" s="881"/>
      <c r="SOF604" s="877"/>
      <c r="SOJ604" s="874"/>
      <c r="SOK604" s="881"/>
      <c r="SOL604" s="881"/>
      <c r="SPB604" s="877"/>
      <c r="SPF604" s="874"/>
      <c r="SPG604" s="881"/>
      <c r="SPH604" s="881"/>
      <c r="SPX604" s="877"/>
      <c r="SQB604" s="874"/>
      <c r="SQC604" s="881"/>
      <c r="SQD604" s="881"/>
      <c r="SQT604" s="877"/>
      <c r="SQX604" s="874"/>
      <c r="SQY604" s="881"/>
      <c r="SQZ604" s="881"/>
      <c r="SRP604" s="877"/>
      <c r="SRT604" s="874"/>
      <c r="SRU604" s="881"/>
      <c r="SRV604" s="881"/>
      <c r="SSL604" s="877"/>
      <c r="SSP604" s="874"/>
      <c r="SSQ604" s="881"/>
      <c r="SSR604" s="881"/>
      <c r="STH604" s="877"/>
      <c r="STL604" s="874"/>
      <c r="STM604" s="881"/>
      <c r="STN604" s="881"/>
      <c r="SUD604" s="877"/>
      <c r="SUH604" s="874"/>
      <c r="SUI604" s="881"/>
      <c r="SUJ604" s="881"/>
      <c r="SUZ604" s="877"/>
      <c r="SVD604" s="874"/>
      <c r="SVE604" s="881"/>
      <c r="SVF604" s="881"/>
      <c r="SVV604" s="877"/>
      <c r="SVZ604" s="874"/>
      <c r="SWA604" s="881"/>
      <c r="SWB604" s="881"/>
      <c r="SWR604" s="877"/>
      <c r="SWV604" s="874"/>
      <c r="SWW604" s="881"/>
      <c r="SWX604" s="881"/>
      <c r="SXN604" s="877"/>
      <c r="SXR604" s="874"/>
      <c r="SXS604" s="881"/>
      <c r="SXT604" s="881"/>
      <c r="SYJ604" s="877"/>
      <c r="SYN604" s="874"/>
      <c r="SYO604" s="881"/>
      <c r="SYP604" s="881"/>
      <c r="SZF604" s="877"/>
      <c r="SZJ604" s="874"/>
      <c r="SZK604" s="881"/>
      <c r="SZL604" s="881"/>
      <c r="TAB604" s="877"/>
      <c r="TAF604" s="874"/>
      <c r="TAG604" s="881"/>
      <c r="TAH604" s="881"/>
      <c r="TAX604" s="877"/>
      <c r="TBB604" s="874"/>
      <c r="TBC604" s="881"/>
      <c r="TBD604" s="881"/>
      <c r="TBT604" s="877"/>
      <c r="TBX604" s="874"/>
      <c r="TBY604" s="881"/>
      <c r="TBZ604" s="881"/>
      <c r="TCP604" s="877"/>
      <c r="TCT604" s="874"/>
      <c r="TCU604" s="881"/>
      <c r="TCV604" s="881"/>
      <c r="TDL604" s="877"/>
      <c r="TDP604" s="874"/>
      <c r="TDQ604" s="881"/>
      <c r="TDR604" s="881"/>
      <c r="TEH604" s="877"/>
      <c r="TEL604" s="874"/>
      <c r="TEM604" s="881"/>
      <c r="TEN604" s="881"/>
      <c r="TFD604" s="877"/>
      <c r="TFH604" s="874"/>
      <c r="TFI604" s="881"/>
      <c r="TFJ604" s="881"/>
      <c r="TFZ604" s="877"/>
      <c r="TGD604" s="874"/>
      <c r="TGE604" s="881"/>
      <c r="TGF604" s="881"/>
      <c r="TGV604" s="877"/>
      <c r="TGZ604" s="874"/>
      <c r="THA604" s="881"/>
      <c r="THB604" s="881"/>
      <c r="THR604" s="877"/>
      <c r="THV604" s="874"/>
      <c r="THW604" s="881"/>
      <c r="THX604" s="881"/>
      <c r="TIN604" s="877"/>
      <c r="TIR604" s="874"/>
      <c r="TIS604" s="881"/>
      <c r="TIT604" s="881"/>
      <c r="TJJ604" s="877"/>
      <c r="TJN604" s="874"/>
      <c r="TJO604" s="881"/>
      <c r="TJP604" s="881"/>
      <c r="TKF604" s="877"/>
      <c r="TKJ604" s="874"/>
      <c r="TKK604" s="881"/>
      <c r="TKL604" s="881"/>
      <c r="TLB604" s="877"/>
      <c r="TLF604" s="874"/>
      <c r="TLG604" s="881"/>
      <c r="TLH604" s="881"/>
      <c r="TLX604" s="877"/>
      <c r="TMB604" s="874"/>
      <c r="TMC604" s="881"/>
      <c r="TMD604" s="881"/>
      <c r="TMT604" s="877"/>
      <c r="TMX604" s="874"/>
      <c r="TMY604" s="881"/>
      <c r="TMZ604" s="881"/>
      <c r="TNP604" s="877"/>
      <c r="TNT604" s="874"/>
      <c r="TNU604" s="881"/>
      <c r="TNV604" s="881"/>
      <c r="TOL604" s="877"/>
      <c r="TOP604" s="874"/>
      <c r="TOQ604" s="881"/>
      <c r="TOR604" s="881"/>
      <c r="TPH604" s="877"/>
      <c r="TPL604" s="874"/>
      <c r="TPM604" s="881"/>
      <c r="TPN604" s="881"/>
      <c r="TQD604" s="877"/>
      <c r="TQH604" s="874"/>
      <c r="TQI604" s="881"/>
      <c r="TQJ604" s="881"/>
      <c r="TQZ604" s="877"/>
      <c r="TRD604" s="874"/>
      <c r="TRE604" s="881"/>
      <c r="TRF604" s="881"/>
      <c r="TRV604" s="877"/>
      <c r="TRZ604" s="874"/>
      <c r="TSA604" s="881"/>
      <c r="TSB604" s="881"/>
      <c r="TSR604" s="877"/>
      <c r="TSV604" s="874"/>
      <c r="TSW604" s="881"/>
      <c r="TSX604" s="881"/>
      <c r="TTN604" s="877"/>
      <c r="TTR604" s="874"/>
      <c r="TTS604" s="881"/>
      <c r="TTT604" s="881"/>
      <c r="TUJ604" s="877"/>
      <c r="TUN604" s="874"/>
      <c r="TUO604" s="881"/>
      <c r="TUP604" s="881"/>
      <c r="TVF604" s="877"/>
      <c r="TVJ604" s="874"/>
      <c r="TVK604" s="881"/>
      <c r="TVL604" s="881"/>
      <c r="TWB604" s="877"/>
      <c r="TWF604" s="874"/>
      <c r="TWG604" s="881"/>
      <c r="TWH604" s="881"/>
      <c r="TWX604" s="877"/>
      <c r="TXB604" s="874"/>
      <c r="TXC604" s="881"/>
      <c r="TXD604" s="881"/>
      <c r="TXT604" s="877"/>
      <c r="TXX604" s="874"/>
      <c r="TXY604" s="881"/>
      <c r="TXZ604" s="881"/>
      <c r="TYP604" s="877"/>
      <c r="TYT604" s="874"/>
      <c r="TYU604" s="881"/>
      <c r="TYV604" s="881"/>
      <c r="TZL604" s="877"/>
      <c r="TZP604" s="874"/>
      <c r="TZQ604" s="881"/>
      <c r="TZR604" s="881"/>
      <c r="UAH604" s="877"/>
      <c r="UAL604" s="874"/>
      <c r="UAM604" s="881"/>
      <c r="UAN604" s="881"/>
      <c r="UBD604" s="877"/>
      <c r="UBH604" s="874"/>
      <c r="UBI604" s="881"/>
      <c r="UBJ604" s="881"/>
      <c r="UBZ604" s="877"/>
      <c r="UCD604" s="874"/>
      <c r="UCE604" s="881"/>
      <c r="UCF604" s="881"/>
      <c r="UCV604" s="877"/>
      <c r="UCZ604" s="874"/>
      <c r="UDA604" s="881"/>
      <c r="UDB604" s="881"/>
      <c r="UDR604" s="877"/>
      <c r="UDV604" s="874"/>
      <c r="UDW604" s="881"/>
      <c r="UDX604" s="881"/>
      <c r="UEN604" s="877"/>
      <c r="UER604" s="874"/>
      <c r="UES604" s="881"/>
      <c r="UET604" s="881"/>
      <c r="UFJ604" s="877"/>
      <c r="UFN604" s="874"/>
      <c r="UFO604" s="881"/>
      <c r="UFP604" s="881"/>
      <c r="UGF604" s="877"/>
      <c r="UGJ604" s="874"/>
      <c r="UGK604" s="881"/>
      <c r="UGL604" s="881"/>
      <c r="UHB604" s="877"/>
      <c r="UHF604" s="874"/>
      <c r="UHG604" s="881"/>
      <c r="UHH604" s="881"/>
      <c r="UHX604" s="877"/>
      <c r="UIB604" s="874"/>
      <c r="UIC604" s="881"/>
      <c r="UID604" s="881"/>
      <c r="UIT604" s="877"/>
      <c r="UIX604" s="874"/>
      <c r="UIY604" s="881"/>
      <c r="UIZ604" s="881"/>
      <c r="UJP604" s="877"/>
      <c r="UJT604" s="874"/>
      <c r="UJU604" s="881"/>
      <c r="UJV604" s="881"/>
      <c r="UKL604" s="877"/>
      <c r="UKP604" s="874"/>
      <c r="UKQ604" s="881"/>
      <c r="UKR604" s="881"/>
      <c r="ULH604" s="877"/>
      <c r="ULL604" s="874"/>
      <c r="ULM604" s="881"/>
      <c r="ULN604" s="881"/>
      <c r="UMD604" s="877"/>
      <c r="UMH604" s="874"/>
      <c r="UMI604" s="881"/>
      <c r="UMJ604" s="881"/>
      <c r="UMZ604" s="877"/>
      <c r="UND604" s="874"/>
      <c r="UNE604" s="881"/>
      <c r="UNF604" s="881"/>
      <c r="UNV604" s="877"/>
      <c r="UNZ604" s="874"/>
      <c r="UOA604" s="881"/>
      <c r="UOB604" s="881"/>
      <c r="UOR604" s="877"/>
      <c r="UOV604" s="874"/>
      <c r="UOW604" s="881"/>
      <c r="UOX604" s="881"/>
      <c r="UPN604" s="877"/>
      <c r="UPR604" s="874"/>
      <c r="UPS604" s="881"/>
      <c r="UPT604" s="881"/>
      <c r="UQJ604" s="877"/>
      <c r="UQN604" s="874"/>
      <c r="UQO604" s="881"/>
      <c r="UQP604" s="881"/>
      <c r="URF604" s="877"/>
      <c r="URJ604" s="874"/>
      <c r="URK604" s="881"/>
      <c r="URL604" s="881"/>
      <c r="USB604" s="877"/>
      <c r="USF604" s="874"/>
      <c r="USG604" s="881"/>
      <c r="USH604" s="881"/>
      <c r="USX604" s="877"/>
      <c r="UTB604" s="874"/>
      <c r="UTC604" s="881"/>
      <c r="UTD604" s="881"/>
      <c r="UTT604" s="877"/>
      <c r="UTX604" s="874"/>
      <c r="UTY604" s="881"/>
      <c r="UTZ604" s="881"/>
      <c r="UUP604" s="877"/>
      <c r="UUT604" s="874"/>
      <c r="UUU604" s="881"/>
      <c r="UUV604" s="881"/>
      <c r="UVL604" s="877"/>
      <c r="UVP604" s="874"/>
      <c r="UVQ604" s="881"/>
      <c r="UVR604" s="881"/>
      <c r="UWH604" s="877"/>
      <c r="UWL604" s="874"/>
      <c r="UWM604" s="881"/>
      <c r="UWN604" s="881"/>
      <c r="UXD604" s="877"/>
      <c r="UXH604" s="874"/>
      <c r="UXI604" s="881"/>
      <c r="UXJ604" s="881"/>
      <c r="UXZ604" s="877"/>
      <c r="UYD604" s="874"/>
      <c r="UYE604" s="881"/>
      <c r="UYF604" s="881"/>
      <c r="UYV604" s="877"/>
      <c r="UYZ604" s="874"/>
      <c r="UZA604" s="881"/>
      <c r="UZB604" s="881"/>
      <c r="UZR604" s="877"/>
      <c r="UZV604" s="874"/>
      <c r="UZW604" s="881"/>
      <c r="UZX604" s="881"/>
      <c r="VAN604" s="877"/>
      <c r="VAR604" s="874"/>
      <c r="VAS604" s="881"/>
      <c r="VAT604" s="881"/>
      <c r="VBJ604" s="877"/>
      <c r="VBN604" s="874"/>
      <c r="VBO604" s="881"/>
      <c r="VBP604" s="881"/>
      <c r="VCF604" s="877"/>
      <c r="VCJ604" s="874"/>
      <c r="VCK604" s="881"/>
      <c r="VCL604" s="881"/>
      <c r="VDB604" s="877"/>
      <c r="VDF604" s="874"/>
      <c r="VDG604" s="881"/>
      <c r="VDH604" s="881"/>
      <c r="VDX604" s="877"/>
      <c r="VEB604" s="874"/>
      <c r="VEC604" s="881"/>
      <c r="VED604" s="881"/>
      <c r="VET604" s="877"/>
      <c r="VEX604" s="874"/>
      <c r="VEY604" s="881"/>
      <c r="VEZ604" s="881"/>
      <c r="VFP604" s="877"/>
      <c r="VFT604" s="874"/>
      <c r="VFU604" s="881"/>
      <c r="VFV604" s="881"/>
      <c r="VGL604" s="877"/>
      <c r="VGP604" s="874"/>
      <c r="VGQ604" s="881"/>
      <c r="VGR604" s="881"/>
      <c r="VHH604" s="877"/>
      <c r="VHL604" s="874"/>
      <c r="VHM604" s="881"/>
      <c r="VHN604" s="881"/>
      <c r="VID604" s="877"/>
      <c r="VIH604" s="874"/>
      <c r="VII604" s="881"/>
      <c r="VIJ604" s="881"/>
      <c r="VIZ604" s="877"/>
      <c r="VJD604" s="874"/>
      <c r="VJE604" s="881"/>
      <c r="VJF604" s="881"/>
      <c r="VJV604" s="877"/>
      <c r="VJZ604" s="874"/>
      <c r="VKA604" s="881"/>
      <c r="VKB604" s="881"/>
      <c r="VKR604" s="877"/>
      <c r="VKV604" s="874"/>
      <c r="VKW604" s="881"/>
      <c r="VKX604" s="881"/>
      <c r="VLN604" s="877"/>
      <c r="VLR604" s="874"/>
      <c r="VLS604" s="881"/>
      <c r="VLT604" s="881"/>
      <c r="VMJ604" s="877"/>
      <c r="VMN604" s="874"/>
      <c r="VMO604" s="881"/>
      <c r="VMP604" s="881"/>
      <c r="VNF604" s="877"/>
      <c r="VNJ604" s="874"/>
      <c r="VNK604" s="881"/>
      <c r="VNL604" s="881"/>
      <c r="VOB604" s="877"/>
      <c r="VOF604" s="874"/>
      <c r="VOG604" s="881"/>
      <c r="VOH604" s="881"/>
      <c r="VOX604" s="877"/>
      <c r="VPB604" s="874"/>
      <c r="VPC604" s="881"/>
      <c r="VPD604" s="881"/>
      <c r="VPT604" s="877"/>
      <c r="VPX604" s="874"/>
      <c r="VPY604" s="881"/>
      <c r="VPZ604" s="881"/>
      <c r="VQP604" s="877"/>
      <c r="VQT604" s="874"/>
      <c r="VQU604" s="881"/>
      <c r="VQV604" s="881"/>
      <c r="VRL604" s="877"/>
      <c r="VRP604" s="874"/>
      <c r="VRQ604" s="881"/>
      <c r="VRR604" s="881"/>
      <c r="VSH604" s="877"/>
      <c r="VSL604" s="874"/>
      <c r="VSM604" s="881"/>
      <c r="VSN604" s="881"/>
      <c r="VTD604" s="877"/>
      <c r="VTH604" s="874"/>
      <c r="VTI604" s="881"/>
      <c r="VTJ604" s="881"/>
      <c r="VTZ604" s="877"/>
      <c r="VUD604" s="874"/>
      <c r="VUE604" s="881"/>
      <c r="VUF604" s="881"/>
      <c r="VUV604" s="877"/>
      <c r="VUZ604" s="874"/>
      <c r="VVA604" s="881"/>
      <c r="VVB604" s="881"/>
      <c r="VVR604" s="877"/>
      <c r="VVV604" s="874"/>
      <c r="VVW604" s="881"/>
      <c r="VVX604" s="881"/>
      <c r="VWN604" s="877"/>
      <c r="VWR604" s="874"/>
      <c r="VWS604" s="881"/>
      <c r="VWT604" s="881"/>
      <c r="VXJ604" s="877"/>
      <c r="VXN604" s="874"/>
      <c r="VXO604" s="881"/>
      <c r="VXP604" s="881"/>
      <c r="VYF604" s="877"/>
      <c r="VYJ604" s="874"/>
      <c r="VYK604" s="881"/>
      <c r="VYL604" s="881"/>
      <c r="VZB604" s="877"/>
      <c r="VZF604" s="874"/>
      <c r="VZG604" s="881"/>
      <c r="VZH604" s="881"/>
      <c r="VZX604" s="877"/>
      <c r="WAB604" s="874"/>
      <c r="WAC604" s="881"/>
      <c r="WAD604" s="881"/>
      <c r="WAT604" s="877"/>
      <c r="WAX604" s="874"/>
      <c r="WAY604" s="881"/>
      <c r="WAZ604" s="881"/>
      <c r="WBP604" s="877"/>
      <c r="WBT604" s="874"/>
      <c r="WBU604" s="881"/>
      <c r="WBV604" s="881"/>
      <c r="WCL604" s="877"/>
      <c r="WCP604" s="874"/>
      <c r="WCQ604" s="881"/>
      <c r="WCR604" s="881"/>
      <c r="WDH604" s="877"/>
      <c r="WDL604" s="874"/>
      <c r="WDM604" s="881"/>
      <c r="WDN604" s="881"/>
      <c r="WED604" s="877"/>
      <c r="WEH604" s="874"/>
      <c r="WEI604" s="881"/>
      <c r="WEJ604" s="881"/>
      <c r="WEZ604" s="877"/>
      <c r="WFD604" s="874"/>
      <c r="WFE604" s="881"/>
      <c r="WFF604" s="881"/>
      <c r="WFV604" s="877"/>
      <c r="WFZ604" s="874"/>
      <c r="WGA604" s="881"/>
      <c r="WGB604" s="881"/>
      <c r="WGR604" s="877"/>
      <c r="WGV604" s="874"/>
      <c r="WGW604" s="881"/>
      <c r="WGX604" s="881"/>
      <c r="WHN604" s="877"/>
      <c r="WHR604" s="874"/>
      <c r="WHS604" s="881"/>
      <c r="WHT604" s="881"/>
      <c r="WIJ604" s="877"/>
      <c r="WIN604" s="874"/>
      <c r="WIO604" s="881"/>
      <c r="WIP604" s="881"/>
      <c r="WJF604" s="877"/>
      <c r="WJJ604" s="874"/>
      <c r="WJK604" s="881"/>
      <c r="WJL604" s="881"/>
      <c r="WKB604" s="877"/>
      <c r="WKF604" s="874"/>
      <c r="WKG604" s="881"/>
      <c r="WKH604" s="881"/>
      <c r="WKX604" s="877"/>
      <c r="WLB604" s="874"/>
      <c r="WLC604" s="881"/>
      <c r="WLD604" s="881"/>
      <c r="WLT604" s="877"/>
      <c r="WLX604" s="874"/>
      <c r="WLY604" s="881"/>
      <c r="WLZ604" s="881"/>
      <c r="WMP604" s="877"/>
      <c r="WMT604" s="874"/>
      <c r="WMU604" s="881"/>
      <c r="WMV604" s="881"/>
      <c r="WNL604" s="877"/>
      <c r="WNP604" s="874"/>
      <c r="WNQ604" s="881"/>
      <c r="WNR604" s="881"/>
      <c r="WOH604" s="877"/>
      <c r="WOL604" s="874"/>
      <c r="WOM604" s="881"/>
      <c r="WON604" s="881"/>
      <c r="WPD604" s="877"/>
      <c r="WPH604" s="874"/>
      <c r="WPI604" s="881"/>
      <c r="WPJ604" s="881"/>
      <c r="WPZ604" s="877"/>
      <c r="WQD604" s="874"/>
      <c r="WQE604" s="881"/>
      <c r="WQF604" s="881"/>
      <c r="WQV604" s="877"/>
      <c r="WQZ604" s="874"/>
      <c r="WRA604" s="881"/>
      <c r="WRB604" s="881"/>
      <c r="WRR604" s="877"/>
      <c r="WRV604" s="874"/>
      <c r="WRW604" s="881"/>
      <c r="WRX604" s="881"/>
      <c r="WSN604" s="877"/>
      <c r="WSR604" s="874"/>
      <c r="WSS604" s="881"/>
      <c r="WST604" s="881"/>
      <c r="WTJ604" s="877"/>
      <c r="WTN604" s="874"/>
      <c r="WTO604" s="881"/>
      <c r="WTP604" s="881"/>
      <c r="WUF604" s="877"/>
      <c r="WUJ604" s="874"/>
      <c r="WUK604" s="881"/>
      <c r="WUL604" s="881"/>
      <c r="WVB604" s="877"/>
      <c r="WVF604" s="874"/>
      <c r="WVG604" s="881"/>
      <c r="WVH604" s="881"/>
      <c r="WVX604" s="877"/>
      <c r="WWB604" s="874"/>
      <c r="WWC604" s="881"/>
      <c r="WWD604" s="881"/>
      <c r="WWT604" s="877"/>
      <c r="WWX604" s="874"/>
      <c r="WWY604" s="881"/>
      <c r="WWZ604" s="881"/>
      <c r="WXP604" s="877"/>
      <c r="WXT604" s="874"/>
      <c r="WXU604" s="881"/>
      <c r="WXV604" s="881"/>
      <c r="WYL604" s="877"/>
      <c r="WYP604" s="874"/>
      <c r="WYQ604" s="881"/>
      <c r="WYR604" s="881"/>
      <c r="WZH604" s="877"/>
      <c r="WZL604" s="874"/>
      <c r="WZM604" s="881"/>
      <c r="WZN604" s="881"/>
      <c r="XAD604" s="877"/>
      <c r="XAH604" s="874"/>
      <c r="XAI604" s="881"/>
      <c r="XAJ604" s="881"/>
      <c r="XAZ604" s="877"/>
      <c r="XBD604" s="874"/>
      <c r="XBE604" s="881"/>
      <c r="XBF604" s="881"/>
      <c r="XBV604" s="877"/>
      <c r="XBZ604" s="874"/>
      <c r="XCA604" s="881"/>
      <c r="XCB604" s="881"/>
      <c r="XCR604" s="877"/>
      <c r="XCV604" s="874"/>
      <c r="XCW604" s="881"/>
      <c r="XCX604" s="881"/>
    </row>
    <row r="605" spans="1:1014 1030:2048 2064:3060 3076:4094 4110:5106 5122:6140 6156:7168 7172:8186 8202:9214 9218:10232 10248:12278 12294:13312 13328:14324 14340:15358 15374:16326">
      <c r="A605" s="890" t="s">
        <v>1133</v>
      </c>
      <c r="L605" s="600">
        <v>-91</v>
      </c>
      <c r="M605" s="600">
        <v>-47</v>
      </c>
      <c r="N605" s="600">
        <v>-73</v>
      </c>
      <c r="O605" s="600">
        <v>-114</v>
      </c>
      <c r="P605" s="600">
        <v>-104</v>
      </c>
      <c r="Q605" s="600">
        <v>-150</v>
      </c>
      <c r="R605" s="600">
        <v>-138</v>
      </c>
      <c r="S605" s="931">
        <v>947</v>
      </c>
      <c r="T605" s="595"/>
      <c r="U605" s="595"/>
      <c r="V605" s="595"/>
      <c r="W605" s="595"/>
      <c r="X605" s="595"/>
      <c r="Y605" s="595"/>
      <c r="Z605" s="595"/>
      <c r="AA605" s="595"/>
      <c r="AB605" s="595"/>
      <c r="AC605" s="595"/>
      <c r="AD605" s="595"/>
      <c r="AE605" s="595"/>
      <c r="AF605" s="595"/>
      <c r="AG605" s="595"/>
      <c r="AH605" s="595"/>
      <c r="AI605" s="595"/>
      <c r="AJ605" s="595"/>
      <c r="AK605" s="595"/>
      <c r="AL605" s="595"/>
      <c r="AM605" s="595"/>
      <c r="AN605" s="595"/>
      <c r="AO605" s="595"/>
      <c r="AP605" s="595"/>
      <c r="AQ605" s="595"/>
      <c r="AR605" s="595"/>
      <c r="AS605" s="595"/>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8"/>
      <c r="CD605" s="48"/>
      <c r="CE605" s="48"/>
      <c r="CF605" s="48"/>
      <c r="CG605" s="48"/>
      <c r="CH605" s="48"/>
      <c r="CI605" s="48"/>
      <c r="CJ605" s="48"/>
      <c r="CK605" s="48"/>
      <c r="CL605" s="48"/>
      <c r="CM605" s="48"/>
      <c r="CN605" s="48"/>
      <c r="CO605" s="48"/>
      <c r="CP605" s="48"/>
      <c r="CQ605" s="48"/>
      <c r="CR605" s="48"/>
      <c r="CS605" s="48"/>
      <c r="CT605" s="48"/>
      <c r="CU605" s="48"/>
      <c r="CV605" s="48"/>
      <c r="CW605" s="48"/>
      <c r="CX605" s="48"/>
      <c r="CY605" s="48"/>
      <c r="CZ605" s="48"/>
      <c r="DA605" s="48"/>
      <c r="DB605" s="48"/>
      <c r="DC605" s="48"/>
      <c r="DD605" s="48"/>
      <c r="DE605" s="48"/>
      <c r="DF605" s="48"/>
      <c r="DG605" s="48"/>
      <c r="DH605" s="48"/>
      <c r="DI605" s="48"/>
      <c r="DJ605" s="48"/>
      <c r="DK605" s="48"/>
      <c r="DL605" s="48"/>
      <c r="DM605" s="48"/>
      <c r="DN605" s="48"/>
      <c r="DO605" s="48"/>
      <c r="DP605" s="48"/>
      <c r="DQ605" s="48"/>
      <c r="DR605" s="48"/>
      <c r="DS605" s="48"/>
      <c r="DT605" s="48"/>
      <c r="DU605" s="48"/>
      <c r="DV605" s="48"/>
      <c r="DW605" s="48"/>
      <c r="DX605" s="48"/>
      <c r="DY605" s="48"/>
      <c r="DZ605" s="48"/>
      <c r="EA605" s="48"/>
      <c r="EB605" s="48"/>
      <c r="EC605" s="48"/>
      <c r="ED605" s="48"/>
      <c r="EE605" s="48"/>
      <c r="EF605" s="48"/>
      <c r="EG605" s="48"/>
      <c r="EH605" s="48"/>
      <c r="EI605" s="48"/>
      <c r="EJ605" s="48"/>
      <c r="EK605" s="48"/>
      <c r="EL605" s="48"/>
      <c r="EM605" s="48"/>
      <c r="EN605" s="48"/>
      <c r="EO605" s="48"/>
      <c r="EP605" s="48"/>
      <c r="EQ605" s="48"/>
      <c r="ER605" s="48"/>
      <c r="ES605" s="48"/>
      <c r="ET605" s="48"/>
      <c r="EU605" s="48"/>
      <c r="EV605" s="48"/>
      <c r="EW605" s="48"/>
      <c r="EX605" s="48"/>
      <c r="EY605" s="48"/>
      <c r="EZ605" s="48"/>
      <c r="FA605" s="48"/>
      <c r="FB605" s="48"/>
      <c r="FC605" s="48"/>
      <c r="FD605" s="48"/>
      <c r="FE605" s="48"/>
      <c r="FF605" s="48"/>
      <c r="FG605" s="48"/>
      <c r="FH605" s="48"/>
      <c r="FI605" s="48"/>
      <c r="FJ605" s="48"/>
      <c r="FK605" s="48"/>
      <c r="FL605" s="48"/>
      <c r="FM605" s="48"/>
      <c r="FN605" s="48"/>
      <c r="FO605" s="48"/>
      <c r="FP605" s="48"/>
      <c r="FQ605" s="48"/>
      <c r="FR605" s="48"/>
      <c r="FS605" s="48"/>
      <c r="FT605" s="48"/>
      <c r="FU605" s="48"/>
      <c r="FV605" s="48"/>
      <c r="FW605" s="48"/>
      <c r="FX605" s="48"/>
      <c r="FY605" s="48"/>
      <c r="FZ605" s="48"/>
      <c r="GA605" s="48"/>
      <c r="GB605" s="48"/>
      <c r="GC605" s="48"/>
      <c r="GD605" s="48"/>
      <c r="GE605" s="48"/>
      <c r="GF605" s="48"/>
      <c r="GG605" s="48"/>
      <c r="GH605" s="48"/>
      <c r="GI605" s="48"/>
      <c r="GJ605" s="48"/>
      <c r="GK605" s="48"/>
      <c r="GL605" s="48"/>
      <c r="GM605" s="48"/>
      <c r="GN605" s="48"/>
      <c r="GO605" s="48"/>
      <c r="GP605" s="48"/>
      <c r="GQ605" s="48"/>
      <c r="GR605" s="48"/>
      <c r="GS605" s="48"/>
      <c r="GT605" s="48"/>
      <c r="GU605" s="48"/>
      <c r="GV605" s="48"/>
      <c r="GW605" s="48"/>
      <c r="GX605" s="48"/>
      <c r="GY605" s="48"/>
      <c r="GZ605" s="48"/>
      <c r="HA605" s="48"/>
      <c r="HB605" s="48"/>
      <c r="HC605" s="48"/>
      <c r="HD605" s="48"/>
      <c r="HE605" s="48"/>
      <c r="HF605" s="48"/>
      <c r="HG605" s="48"/>
      <c r="HH605" s="48"/>
      <c r="HI605" s="48"/>
      <c r="HJ605" s="48"/>
      <c r="HK605" s="48"/>
      <c r="HL605" s="48"/>
      <c r="HM605" s="48"/>
      <c r="HN605" s="48"/>
      <c r="HO605" s="48"/>
      <c r="HP605" s="48"/>
      <c r="HQ605" s="48"/>
      <c r="HR605" s="48"/>
      <c r="HS605" s="48"/>
      <c r="HT605" s="48"/>
      <c r="HU605" s="48"/>
      <c r="HV605" s="48"/>
      <c r="HW605" s="48"/>
      <c r="HX605" s="48"/>
      <c r="HY605" s="48"/>
      <c r="HZ605" s="48"/>
      <c r="IA605" s="48"/>
      <c r="IB605" s="48"/>
      <c r="IC605" s="48"/>
      <c r="ID605" s="48"/>
      <c r="IE605" s="48"/>
      <c r="IF605" s="48"/>
      <c r="IG605" s="48"/>
      <c r="IH605" s="48"/>
      <c r="II605" s="48"/>
      <c r="IJ605" s="48"/>
      <c r="IK605" s="48"/>
      <c r="IL605" s="48"/>
      <c r="IM605" s="48"/>
      <c r="IN605" s="48"/>
      <c r="IO605" s="48"/>
      <c r="IP605" s="48"/>
      <c r="IQ605" s="48"/>
      <c r="IR605" s="48"/>
      <c r="IS605" s="48"/>
      <c r="IT605" s="48"/>
      <c r="IU605" s="48"/>
      <c r="IV605" s="48"/>
      <c r="IW605" s="48"/>
      <c r="IX605" s="48"/>
      <c r="IY605" s="48"/>
      <c r="IZ605" s="48"/>
      <c r="JA605" s="48"/>
      <c r="JB605" s="48"/>
      <c r="JC605" s="48"/>
      <c r="JD605" s="48"/>
      <c r="JE605" s="48"/>
      <c r="JF605" s="48"/>
      <c r="JG605" s="48"/>
      <c r="JH605" s="48"/>
      <c r="JI605" s="48"/>
      <c r="JJ605" s="48"/>
      <c r="JK605" s="48"/>
      <c r="JL605" s="48"/>
      <c r="JM605" s="48"/>
    </row>
    <row r="606" spans="1:1014 1030:2048 2064:3060 3076:4094 4110:5106 5122:6140 6156:7168 7172:8186 8202:9214 9218:10232 10248:12278 12294:13312 13328:14324 14340:15358 15374:16326">
      <c r="A606" s="890" t="s">
        <v>1112</v>
      </c>
      <c r="L606" s="600">
        <v>2</v>
      </c>
      <c r="M606" s="600">
        <v>3</v>
      </c>
      <c r="N606" s="600">
        <v>25</v>
      </c>
      <c r="O606" s="600">
        <v>5</v>
      </c>
      <c r="P606" s="600">
        <v>5</v>
      </c>
      <c r="Q606" s="600">
        <v>-57</v>
      </c>
      <c r="R606" s="600">
        <v>60</v>
      </c>
      <c r="S606" s="931">
        <v>-1018</v>
      </c>
      <c r="T606" s="595"/>
      <c r="U606" s="595"/>
      <c r="V606" s="595"/>
      <c r="W606" s="595"/>
      <c r="X606" s="595"/>
      <c r="Y606" s="595"/>
      <c r="Z606" s="595"/>
      <c r="AA606" s="595"/>
      <c r="AB606" s="595"/>
      <c r="AC606" s="595"/>
      <c r="AD606" s="595"/>
      <c r="AE606" s="595"/>
      <c r="AF606" s="595"/>
      <c r="AG606" s="595"/>
      <c r="AH606" s="595"/>
      <c r="AI606" s="595"/>
      <c r="AJ606" s="595"/>
      <c r="AK606" s="595"/>
      <c r="AL606" s="595"/>
      <c r="AM606" s="595"/>
      <c r="AN606" s="595"/>
      <c r="AO606" s="595"/>
      <c r="AP606" s="595"/>
      <c r="AQ606" s="595"/>
      <c r="AR606" s="595"/>
      <c r="AS606" s="595"/>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c r="DA606" s="48"/>
      <c r="DB606" s="48"/>
      <c r="DC606" s="48"/>
      <c r="DD606" s="48"/>
      <c r="DE606" s="48"/>
      <c r="DF606" s="48"/>
      <c r="DG606" s="48"/>
      <c r="DH606" s="48"/>
      <c r="DI606" s="48"/>
      <c r="DJ606" s="48"/>
      <c r="DK606" s="48"/>
      <c r="DL606" s="48"/>
      <c r="DM606" s="48"/>
      <c r="DN606" s="48"/>
      <c r="DO606" s="48"/>
      <c r="DP606" s="48"/>
      <c r="DQ606" s="48"/>
      <c r="DR606" s="48"/>
      <c r="DS606" s="48"/>
      <c r="DT606" s="48"/>
      <c r="DU606" s="48"/>
      <c r="DV606" s="48"/>
      <c r="DW606" s="48"/>
      <c r="DX606" s="48"/>
      <c r="DY606" s="48"/>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c r="FG606" s="48"/>
      <c r="FH606" s="48"/>
      <c r="FI606" s="48"/>
      <c r="FJ606" s="48"/>
      <c r="FK606" s="48"/>
      <c r="FL606" s="48"/>
      <c r="FM606" s="48"/>
      <c r="FN606" s="48"/>
      <c r="FO606" s="48"/>
      <c r="FP606" s="48"/>
      <c r="FQ606" s="48"/>
      <c r="FR606" s="48"/>
      <c r="FS606" s="48"/>
      <c r="FT606" s="48"/>
      <c r="FU606" s="48"/>
      <c r="FV606" s="48"/>
      <c r="FW606" s="48"/>
      <c r="FX606" s="48"/>
      <c r="FY606" s="48"/>
      <c r="FZ606" s="48"/>
      <c r="GA606" s="48"/>
      <c r="GB606" s="48"/>
      <c r="GC606" s="48"/>
      <c r="GD606" s="48"/>
      <c r="GE606" s="48"/>
      <c r="GF606" s="48"/>
      <c r="GG606" s="48"/>
      <c r="GH606" s="48"/>
      <c r="GI606" s="48"/>
      <c r="GJ606" s="48"/>
      <c r="GK606" s="48"/>
      <c r="GL606" s="48"/>
      <c r="GM606" s="48"/>
      <c r="GN606" s="48"/>
      <c r="GO606" s="48"/>
      <c r="GP606" s="48"/>
      <c r="GQ606" s="48"/>
      <c r="GR606" s="48"/>
      <c r="GS606" s="48"/>
      <c r="GT606" s="48"/>
      <c r="GU606" s="48"/>
      <c r="GV606" s="48"/>
      <c r="GW606" s="48"/>
      <c r="GX606" s="48"/>
      <c r="GY606" s="48"/>
      <c r="GZ606" s="48"/>
      <c r="HA606" s="48"/>
      <c r="HB606" s="48"/>
      <c r="HC606" s="48"/>
      <c r="HD606" s="48"/>
      <c r="HE606" s="48"/>
      <c r="HF606" s="48"/>
      <c r="HG606" s="48"/>
      <c r="HH606" s="48"/>
      <c r="HI606" s="48"/>
      <c r="HJ606" s="48"/>
      <c r="HK606" s="48"/>
      <c r="HL606" s="48"/>
      <c r="HM606" s="48"/>
      <c r="HN606" s="48"/>
      <c r="HO606" s="48"/>
      <c r="HP606" s="48"/>
      <c r="HQ606" s="48"/>
      <c r="HR606" s="48"/>
      <c r="HS606" s="48"/>
      <c r="HT606" s="48"/>
      <c r="HU606" s="48"/>
      <c r="HV606" s="48"/>
      <c r="HW606" s="48"/>
      <c r="HX606" s="48"/>
      <c r="HY606" s="48"/>
      <c r="HZ606" s="48"/>
      <c r="IA606" s="48"/>
      <c r="IB606" s="48"/>
      <c r="IC606" s="48"/>
      <c r="ID606" s="48"/>
      <c r="IE606" s="48"/>
      <c r="IF606" s="48"/>
      <c r="IG606" s="48"/>
      <c r="IH606" s="48"/>
      <c r="II606" s="48"/>
      <c r="IJ606" s="48"/>
      <c r="IK606" s="48"/>
      <c r="IL606" s="48"/>
      <c r="IM606" s="48"/>
      <c r="IN606" s="48"/>
      <c r="IO606" s="48"/>
      <c r="IP606" s="48"/>
      <c r="IQ606" s="48"/>
      <c r="IR606" s="48"/>
      <c r="IS606" s="48"/>
      <c r="IT606" s="48"/>
      <c r="IU606" s="48"/>
      <c r="IV606" s="48"/>
      <c r="IW606" s="48"/>
      <c r="IX606" s="48"/>
      <c r="IY606" s="48"/>
      <c r="IZ606" s="48"/>
      <c r="JA606" s="48"/>
      <c r="JB606" s="48"/>
      <c r="JC606" s="48"/>
      <c r="JD606" s="48"/>
      <c r="JE606" s="48"/>
      <c r="JF606" s="48"/>
      <c r="JG606" s="48"/>
      <c r="JH606" s="48"/>
      <c r="JI606" s="48"/>
      <c r="JJ606" s="48"/>
      <c r="JK606" s="48"/>
      <c r="JL606" s="48"/>
      <c r="JM606" s="48"/>
    </row>
    <row r="607" spans="1:1014 1030:2048 2064:3060 3076:4094 4110:5106 5122:6140 6156:7168 7172:8186 8202:9214 9218:10232 10248:12278 12294:13312 13328:14324 14340:15358 15374:16326" s="876" customFormat="1">
      <c r="A607" s="876" t="s">
        <v>864</v>
      </c>
      <c r="F607" s="880"/>
      <c r="J607" s="879"/>
      <c r="K607" s="875"/>
      <c r="L607" s="875">
        <v>-89</v>
      </c>
      <c r="M607" s="876">
        <v>-44</v>
      </c>
      <c r="N607" s="876">
        <v>-48</v>
      </c>
      <c r="O607" s="876">
        <v>-109</v>
      </c>
      <c r="P607" s="876">
        <v>-99</v>
      </c>
      <c r="Q607" s="876">
        <v>-207</v>
      </c>
      <c r="R607" s="876">
        <v>-77</v>
      </c>
      <c r="S607" s="876">
        <v>-71</v>
      </c>
      <c r="T607" s="595"/>
      <c r="U607" s="595"/>
      <c r="V607" s="3"/>
      <c r="W607" s="48"/>
      <c r="X607" s="48"/>
      <c r="Y607" s="595"/>
      <c r="Z607" s="595"/>
      <c r="AA607" s="595"/>
      <c r="AB607" s="595"/>
      <c r="AC607" s="595"/>
      <c r="AD607" s="595"/>
      <c r="AE607" s="595"/>
      <c r="AF607" s="595"/>
      <c r="AG607" s="595"/>
      <c r="AH607" s="595"/>
      <c r="AI607" s="595"/>
      <c r="AJ607" s="595"/>
      <c r="AK607" s="595"/>
      <c r="AL607" s="595"/>
      <c r="AM607" s="595"/>
      <c r="AN607" s="547"/>
      <c r="AO607" s="595"/>
      <c r="AP607" s="595"/>
      <c r="AQ607" s="595"/>
      <c r="AR607" s="3"/>
      <c r="AS607" s="48"/>
      <c r="AT607" s="48"/>
      <c r="AU607" s="595"/>
      <c r="AV607" s="595"/>
      <c r="AW607" s="595"/>
      <c r="AX607" s="595"/>
      <c r="AY607" s="595"/>
      <c r="AZ607" s="595"/>
      <c r="BA607" s="595"/>
      <c r="BB607" s="595"/>
      <c r="BC607" s="595"/>
      <c r="BD607" s="595"/>
      <c r="BE607" s="595"/>
      <c r="BF607" s="595"/>
      <c r="BG607" s="595"/>
      <c r="BH607" s="595"/>
      <c r="BI607" s="595"/>
      <c r="BJ607" s="547"/>
      <c r="BK607" s="595"/>
      <c r="BL607" s="595"/>
      <c r="BM607" s="595"/>
      <c r="BN607" s="3"/>
      <c r="BO607" s="48"/>
      <c r="BP607" s="48"/>
      <c r="BQ607" s="595"/>
      <c r="BR607" s="595"/>
      <c r="BS607" s="595"/>
      <c r="BT607" s="595"/>
      <c r="BU607" s="595"/>
      <c r="BV607" s="595"/>
      <c r="BW607" s="595"/>
      <c r="BX607" s="595"/>
      <c r="BY607" s="595"/>
      <c r="BZ607" s="595"/>
      <c r="CA607" s="595"/>
      <c r="CB607" s="595"/>
      <c r="CC607" s="595"/>
      <c r="CD607" s="595"/>
      <c r="CE607" s="595"/>
      <c r="CF607" s="547"/>
      <c r="CG607" s="595"/>
      <c r="CH607" s="595"/>
      <c r="CI607" s="595"/>
      <c r="CJ607" s="3"/>
      <c r="CK607" s="48"/>
      <c r="CL607" s="48"/>
      <c r="CM607" s="595"/>
      <c r="CN607" s="595"/>
      <c r="CO607" s="595"/>
      <c r="CP607" s="595"/>
      <c r="CQ607" s="595"/>
      <c r="CR607" s="595"/>
      <c r="CS607" s="595"/>
      <c r="CT607" s="595"/>
      <c r="CU607" s="595"/>
      <c r="CV607" s="595"/>
      <c r="CW607" s="595"/>
      <c r="CX607" s="595"/>
      <c r="CY607" s="595"/>
      <c r="CZ607" s="595"/>
      <c r="DA607" s="595"/>
      <c r="DB607" s="547"/>
      <c r="DC607" s="595"/>
      <c r="DD607" s="595"/>
      <c r="DE607" s="595"/>
      <c r="DF607" s="3"/>
      <c r="DG607" s="48"/>
      <c r="DH607" s="48"/>
      <c r="DI607" s="595"/>
      <c r="DJ607" s="595"/>
      <c r="DK607" s="595"/>
      <c r="DL607" s="595"/>
      <c r="DM607" s="595"/>
      <c r="DN607" s="595"/>
      <c r="DO607" s="595"/>
      <c r="DP607" s="595"/>
      <c r="DQ607" s="595"/>
      <c r="DR607" s="595"/>
      <c r="DS607" s="595"/>
      <c r="DT607" s="595"/>
      <c r="DU607" s="595"/>
      <c r="DV607" s="595"/>
      <c r="DW607" s="595"/>
      <c r="DX607" s="547"/>
      <c r="DY607" s="595"/>
      <c r="DZ607" s="595"/>
      <c r="EA607" s="595"/>
      <c r="EB607" s="3"/>
      <c r="EC607" s="48"/>
      <c r="ED607" s="48"/>
      <c r="EE607" s="595"/>
      <c r="EF607" s="595"/>
      <c r="EG607" s="595"/>
      <c r="EH607" s="595"/>
      <c r="EI607" s="595"/>
      <c r="EJ607" s="595"/>
      <c r="EK607" s="595"/>
      <c r="EL607" s="595"/>
      <c r="EM607" s="595"/>
      <c r="EN607" s="595"/>
      <c r="EO607" s="595"/>
      <c r="EP607" s="595"/>
      <c r="EQ607" s="595"/>
      <c r="ER607" s="595"/>
      <c r="ES607" s="595"/>
      <c r="ET607" s="547"/>
      <c r="EU607" s="595"/>
      <c r="EV607" s="595"/>
      <c r="EW607" s="595"/>
      <c r="EX607" s="3"/>
      <c r="EY607" s="48"/>
      <c r="EZ607" s="48"/>
      <c r="FA607" s="595"/>
      <c r="FB607" s="595"/>
      <c r="FC607" s="595"/>
      <c r="FD607" s="595"/>
      <c r="FE607" s="595"/>
      <c r="FF607" s="595"/>
      <c r="FG607" s="595"/>
      <c r="FH607" s="595"/>
      <c r="FI607" s="595"/>
      <c r="FJ607" s="595"/>
      <c r="FK607" s="595"/>
      <c r="FL607" s="595"/>
      <c r="FM607" s="595"/>
      <c r="FN607" s="595"/>
      <c r="FO607" s="595"/>
      <c r="FP607" s="547"/>
      <c r="FQ607" s="595"/>
      <c r="FR607" s="595"/>
      <c r="FS607" s="595"/>
      <c r="FT607" s="3"/>
      <c r="FU607" s="48"/>
      <c r="FV607" s="48"/>
      <c r="FW607" s="595"/>
      <c r="FX607" s="595"/>
      <c r="FY607" s="595"/>
      <c r="FZ607" s="595"/>
      <c r="GA607" s="595"/>
      <c r="GB607" s="595"/>
      <c r="GC607" s="595"/>
      <c r="GD607" s="595"/>
      <c r="GE607" s="595"/>
      <c r="GF607" s="595"/>
      <c r="GG607" s="595"/>
      <c r="GH607" s="595"/>
      <c r="GI607" s="595"/>
      <c r="GJ607" s="595"/>
      <c r="GK607" s="595"/>
      <c r="GL607" s="547"/>
      <c r="GM607" s="595"/>
      <c r="GN607" s="595"/>
      <c r="GO607" s="595"/>
      <c r="GP607" s="3"/>
      <c r="GQ607" s="48"/>
      <c r="GR607" s="48"/>
      <c r="GS607" s="595"/>
      <c r="GT607" s="595"/>
      <c r="GU607" s="595"/>
      <c r="GV607" s="595"/>
      <c r="GW607" s="595"/>
      <c r="GX607" s="595"/>
      <c r="GY607" s="595"/>
      <c r="GZ607" s="595"/>
      <c r="HA607" s="595"/>
      <c r="HB607" s="595"/>
      <c r="HC607" s="595"/>
      <c r="HD607" s="595"/>
      <c r="HE607" s="595"/>
      <c r="HF607" s="595"/>
      <c r="HG607" s="595"/>
      <c r="HH607" s="547"/>
      <c r="HI607" s="595"/>
      <c r="HJ607" s="595"/>
      <c r="HK607" s="595"/>
      <c r="HL607" s="3"/>
      <c r="HM607" s="48"/>
      <c r="HN607" s="48"/>
      <c r="HO607" s="595"/>
      <c r="HP607" s="595"/>
      <c r="HQ607" s="595"/>
      <c r="HR607" s="595"/>
      <c r="HS607" s="595"/>
      <c r="HT607" s="595"/>
      <c r="HU607" s="595"/>
      <c r="HV607" s="595"/>
      <c r="HW607" s="595"/>
      <c r="HX607" s="595"/>
      <c r="HY607" s="595"/>
      <c r="HZ607" s="595"/>
      <c r="IA607" s="595"/>
      <c r="IB607" s="595"/>
      <c r="IC607" s="595"/>
      <c r="ID607" s="547"/>
      <c r="IE607" s="595"/>
      <c r="IF607" s="595"/>
      <c r="IG607" s="595"/>
      <c r="IH607" s="3"/>
      <c r="II607" s="48"/>
      <c r="IJ607" s="48"/>
      <c r="IK607" s="595"/>
      <c r="IL607" s="595"/>
      <c r="IM607" s="595"/>
      <c r="IN607" s="595"/>
      <c r="IO607" s="595"/>
      <c r="IP607" s="595"/>
      <c r="IQ607" s="595"/>
      <c r="IR607" s="595"/>
      <c r="IS607" s="595"/>
      <c r="IT607" s="595"/>
      <c r="IU607" s="595"/>
      <c r="IV607" s="595"/>
      <c r="IW607" s="595"/>
      <c r="IX607" s="595"/>
      <c r="IY607" s="595"/>
      <c r="IZ607" s="547"/>
      <c r="JA607" s="595"/>
      <c r="JB607" s="595"/>
      <c r="JC607" s="595"/>
      <c r="JD607" s="3"/>
      <c r="JE607" s="48"/>
      <c r="JF607" s="48"/>
      <c r="JG607" s="595"/>
      <c r="JH607" s="595"/>
      <c r="JI607" s="595"/>
      <c r="JJ607" s="595"/>
      <c r="JK607" s="595"/>
      <c r="JL607" s="595"/>
      <c r="JM607" s="595"/>
      <c r="JV607" s="880"/>
      <c r="JZ607" s="879"/>
      <c r="KA607" s="875"/>
      <c r="KB607" s="875"/>
      <c r="KR607" s="880"/>
      <c r="KV607" s="879"/>
      <c r="KW607" s="875"/>
      <c r="KX607" s="875"/>
      <c r="LN607" s="880"/>
      <c r="LR607" s="879"/>
      <c r="LS607" s="875"/>
      <c r="LT607" s="875"/>
      <c r="MJ607" s="880"/>
      <c r="MN607" s="879"/>
      <c r="MO607" s="875"/>
      <c r="MP607" s="875"/>
      <c r="NF607" s="880"/>
      <c r="NJ607" s="879"/>
      <c r="NK607" s="875"/>
      <c r="NL607" s="875"/>
      <c r="OB607" s="880"/>
      <c r="OF607" s="879"/>
      <c r="OG607" s="875"/>
      <c r="OH607" s="875"/>
      <c r="OX607" s="880"/>
      <c r="PB607" s="879"/>
      <c r="PC607" s="875"/>
      <c r="PD607" s="875"/>
      <c r="PT607" s="880"/>
      <c r="PX607" s="879"/>
      <c r="PY607" s="875"/>
      <c r="PZ607" s="875"/>
      <c r="QP607" s="880"/>
      <c r="QT607" s="879"/>
      <c r="QU607" s="875"/>
      <c r="QV607" s="875"/>
      <c r="RL607" s="880"/>
      <c r="RP607" s="879"/>
      <c r="RQ607" s="875"/>
      <c r="RR607" s="875"/>
      <c r="SH607" s="880"/>
      <c r="SL607" s="879"/>
      <c r="SM607" s="875"/>
      <c r="SN607" s="875"/>
      <c r="TD607" s="880"/>
      <c r="TH607" s="879"/>
      <c r="TI607" s="875"/>
      <c r="TJ607" s="875"/>
      <c r="TZ607" s="880"/>
      <c r="UD607" s="879"/>
      <c r="UE607" s="875"/>
      <c r="UF607" s="875"/>
      <c r="UV607" s="880"/>
      <c r="UZ607" s="879"/>
      <c r="VA607" s="875"/>
      <c r="VB607" s="875"/>
      <c r="VR607" s="880"/>
      <c r="VV607" s="879"/>
      <c r="VW607" s="875"/>
      <c r="VX607" s="875"/>
      <c r="WN607" s="880"/>
      <c r="WR607" s="879"/>
      <c r="WS607" s="875"/>
      <c r="WT607" s="875"/>
      <c r="XJ607" s="880"/>
      <c r="XN607" s="879"/>
      <c r="XO607" s="875"/>
      <c r="XP607" s="875"/>
      <c r="YF607" s="880"/>
      <c r="YJ607" s="879"/>
      <c r="YK607" s="875"/>
      <c r="YL607" s="875"/>
      <c r="ZB607" s="880"/>
      <c r="ZF607" s="879"/>
      <c r="ZG607" s="875"/>
      <c r="ZH607" s="875"/>
      <c r="ZX607" s="880"/>
      <c r="AAB607" s="879"/>
      <c r="AAC607" s="875"/>
      <c r="AAD607" s="875"/>
      <c r="AAT607" s="880"/>
      <c r="AAX607" s="879"/>
      <c r="AAY607" s="875"/>
      <c r="AAZ607" s="875"/>
      <c r="ABP607" s="880"/>
      <c r="ABT607" s="879"/>
      <c r="ABU607" s="875"/>
      <c r="ABV607" s="875"/>
      <c r="ACL607" s="880"/>
      <c r="ACP607" s="879"/>
      <c r="ACQ607" s="875"/>
      <c r="ACR607" s="875"/>
      <c r="ADH607" s="880"/>
      <c r="ADL607" s="879"/>
      <c r="ADM607" s="875"/>
      <c r="ADN607" s="875"/>
      <c r="AED607" s="880"/>
      <c r="AEH607" s="879"/>
      <c r="AEI607" s="875"/>
      <c r="AEJ607" s="875"/>
      <c r="AEZ607" s="880"/>
      <c r="AFD607" s="879"/>
      <c r="AFE607" s="875"/>
      <c r="AFF607" s="875"/>
      <c r="AFV607" s="880"/>
      <c r="AFZ607" s="879"/>
      <c r="AGA607" s="875"/>
      <c r="AGB607" s="875"/>
      <c r="AGR607" s="880"/>
      <c r="AGV607" s="879"/>
      <c r="AGW607" s="875"/>
      <c r="AGX607" s="875"/>
      <c r="AHN607" s="880"/>
      <c r="AHR607" s="879"/>
      <c r="AHS607" s="875"/>
      <c r="AHT607" s="875"/>
      <c r="AIJ607" s="880"/>
      <c r="AIN607" s="879"/>
      <c r="AIO607" s="875"/>
      <c r="AIP607" s="875"/>
      <c r="AJF607" s="880"/>
      <c r="AJJ607" s="879"/>
      <c r="AJK607" s="875"/>
      <c r="AJL607" s="875"/>
      <c r="AKB607" s="880"/>
      <c r="AKF607" s="879"/>
      <c r="AKG607" s="875"/>
      <c r="AKH607" s="875"/>
      <c r="AKX607" s="880"/>
      <c r="ALB607" s="879"/>
      <c r="ALC607" s="875"/>
      <c r="ALD607" s="875"/>
      <c r="ALT607" s="880"/>
      <c r="ALX607" s="879"/>
      <c r="ALY607" s="875"/>
      <c r="ALZ607" s="875"/>
      <c r="AMP607" s="880"/>
      <c r="AMT607" s="879"/>
      <c r="AMU607" s="875"/>
      <c r="AMV607" s="875"/>
      <c r="ANL607" s="880"/>
      <c r="ANP607" s="879"/>
      <c r="ANQ607" s="875"/>
      <c r="ANR607" s="875"/>
      <c r="AOH607" s="880"/>
      <c r="AOL607" s="879"/>
      <c r="AOM607" s="875"/>
      <c r="AON607" s="875"/>
      <c r="APD607" s="880"/>
      <c r="APH607" s="879"/>
      <c r="API607" s="875"/>
      <c r="APJ607" s="875"/>
      <c r="APZ607" s="880"/>
      <c r="AQD607" s="879"/>
      <c r="AQE607" s="875"/>
      <c r="AQF607" s="875"/>
      <c r="AQV607" s="880"/>
      <c r="AQZ607" s="879"/>
      <c r="ARA607" s="875"/>
      <c r="ARB607" s="875"/>
      <c r="ARR607" s="880"/>
      <c r="ARV607" s="879"/>
      <c r="ARW607" s="875"/>
      <c r="ARX607" s="875"/>
      <c r="ASN607" s="880"/>
      <c r="ASR607" s="879"/>
      <c r="ASS607" s="875"/>
      <c r="AST607" s="875"/>
      <c r="ATJ607" s="880"/>
      <c r="ATN607" s="879"/>
      <c r="ATO607" s="875"/>
      <c r="ATP607" s="875"/>
      <c r="AUF607" s="880"/>
      <c r="AUJ607" s="879"/>
      <c r="AUK607" s="875"/>
      <c r="AUL607" s="875"/>
      <c r="AVB607" s="880"/>
      <c r="AVF607" s="879"/>
      <c r="AVG607" s="875"/>
      <c r="AVH607" s="875"/>
      <c r="AVX607" s="880"/>
      <c r="AWB607" s="879"/>
      <c r="AWC607" s="875"/>
      <c r="AWD607" s="875"/>
      <c r="AWT607" s="880"/>
      <c r="AWX607" s="879"/>
      <c r="AWY607" s="875"/>
      <c r="AWZ607" s="875"/>
      <c r="AXP607" s="880"/>
      <c r="AXT607" s="879"/>
      <c r="AXU607" s="875"/>
      <c r="AXV607" s="875"/>
      <c r="AYL607" s="880"/>
      <c r="AYP607" s="879"/>
      <c r="AYQ607" s="875"/>
      <c r="AYR607" s="875"/>
      <c r="AZH607" s="880"/>
      <c r="AZL607" s="879"/>
      <c r="AZM607" s="875"/>
      <c r="AZN607" s="875"/>
      <c r="BAD607" s="880"/>
      <c r="BAH607" s="879"/>
      <c r="BAI607" s="875"/>
      <c r="BAJ607" s="875"/>
      <c r="BAZ607" s="880"/>
      <c r="BBD607" s="879"/>
      <c r="BBE607" s="875"/>
      <c r="BBF607" s="875"/>
      <c r="BBV607" s="880"/>
      <c r="BBZ607" s="879"/>
      <c r="BCA607" s="875"/>
      <c r="BCB607" s="875"/>
      <c r="BCR607" s="880"/>
      <c r="BCV607" s="879"/>
      <c r="BCW607" s="875"/>
      <c r="BCX607" s="875"/>
      <c r="BDN607" s="880"/>
      <c r="BDR607" s="879"/>
      <c r="BDS607" s="875"/>
      <c r="BDT607" s="875"/>
      <c r="BEJ607" s="880"/>
      <c r="BEN607" s="879"/>
      <c r="BEO607" s="875"/>
      <c r="BEP607" s="875"/>
      <c r="BFF607" s="880"/>
      <c r="BFJ607" s="879"/>
      <c r="BFK607" s="875"/>
      <c r="BFL607" s="875"/>
      <c r="BGB607" s="880"/>
      <c r="BGF607" s="879"/>
      <c r="BGG607" s="875"/>
      <c r="BGH607" s="875"/>
      <c r="BGX607" s="880"/>
      <c r="BHB607" s="879"/>
      <c r="BHC607" s="875"/>
      <c r="BHD607" s="875"/>
      <c r="BHT607" s="880"/>
      <c r="BHX607" s="879"/>
      <c r="BHY607" s="875"/>
      <c r="BHZ607" s="875"/>
      <c r="BIP607" s="880"/>
      <c r="BIT607" s="879"/>
      <c r="BIU607" s="875"/>
      <c r="BIV607" s="875"/>
      <c r="BJL607" s="880"/>
      <c r="BJP607" s="879"/>
      <c r="BJQ607" s="875"/>
      <c r="BJR607" s="875"/>
      <c r="BKH607" s="880"/>
      <c r="BKL607" s="879"/>
      <c r="BKM607" s="875"/>
      <c r="BKN607" s="875"/>
      <c r="BLD607" s="880"/>
      <c r="BLH607" s="879"/>
      <c r="BLI607" s="875"/>
      <c r="BLJ607" s="875"/>
      <c r="BLZ607" s="880"/>
      <c r="BMD607" s="879"/>
      <c r="BME607" s="875"/>
      <c r="BMF607" s="875"/>
      <c r="BMV607" s="880"/>
      <c r="BMZ607" s="879"/>
      <c r="BNA607" s="875"/>
      <c r="BNB607" s="875"/>
      <c r="BNR607" s="880"/>
      <c r="BNV607" s="879"/>
      <c r="BNW607" s="875"/>
      <c r="BNX607" s="875"/>
      <c r="BON607" s="880"/>
      <c r="BOR607" s="879"/>
      <c r="BOS607" s="875"/>
      <c r="BOT607" s="875"/>
      <c r="BPJ607" s="880"/>
      <c r="BPN607" s="879"/>
      <c r="BPO607" s="875"/>
      <c r="BPP607" s="875"/>
      <c r="BQF607" s="880"/>
      <c r="BQJ607" s="879"/>
      <c r="BQK607" s="875"/>
      <c r="BQL607" s="875"/>
      <c r="BRB607" s="880"/>
      <c r="BRF607" s="879"/>
      <c r="BRG607" s="875"/>
      <c r="BRH607" s="875"/>
      <c r="BRX607" s="880"/>
      <c r="BSB607" s="879"/>
      <c r="BSC607" s="875"/>
      <c r="BSD607" s="875"/>
      <c r="BST607" s="880"/>
      <c r="BSX607" s="879"/>
      <c r="BSY607" s="875"/>
      <c r="BSZ607" s="875"/>
      <c r="BTP607" s="880"/>
      <c r="BTT607" s="879"/>
      <c r="BTU607" s="875"/>
      <c r="BTV607" s="875"/>
      <c r="BUL607" s="880"/>
      <c r="BUP607" s="879"/>
      <c r="BUQ607" s="875"/>
      <c r="BUR607" s="875"/>
      <c r="BVH607" s="880"/>
      <c r="BVL607" s="879"/>
      <c r="BVM607" s="875"/>
      <c r="BVN607" s="875"/>
      <c r="BWD607" s="880"/>
      <c r="BWH607" s="879"/>
      <c r="BWI607" s="875"/>
      <c r="BWJ607" s="875"/>
      <c r="BWZ607" s="880"/>
      <c r="BXD607" s="879"/>
      <c r="BXE607" s="875"/>
      <c r="BXF607" s="875"/>
      <c r="BXV607" s="880"/>
      <c r="BXZ607" s="879"/>
      <c r="BYA607" s="875"/>
      <c r="BYB607" s="875"/>
      <c r="BYR607" s="880"/>
      <c r="BYV607" s="879"/>
      <c r="BYW607" s="875"/>
      <c r="BYX607" s="875"/>
      <c r="BZN607" s="880"/>
      <c r="BZR607" s="879"/>
      <c r="BZS607" s="875"/>
      <c r="BZT607" s="875"/>
      <c r="CAJ607" s="880"/>
      <c r="CAN607" s="879"/>
      <c r="CAO607" s="875"/>
      <c r="CAP607" s="875"/>
      <c r="CBF607" s="880"/>
      <c r="CBJ607" s="879"/>
      <c r="CBK607" s="875"/>
      <c r="CBL607" s="875"/>
      <c r="CCB607" s="880"/>
      <c r="CCF607" s="879"/>
      <c r="CCG607" s="875"/>
      <c r="CCH607" s="875"/>
      <c r="CCX607" s="880"/>
      <c r="CDB607" s="879"/>
      <c r="CDC607" s="875"/>
      <c r="CDD607" s="875"/>
      <c r="CDT607" s="880"/>
      <c r="CDX607" s="879"/>
      <c r="CDY607" s="875"/>
      <c r="CDZ607" s="875"/>
      <c r="CEP607" s="880"/>
      <c r="CET607" s="879"/>
      <c r="CEU607" s="875"/>
      <c r="CEV607" s="875"/>
      <c r="CFL607" s="880"/>
      <c r="CFP607" s="879"/>
      <c r="CFQ607" s="875"/>
      <c r="CFR607" s="875"/>
      <c r="CGH607" s="880"/>
      <c r="CGL607" s="879"/>
      <c r="CGM607" s="875"/>
      <c r="CGN607" s="875"/>
      <c r="CHD607" s="880"/>
      <c r="CHH607" s="879"/>
      <c r="CHI607" s="875"/>
      <c r="CHJ607" s="875"/>
      <c r="CHZ607" s="880"/>
      <c r="CID607" s="879"/>
      <c r="CIE607" s="875"/>
      <c r="CIF607" s="875"/>
      <c r="CIV607" s="880"/>
      <c r="CIZ607" s="879"/>
      <c r="CJA607" s="875"/>
      <c r="CJB607" s="875"/>
      <c r="CJR607" s="880"/>
      <c r="CJV607" s="879"/>
      <c r="CJW607" s="875"/>
      <c r="CJX607" s="875"/>
      <c r="CKN607" s="880"/>
      <c r="CKR607" s="879"/>
      <c r="CKS607" s="875"/>
      <c r="CKT607" s="875"/>
      <c r="CLJ607" s="880"/>
      <c r="CLN607" s="879"/>
      <c r="CLO607" s="875"/>
      <c r="CLP607" s="875"/>
      <c r="CMF607" s="880"/>
      <c r="CMJ607" s="879"/>
      <c r="CMK607" s="875"/>
      <c r="CML607" s="875"/>
      <c r="CNB607" s="880"/>
      <c r="CNF607" s="879"/>
      <c r="CNG607" s="875"/>
      <c r="CNH607" s="875"/>
      <c r="CNX607" s="880"/>
      <c r="COB607" s="879"/>
      <c r="COC607" s="875"/>
      <c r="COD607" s="875"/>
      <c r="COT607" s="880"/>
      <c r="COX607" s="879"/>
      <c r="COY607" s="875"/>
      <c r="COZ607" s="875"/>
      <c r="CPP607" s="880"/>
      <c r="CPT607" s="879"/>
      <c r="CPU607" s="875"/>
      <c r="CPV607" s="875"/>
      <c r="CQL607" s="880"/>
      <c r="CQP607" s="879"/>
      <c r="CQQ607" s="875"/>
      <c r="CQR607" s="875"/>
      <c r="CRH607" s="880"/>
      <c r="CRL607" s="879"/>
      <c r="CRM607" s="875"/>
      <c r="CRN607" s="875"/>
      <c r="CSD607" s="880"/>
      <c r="CSH607" s="879"/>
      <c r="CSI607" s="875"/>
      <c r="CSJ607" s="875"/>
      <c r="CSZ607" s="880"/>
      <c r="CTD607" s="879"/>
      <c r="CTE607" s="875"/>
      <c r="CTF607" s="875"/>
      <c r="CTV607" s="880"/>
      <c r="CTZ607" s="879"/>
      <c r="CUA607" s="875"/>
      <c r="CUB607" s="875"/>
      <c r="CUR607" s="880"/>
      <c r="CUV607" s="879"/>
      <c r="CUW607" s="875"/>
      <c r="CUX607" s="875"/>
      <c r="CVN607" s="880"/>
      <c r="CVR607" s="879"/>
      <c r="CVS607" s="875"/>
      <c r="CVT607" s="875"/>
      <c r="CWJ607" s="880"/>
      <c r="CWN607" s="879"/>
      <c r="CWO607" s="875"/>
      <c r="CWP607" s="875"/>
      <c r="CXF607" s="880"/>
      <c r="CXJ607" s="879"/>
      <c r="CXK607" s="875"/>
      <c r="CXL607" s="875"/>
      <c r="CYB607" s="880"/>
      <c r="CYF607" s="879"/>
      <c r="CYG607" s="875"/>
      <c r="CYH607" s="875"/>
      <c r="CYX607" s="880"/>
      <c r="CZB607" s="879"/>
      <c r="CZC607" s="875"/>
      <c r="CZD607" s="875"/>
      <c r="CZT607" s="880"/>
      <c r="CZX607" s="879"/>
      <c r="CZY607" s="875"/>
      <c r="CZZ607" s="875"/>
      <c r="DAP607" s="880"/>
      <c r="DAT607" s="879"/>
      <c r="DAU607" s="875"/>
      <c r="DAV607" s="875"/>
      <c r="DBL607" s="880"/>
      <c r="DBP607" s="879"/>
      <c r="DBQ607" s="875"/>
      <c r="DBR607" s="875"/>
      <c r="DCH607" s="880"/>
      <c r="DCL607" s="879"/>
      <c r="DCM607" s="875"/>
      <c r="DCN607" s="875"/>
      <c r="DDD607" s="880"/>
      <c r="DDH607" s="879"/>
      <c r="DDI607" s="875"/>
      <c r="DDJ607" s="875"/>
      <c r="DDZ607" s="880"/>
      <c r="DED607" s="879"/>
      <c r="DEE607" s="875"/>
      <c r="DEF607" s="875"/>
      <c r="DEV607" s="880"/>
      <c r="DEZ607" s="879"/>
      <c r="DFA607" s="875"/>
      <c r="DFB607" s="875"/>
      <c r="DFR607" s="880"/>
      <c r="DFV607" s="879"/>
      <c r="DFW607" s="875"/>
      <c r="DFX607" s="875"/>
      <c r="DGN607" s="880"/>
      <c r="DGR607" s="879"/>
      <c r="DGS607" s="875"/>
      <c r="DGT607" s="875"/>
      <c r="DHJ607" s="880"/>
      <c r="DHN607" s="879"/>
      <c r="DHO607" s="875"/>
      <c r="DHP607" s="875"/>
      <c r="DIF607" s="880"/>
      <c r="DIJ607" s="879"/>
      <c r="DIK607" s="875"/>
      <c r="DIL607" s="875"/>
      <c r="DJB607" s="880"/>
      <c r="DJF607" s="879"/>
      <c r="DJG607" s="875"/>
      <c r="DJH607" s="875"/>
      <c r="DJX607" s="880"/>
      <c r="DKB607" s="879"/>
      <c r="DKC607" s="875"/>
      <c r="DKD607" s="875"/>
      <c r="DKT607" s="880"/>
      <c r="DKX607" s="879"/>
      <c r="DKY607" s="875"/>
      <c r="DKZ607" s="875"/>
      <c r="DLP607" s="880"/>
      <c r="DLT607" s="879"/>
      <c r="DLU607" s="875"/>
      <c r="DLV607" s="875"/>
      <c r="DML607" s="880"/>
      <c r="DMP607" s="879"/>
      <c r="DMQ607" s="875"/>
      <c r="DMR607" s="875"/>
      <c r="DNH607" s="880"/>
      <c r="DNL607" s="879"/>
      <c r="DNM607" s="875"/>
      <c r="DNN607" s="875"/>
      <c r="DOD607" s="880"/>
      <c r="DOH607" s="879"/>
      <c r="DOI607" s="875"/>
      <c r="DOJ607" s="875"/>
      <c r="DOZ607" s="880"/>
      <c r="DPD607" s="879"/>
      <c r="DPE607" s="875"/>
      <c r="DPF607" s="875"/>
      <c r="DPV607" s="880"/>
      <c r="DPZ607" s="879"/>
      <c r="DQA607" s="875"/>
      <c r="DQB607" s="875"/>
      <c r="DQR607" s="880"/>
      <c r="DQV607" s="879"/>
      <c r="DQW607" s="875"/>
      <c r="DQX607" s="875"/>
      <c r="DRN607" s="880"/>
      <c r="DRR607" s="879"/>
      <c r="DRS607" s="875"/>
      <c r="DRT607" s="875"/>
      <c r="DSJ607" s="880"/>
      <c r="DSN607" s="879"/>
      <c r="DSO607" s="875"/>
      <c r="DSP607" s="875"/>
      <c r="DTF607" s="880"/>
      <c r="DTJ607" s="879"/>
      <c r="DTK607" s="875"/>
      <c r="DTL607" s="875"/>
      <c r="DUB607" s="880"/>
      <c r="DUF607" s="879"/>
      <c r="DUG607" s="875"/>
      <c r="DUH607" s="875"/>
      <c r="DUX607" s="880"/>
      <c r="DVB607" s="879"/>
      <c r="DVC607" s="875"/>
      <c r="DVD607" s="875"/>
      <c r="DVT607" s="880"/>
      <c r="DVX607" s="879"/>
      <c r="DVY607" s="875"/>
      <c r="DVZ607" s="875"/>
      <c r="DWP607" s="880"/>
      <c r="DWT607" s="879"/>
      <c r="DWU607" s="875"/>
      <c r="DWV607" s="875"/>
      <c r="DXL607" s="880"/>
      <c r="DXP607" s="879"/>
      <c r="DXQ607" s="875"/>
      <c r="DXR607" s="875"/>
      <c r="DYH607" s="880"/>
      <c r="DYL607" s="879"/>
      <c r="DYM607" s="875"/>
      <c r="DYN607" s="875"/>
      <c r="DZD607" s="880"/>
      <c r="DZH607" s="879"/>
      <c r="DZI607" s="875"/>
      <c r="DZJ607" s="875"/>
      <c r="DZZ607" s="880"/>
      <c r="EAD607" s="879"/>
      <c r="EAE607" s="875"/>
      <c r="EAF607" s="875"/>
      <c r="EAV607" s="880"/>
      <c r="EAZ607" s="879"/>
      <c r="EBA607" s="875"/>
      <c r="EBB607" s="875"/>
      <c r="EBR607" s="880"/>
      <c r="EBV607" s="879"/>
      <c r="EBW607" s="875"/>
      <c r="EBX607" s="875"/>
      <c r="ECN607" s="880"/>
      <c r="ECR607" s="879"/>
      <c r="ECS607" s="875"/>
      <c r="ECT607" s="875"/>
      <c r="EDJ607" s="880"/>
      <c r="EDN607" s="879"/>
      <c r="EDO607" s="875"/>
      <c r="EDP607" s="875"/>
      <c r="EEF607" s="880"/>
      <c r="EEJ607" s="879"/>
      <c r="EEK607" s="875"/>
      <c r="EEL607" s="875"/>
      <c r="EFB607" s="880"/>
      <c r="EFF607" s="879"/>
      <c r="EFG607" s="875"/>
      <c r="EFH607" s="875"/>
      <c r="EFX607" s="880"/>
      <c r="EGB607" s="879"/>
      <c r="EGC607" s="875"/>
      <c r="EGD607" s="875"/>
      <c r="EGT607" s="880"/>
      <c r="EGX607" s="879"/>
      <c r="EGY607" s="875"/>
      <c r="EGZ607" s="875"/>
      <c r="EHP607" s="880"/>
      <c r="EHT607" s="879"/>
      <c r="EHU607" s="875"/>
      <c r="EHV607" s="875"/>
      <c r="EIL607" s="880"/>
      <c r="EIP607" s="879"/>
      <c r="EIQ607" s="875"/>
      <c r="EIR607" s="875"/>
      <c r="EJH607" s="880"/>
      <c r="EJL607" s="879"/>
      <c r="EJM607" s="875"/>
      <c r="EJN607" s="875"/>
      <c r="EKD607" s="880"/>
      <c r="EKH607" s="879"/>
      <c r="EKI607" s="875"/>
      <c r="EKJ607" s="875"/>
      <c r="EKZ607" s="880"/>
      <c r="ELD607" s="879"/>
      <c r="ELE607" s="875"/>
      <c r="ELF607" s="875"/>
      <c r="ELV607" s="880"/>
      <c r="ELZ607" s="879"/>
      <c r="EMA607" s="875"/>
      <c r="EMB607" s="875"/>
      <c r="EMR607" s="880"/>
      <c r="EMV607" s="879"/>
      <c r="EMW607" s="875"/>
      <c r="EMX607" s="875"/>
      <c r="ENN607" s="880"/>
      <c r="ENR607" s="879"/>
      <c r="ENS607" s="875"/>
      <c r="ENT607" s="875"/>
      <c r="EOJ607" s="880"/>
      <c r="EON607" s="879"/>
      <c r="EOO607" s="875"/>
      <c r="EOP607" s="875"/>
      <c r="EPF607" s="880"/>
      <c r="EPJ607" s="879"/>
      <c r="EPK607" s="875"/>
      <c r="EPL607" s="875"/>
      <c r="EQB607" s="880"/>
      <c r="EQF607" s="879"/>
      <c r="EQG607" s="875"/>
      <c r="EQH607" s="875"/>
      <c r="EQX607" s="880"/>
      <c r="ERB607" s="879"/>
      <c r="ERC607" s="875"/>
      <c r="ERD607" s="875"/>
      <c r="ERT607" s="880"/>
      <c r="ERX607" s="879"/>
      <c r="ERY607" s="875"/>
      <c r="ERZ607" s="875"/>
      <c r="ESP607" s="880"/>
      <c r="EST607" s="879"/>
      <c r="ESU607" s="875"/>
      <c r="ESV607" s="875"/>
      <c r="ETL607" s="880"/>
      <c r="ETP607" s="879"/>
      <c r="ETQ607" s="875"/>
      <c r="ETR607" s="875"/>
      <c r="EUH607" s="880"/>
      <c r="EUL607" s="879"/>
      <c r="EUM607" s="875"/>
      <c r="EUN607" s="875"/>
      <c r="EVD607" s="880"/>
      <c r="EVH607" s="879"/>
      <c r="EVI607" s="875"/>
      <c r="EVJ607" s="875"/>
      <c r="EVZ607" s="880"/>
      <c r="EWD607" s="879"/>
      <c r="EWE607" s="875"/>
      <c r="EWF607" s="875"/>
      <c r="EWV607" s="880"/>
      <c r="EWZ607" s="879"/>
      <c r="EXA607" s="875"/>
      <c r="EXB607" s="875"/>
      <c r="EXR607" s="880"/>
      <c r="EXV607" s="879"/>
      <c r="EXW607" s="875"/>
      <c r="EXX607" s="875"/>
      <c r="EYN607" s="880"/>
      <c r="EYR607" s="879"/>
      <c r="EYS607" s="875"/>
      <c r="EYT607" s="875"/>
      <c r="EZJ607" s="880"/>
      <c r="EZN607" s="879"/>
      <c r="EZO607" s="875"/>
      <c r="EZP607" s="875"/>
      <c r="FAF607" s="880"/>
      <c r="FAJ607" s="879"/>
      <c r="FAK607" s="875"/>
      <c r="FAL607" s="875"/>
      <c r="FBB607" s="880"/>
      <c r="FBF607" s="879"/>
      <c r="FBG607" s="875"/>
      <c r="FBH607" s="875"/>
      <c r="FBX607" s="880"/>
      <c r="FCB607" s="879"/>
      <c r="FCC607" s="875"/>
      <c r="FCD607" s="875"/>
      <c r="FCT607" s="880"/>
      <c r="FCX607" s="879"/>
      <c r="FCY607" s="875"/>
      <c r="FCZ607" s="875"/>
      <c r="FDP607" s="880"/>
      <c r="FDT607" s="879"/>
      <c r="FDU607" s="875"/>
      <c r="FDV607" s="875"/>
      <c r="FEL607" s="880"/>
      <c r="FEP607" s="879"/>
      <c r="FEQ607" s="875"/>
      <c r="FER607" s="875"/>
      <c r="FFH607" s="880"/>
      <c r="FFL607" s="879"/>
      <c r="FFM607" s="875"/>
      <c r="FFN607" s="875"/>
      <c r="FGD607" s="880"/>
      <c r="FGH607" s="879"/>
      <c r="FGI607" s="875"/>
      <c r="FGJ607" s="875"/>
      <c r="FGZ607" s="880"/>
      <c r="FHD607" s="879"/>
      <c r="FHE607" s="875"/>
      <c r="FHF607" s="875"/>
      <c r="FHV607" s="880"/>
      <c r="FHZ607" s="879"/>
      <c r="FIA607" s="875"/>
      <c r="FIB607" s="875"/>
      <c r="FIR607" s="880"/>
      <c r="FIV607" s="879"/>
      <c r="FIW607" s="875"/>
      <c r="FIX607" s="875"/>
      <c r="FJN607" s="880"/>
      <c r="FJR607" s="879"/>
      <c r="FJS607" s="875"/>
      <c r="FJT607" s="875"/>
      <c r="FKJ607" s="880"/>
      <c r="FKN607" s="879"/>
      <c r="FKO607" s="875"/>
      <c r="FKP607" s="875"/>
      <c r="FLF607" s="880"/>
      <c r="FLJ607" s="879"/>
      <c r="FLK607" s="875"/>
      <c r="FLL607" s="875"/>
      <c r="FMB607" s="880"/>
      <c r="FMF607" s="879"/>
      <c r="FMG607" s="875"/>
      <c r="FMH607" s="875"/>
      <c r="FMX607" s="880"/>
      <c r="FNB607" s="879"/>
      <c r="FNC607" s="875"/>
      <c r="FND607" s="875"/>
      <c r="FNT607" s="880"/>
      <c r="FNX607" s="879"/>
      <c r="FNY607" s="875"/>
      <c r="FNZ607" s="875"/>
      <c r="FOP607" s="880"/>
      <c r="FOT607" s="879"/>
      <c r="FOU607" s="875"/>
      <c r="FOV607" s="875"/>
      <c r="FPL607" s="880"/>
      <c r="FPP607" s="879"/>
      <c r="FPQ607" s="875"/>
      <c r="FPR607" s="875"/>
      <c r="FQH607" s="880"/>
      <c r="FQL607" s="879"/>
      <c r="FQM607" s="875"/>
      <c r="FQN607" s="875"/>
      <c r="FRD607" s="880"/>
      <c r="FRH607" s="879"/>
      <c r="FRI607" s="875"/>
      <c r="FRJ607" s="875"/>
      <c r="FRZ607" s="880"/>
      <c r="FSD607" s="879"/>
      <c r="FSE607" s="875"/>
      <c r="FSF607" s="875"/>
      <c r="FSV607" s="880"/>
      <c r="FSZ607" s="879"/>
      <c r="FTA607" s="875"/>
      <c r="FTB607" s="875"/>
      <c r="FTR607" s="880"/>
      <c r="FTV607" s="879"/>
      <c r="FTW607" s="875"/>
      <c r="FTX607" s="875"/>
      <c r="FUN607" s="880"/>
      <c r="FUR607" s="879"/>
      <c r="FUS607" s="875"/>
      <c r="FUT607" s="875"/>
      <c r="FVJ607" s="880"/>
      <c r="FVN607" s="879"/>
      <c r="FVO607" s="875"/>
      <c r="FVP607" s="875"/>
      <c r="FWF607" s="880"/>
      <c r="FWJ607" s="879"/>
      <c r="FWK607" s="875"/>
      <c r="FWL607" s="875"/>
      <c r="FXB607" s="880"/>
      <c r="FXF607" s="879"/>
      <c r="FXG607" s="875"/>
      <c r="FXH607" s="875"/>
      <c r="FXX607" s="880"/>
      <c r="FYB607" s="879"/>
      <c r="FYC607" s="875"/>
      <c r="FYD607" s="875"/>
      <c r="FYT607" s="880"/>
      <c r="FYX607" s="879"/>
      <c r="FYY607" s="875"/>
      <c r="FYZ607" s="875"/>
      <c r="FZP607" s="880"/>
      <c r="FZT607" s="879"/>
      <c r="FZU607" s="875"/>
      <c r="FZV607" s="875"/>
      <c r="GAL607" s="880"/>
      <c r="GAP607" s="879"/>
      <c r="GAQ607" s="875"/>
      <c r="GAR607" s="875"/>
      <c r="GBH607" s="880"/>
      <c r="GBL607" s="879"/>
      <c r="GBM607" s="875"/>
      <c r="GBN607" s="875"/>
      <c r="GCD607" s="880"/>
      <c r="GCH607" s="879"/>
      <c r="GCI607" s="875"/>
      <c r="GCJ607" s="875"/>
      <c r="GCZ607" s="880"/>
      <c r="GDD607" s="879"/>
      <c r="GDE607" s="875"/>
      <c r="GDF607" s="875"/>
      <c r="GDV607" s="880"/>
      <c r="GDZ607" s="879"/>
      <c r="GEA607" s="875"/>
      <c r="GEB607" s="875"/>
      <c r="GER607" s="880"/>
      <c r="GEV607" s="879"/>
      <c r="GEW607" s="875"/>
      <c r="GEX607" s="875"/>
      <c r="GFN607" s="880"/>
      <c r="GFR607" s="879"/>
      <c r="GFS607" s="875"/>
      <c r="GFT607" s="875"/>
      <c r="GGJ607" s="880"/>
      <c r="GGN607" s="879"/>
      <c r="GGO607" s="875"/>
      <c r="GGP607" s="875"/>
      <c r="GHF607" s="880"/>
      <c r="GHJ607" s="879"/>
      <c r="GHK607" s="875"/>
      <c r="GHL607" s="875"/>
      <c r="GIB607" s="880"/>
      <c r="GIF607" s="879"/>
      <c r="GIG607" s="875"/>
      <c r="GIH607" s="875"/>
      <c r="GIX607" s="880"/>
      <c r="GJB607" s="879"/>
      <c r="GJC607" s="875"/>
      <c r="GJD607" s="875"/>
      <c r="GJT607" s="880"/>
      <c r="GJX607" s="879"/>
      <c r="GJY607" s="875"/>
      <c r="GJZ607" s="875"/>
      <c r="GKP607" s="880"/>
      <c r="GKT607" s="879"/>
      <c r="GKU607" s="875"/>
      <c r="GKV607" s="875"/>
      <c r="GLL607" s="880"/>
      <c r="GLP607" s="879"/>
      <c r="GLQ607" s="875"/>
      <c r="GLR607" s="875"/>
      <c r="GMH607" s="880"/>
      <c r="GML607" s="879"/>
      <c r="GMM607" s="875"/>
      <c r="GMN607" s="875"/>
      <c r="GND607" s="880"/>
      <c r="GNH607" s="879"/>
      <c r="GNI607" s="875"/>
      <c r="GNJ607" s="875"/>
      <c r="GNZ607" s="880"/>
      <c r="GOD607" s="879"/>
      <c r="GOE607" s="875"/>
      <c r="GOF607" s="875"/>
      <c r="GOV607" s="880"/>
      <c r="GOZ607" s="879"/>
      <c r="GPA607" s="875"/>
      <c r="GPB607" s="875"/>
      <c r="GPR607" s="880"/>
      <c r="GPV607" s="879"/>
      <c r="GPW607" s="875"/>
      <c r="GPX607" s="875"/>
      <c r="GQN607" s="880"/>
      <c r="GQR607" s="879"/>
      <c r="GQS607" s="875"/>
      <c r="GQT607" s="875"/>
      <c r="GRJ607" s="880"/>
      <c r="GRN607" s="879"/>
      <c r="GRO607" s="875"/>
      <c r="GRP607" s="875"/>
      <c r="GSF607" s="880"/>
      <c r="GSJ607" s="879"/>
      <c r="GSK607" s="875"/>
      <c r="GSL607" s="875"/>
      <c r="GTB607" s="880"/>
      <c r="GTF607" s="879"/>
      <c r="GTG607" s="875"/>
      <c r="GTH607" s="875"/>
      <c r="GTX607" s="880"/>
      <c r="GUB607" s="879"/>
      <c r="GUC607" s="875"/>
      <c r="GUD607" s="875"/>
      <c r="GUT607" s="880"/>
      <c r="GUX607" s="879"/>
      <c r="GUY607" s="875"/>
      <c r="GUZ607" s="875"/>
      <c r="GVP607" s="880"/>
      <c r="GVT607" s="879"/>
      <c r="GVU607" s="875"/>
      <c r="GVV607" s="875"/>
      <c r="GWL607" s="880"/>
      <c r="GWP607" s="879"/>
      <c r="GWQ607" s="875"/>
      <c r="GWR607" s="875"/>
      <c r="GXH607" s="880"/>
      <c r="GXL607" s="879"/>
      <c r="GXM607" s="875"/>
      <c r="GXN607" s="875"/>
      <c r="GYD607" s="880"/>
      <c r="GYH607" s="879"/>
      <c r="GYI607" s="875"/>
      <c r="GYJ607" s="875"/>
      <c r="GYZ607" s="880"/>
      <c r="GZD607" s="879"/>
      <c r="GZE607" s="875"/>
      <c r="GZF607" s="875"/>
      <c r="GZV607" s="880"/>
      <c r="GZZ607" s="879"/>
      <c r="HAA607" s="875"/>
      <c r="HAB607" s="875"/>
      <c r="HAR607" s="880"/>
      <c r="HAV607" s="879"/>
      <c r="HAW607" s="875"/>
      <c r="HAX607" s="875"/>
      <c r="HBN607" s="880"/>
      <c r="HBR607" s="879"/>
      <c r="HBS607" s="875"/>
      <c r="HBT607" s="875"/>
      <c r="HCJ607" s="880"/>
      <c r="HCN607" s="879"/>
      <c r="HCO607" s="875"/>
      <c r="HCP607" s="875"/>
      <c r="HDF607" s="880"/>
      <c r="HDJ607" s="879"/>
      <c r="HDK607" s="875"/>
      <c r="HDL607" s="875"/>
      <c r="HEB607" s="880"/>
      <c r="HEF607" s="879"/>
      <c r="HEG607" s="875"/>
      <c r="HEH607" s="875"/>
      <c r="HEX607" s="880"/>
      <c r="HFB607" s="879"/>
      <c r="HFC607" s="875"/>
      <c r="HFD607" s="875"/>
      <c r="HFT607" s="880"/>
      <c r="HFX607" s="879"/>
      <c r="HFY607" s="875"/>
      <c r="HFZ607" s="875"/>
      <c r="HGP607" s="880"/>
      <c r="HGT607" s="879"/>
      <c r="HGU607" s="875"/>
      <c r="HGV607" s="875"/>
      <c r="HHL607" s="880"/>
      <c r="HHP607" s="879"/>
      <c r="HHQ607" s="875"/>
      <c r="HHR607" s="875"/>
      <c r="HIH607" s="880"/>
      <c r="HIL607" s="879"/>
      <c r="HIM607" s="875"/>
      <c r="HIN607" s="875"/>
      <c r="HJD607" s="880"/>
      <c r="HJH607" s="879"/>
      <c r="HJI607" s="875"/>
      <c r="HJJ607" s="875"/>
      <c r="HJZ607" s="880"/>
      <c r="HKD607" s="879"/>
      <c r="HKE607" s="875"/>
      <c r="HKF607" s="875"/>
      <c r="HKV607" s="880"/>
      <c r="HKZ607" s="879"/>
      <c r="HLA607" s="875"/>
      <c r="HLB607" s="875"/>
      <c r="HLR607" s="880"/>
      <c r="HLV607" s="879"/>
      <c r="HLW607" s="875"/>
      <c r="HLX607" s="875"/>
      <c r="HMN607" s="880"/>
      <c r="HMR607" s="879"/>
      <c r="HMS607" s="875"/>
      <c r="HMT607" s="875"/>
      <c r="HNJ607" s="880"/>
      <c r="HNN607" s="879"/>
      <c r="HNO607" s="875"/>
      <c r="HNP607" s="875"/>
      <c r="HOF607" s="880"/>
      <c r="HOJ607" s="879"/>
      <c r="HOK607" s="875"/>
      <c r="HOL607" s="875"/>
      <c r="HPB607" s="880"/>
      <c r="HPF607" s="879"/>
      <c r="HPG607" s="875"/>
      <c r="HPH607" s="875"/>
      <c r="HPX607" s="880"/>
      <c r="HQB607" s="879"/>
      <c r="HQC607" s="875"/>
      <c r="HQD607" s="875"/>
      <c r="HQT607" s="880"/>
      <c r="HQX607" s="879"/>
      <c r="HQY607" s="875"/>
      <c r="HQZ607" s="875"/>
      <c r="HRP607" s="880"/>
      <c r="HRT607" s="879"/>
      <c r="HRU607" s="875"/>
      <c r="HRV607" s="875"/>
      <c r="HSL607" s="880"/>
      <c r="HSP607" s="879"/>
      <c r="HSQ607" s="875"/>
      <c r="HSR607" s="875"/>
      <c r="HTH607" s="880"/>
      <c r="HTL607" s="879"/>
      <c r="HTM607" s="875"/>
      <c r="HTN607" s="875"/>
      <c r="HUD607" s="880"/>
      <c r="HUH607" s="879"/>
      <c r="HUI607" s="875"/>
      <c r="HUJ607" s="875"/>
      <c r="HUZ607" s="880"/>
      <c r="HVD607" s="879"/>
      <c r="HVE607" s="875"/>
      <c r="HVF607" s="875"/>
      <c r="HVV607" s="880"/>
      <c r="HVZ607" s="879"/>
      <c r="HWA607" s="875"/>
      <c r="HWB607" s="875"/>
      <c r="HWR607" s="880"/>
      <c r="HWV607" s="879"/>
      <c r="HWW607" s="875"/>
      <c r="HWX607" s="875"/>
      <c r="HXN607" s="880"/>
      <c r="HXR607" s="879"/>
      <c r="HXS607" s="875"/>
      <c r="HXT607" s="875"/>
      <c r="HYJ607" s="880"/>
      <c r="HYN607" s="879"/>
      <c r="HYO607" s="875"/>
      <c r="HYP607" s="875"/>
      <c r="HZF607" s="880"/>
      <c r="HZJ607" s="879"/>
      <c r="HZK607" s="875"/>
      <c r="HZL607" s="875"/>
      <c r="IAB607" s="880"/>
      <c r="IAF607" s="879"/>
      <c r="IAG607" s="875"/>
      <c r="IAH607" s="875"/>
      <c r="IAX607" s="880"/>
      <c r="IBB607" s="879"/>
      <c r="IBC607" s="875"/>
      <c r="IBD607" s="875"/>
      <c r="IBT607" s="880"/>
      <c r="IBX607" s="879"/>
      <c r="IBY607" s="875"/>
      <c r="IBZ607" s="875"/>
      <c r="ICP607" s="880"/>
      <c r="ICT607" s="879"/>
      <c r="ICU607" s="875"/>
      <c r="ICV607" s="875"/>
      <c r="IDL607" s="880"/>
      <c r="IDP607" s="879"/>
      <c r="IDQ607" s="875"/>
      <c r="IDR607" s="875"/>
      <c r="IEH607" s="880"/>
      <c r="IEL607" s="879"/>
      <c r="IEM607" s="875"/>
      <c r="IEN607" s="875"/>
      <c r="IFD607" s="880"/>
      <c r="IFH607" s="879"/>
      <c r="IFI607" s="875"/>
      <c r="IFJ607" s="875"/>
      <c r="IFZ607" s="880"/>
      <c r="IGD607" s="879"/>
      <c r="IGE607" s="875"/>
      <c r="IGF607" s="875"/>
      <c r="IGV607" s="880"/>
      <c r="IGZ607" s="879"/>
      <c r="IHA607" s="875"/>
      <c r="IHB607" s="875"/>
      <c r="IHR607" s="880"/>
      <c r="IHV607" s="879"/>
      <c r="IHW607" s="875"/>
      <c r="IHX607" s="875"/>
      <c r="IIN607" s="880"/>
      <c r="IIR607" s="879"/>
      <c r="IIS607" s="875"/>
      <c r="IIT607" s="875"/>
      <c r="IJJ607" s="880"/>
      <c r="IJN607" s="879"/>
      <c r="IJO607" s="875"/>
      <c r="IJP607" s="875"/>
      <c r="IKF607" s="880"/>
      <c r="IKJ607" s="879"/>
      <c r="IKK607" s="875"/>
      <c r="IKL607" s="875"/>
      <c r="ILB607" s="880"/>
      <c r="ILF607" s="879"/>
      <c r="ILG607" s="875"/>
      <c r="ILH607" s="875"/>
      <c r="ILX607" s="880"/>
      <c r="IMB607" s="879"/>
      <c r="IMC607" s="875"/>
      <c r="IMD607" s="875"/>
      <c r="IMT607" s="880"/>
      <c r="IMX607" s="879"/>
      <c r="IMY607" s="875"/>
      <c r="IMZ607" s="875"/>
      <c r="INP607" s="880"/>
      <c r="INT607" s="879"/>
      <c r="INU607" s="875"/>
      <c r="INV607" s="875"/>
      <c r="IOL607" s="880"/>
      <c r="IOP607" s="879"/>
      <c r="IOQ607" s="875"/>
      <c r="IOR607" s="875"/>
      <c r="IPH607" s="880"/>
      <c r="IPL607" s="879"/>
      <c r="IPM607" s="875"/>
      <c r="IPN607" s="875"/>
      <c r="IQD607" s="880"/>
      <c r="IQH607" s="879"/>
      <c r="IQI607" s="875"/>
      <c r="IQJ607" s="875"/>
      <c r="IQZ607" s="880"/>
      <c r="IRD607" s="879"/>
      <c r="IRE607" s="875"/>
      <c r="IRF607" s="875"/>
      <c r="IRV607" s="880"/>
      <c r="IRZ607" s="879"/>
      <c r="ISA607" s="875"/>
      <c r="ISB607" s="875"/>
      <c r="ISR607" s="880"/>
      <c r="ISV607" s="879"/>
      <c r="ISW607" s="875"/>
      <c r="ISX607" s="875"/>
      <c r="ITN607" s="880"/>
      <c r="ITR607" s="879"/>
      <c r="ITS607" s="875"/>
      <c r="ITT607" s="875"/>
      <c r="IUJ607" s="880"/>
      <c r="IUN607" s="879"/>
      <c r="IUO607" s="875"/>
      <c r="IUP607" s="875"/>
      <c r="IVF607" s="880"/>
      <c r="IVJ607" s="879"/>
      <c r="IVK607" s="875"/>
      <c r="IVL607" s="875"/>
      <c r="IWB607" s="880"/>
      <c r="IWF607" s="879"/>
      <c r="IWG607" s="875"/>
      <c r="IWH607" s="875"/>
      <c r="IWX607" s="880"/>
      <c r="IXB607" s="879"/>
      <c r="IXC607" s="875"/>
      <c r="IXD607" s="875"/>
      <c r="IXT607" s="880"/>
      <c r="IXX607" s="879"/>
      <c r="IXY607" s="875"/>
      <c r="IXZ607" s="875"/>
      <c r="IYP607" s="880"/>
      <c r="IYT607" s="879"/>
      <c r="IYU607" s="875"/>
      <c r="IYV607" s="875"/>
      <c r="IZL607" s="880"/>
      <c r="IZP607" s="879"/>
      <c r="IZQ607" s="875"/>
      <c r="IZR607" s="875"/>
      <c r="JAH607" s="880"/>
      <c r="JAL607" s="879"/>
      <c r="JAM607" s="875"/>
      <c r="JAN607" s="875"/>
      <c r="JBD607" s="880"/>
      <c r="JBH607" s="879"/>
      <c r="JBI607" s="875"/>
      <c r="JBJ607" s="875"/>
      <c r="JBZ607" s="880"/>
      <c r="JCD607" s="879"/>
      <c r="JCE607" s="875"/>
      <c r="JCF607" s="875"/>
      <c r="JCV607" s="880"/>
      <c r="JCZ607" s="879"/>
      <c r="JDA607" s="875"/>
      <c r="JDB607" s="875"/>
      <c r="JDR607" s="880"/>
      <c r="JDV607" s="879"/>
      <c r="JDW607" s="875"/>
      <c r="JDX607" s="875"/>
      <c r="JEN607" s="880"/>
      <c r="JER607" s="879"/>
      <c r="JES607" s="875"/>
      <c r="JET607" s="875"/>
      <c r="JFJ607" s="880"/>
      <c r="JFN607" s="879"/>
      <c r="JFO607" s="875"/>
      <c r="JFP607" s="875"/>
      <c r="JGF607" s="880"/>
      <c r="JGJ607" s="879"/>
      <c r="JGK607" s="875"/>
      <c r="JGL607" s="875"/>
      <c r="JHB607" s="880"/>
      <c r="JHF607" s="879"/>
      <c r="JHG607" s="875"/>
      <c r="JHH607" s="875"/>
      <c r="JHX607" s="880"/>
      <c r="JIB607" s="879"/>
      <c r="JIC607" s="875"/>
      <c r="JID607" s="875"/>
      <c r="JIT607" s="880"/>
      <c r="JIX607" s="879"/>
      <c r="JIY607" s="875"/>
      <c r="JIZ607" s="875"/>
      <c r="JJP607" s="880"/>
      <c r="JJT607" s="879"/>
      <c r="JJU607" s="875"/>
      <c r="JJV607" s="875"/>
      <c r="JKL607" s="880"/>
      <c r="JKP607" s="879"/>
      <c r="JKQ607" s="875"/>
      <c r="JKR607" s="875"/>
      <c r="JLH607" s="880"/>
      <c r="JLL607" s="879"/>
      <c r="JLM607" s="875"/>
      <c r="JLN607" s="875"/>
      <c r="JMD607" s="880"/>
      <c r="JMH607" s="879"/>
      <c r="JMI607" s="875"/>
      <c r="JMJ607" s="875"/>
      <c r="JMZ607" s="880"/>
      <c r="JND607" s="879"/>
      <c r="JNE607" s="875"/>
      <c r="JNF607" s="875"/>
      <c r="JNV607" s="880"/>
      <c r="JNZ607" s="879"/>
      <c r="JOA607" s="875"/>
      <c r="JOB607" s="875"/>
      <c r="JOR607" s="880"/>
      <c r="JOV607" s="879"/>
      <c r="JOW607" s="875"/>
      <c r="JOX607" s="875"/>
      <c r="JPN607" s="880"/>
      <c r="JPR607" s="879"/>
      <c r="JPS607" s="875"/>
      <c r="JPT607" s="875"/>
      <c r="JQJ607" s="880"/>
      <c r="JQN607" s="879"/>
      <c r="JQO607" s="875"/>
      <c r="JQP607" s="875"/>
      <c r="JRF607" s="880"/>
      <c r="JRJ607" s="879"/>
      <c r="JRK607" s="875"/>
      <c r="JRL607" s="875"/>
      <c r="JSB607" s="880"/>
      <c r="JSF607" s="879"/>
      <c r="JSG607" s="875"/>
      <c r="JSH607" s="875"/>
      <c r="JSX607" s="880"/>
      <c r="JTB607" s="879"/>
      <c r="JTC607" s="875"/>
      <c r="JTD607" s="875"/>
      <c r="JTT607" s="880"/>
      <c r="JTX607" s="879"/>
      <c r="JTY607" s="875"/>
      <c r="JTZ607" s="875"/>
      <c r="JUP607" s="880"/>
      <c r="JUT607" s="879"/>
      <c r="JUU607" s="875"/>
      <c r="JUV607" s="875"/>
      <c r="JVL607" s="880"/>
      <c r="JVP607" s="879"/>
      <c r="JVQ607" s="875"/>
      <c r="JVR607" s="875"/>
      <c r="JWH607" s="880"/>
      <c r="JWL607" s="879"/>
      <c r="JWM607" s="875"/>
      <c r="JWN607" s="875"/>
      <c r="JXD607" s="880"/>
      <c r="JXH607" s="879"/>
      <c r="JXI607" s="875"/>
      <c r="JXJ607" s="875"/>
      <c r="JXZ607" s="880"/>
      <c r="JYD607" s="879"/>
      <c r="JYE607" s="875"/>
      <c r="JYF607" s="875"/>
      <c r="JYV607" s="880"/>
      <c r="JYZ607" s="879"/>
      <c r="JZA607" s="875"/>
      <c r="JZB607" s="875"/>
      <c r="JZR607" s="880"/>
      <c r="JZV607" s="879"/>
      <c r="JZW607" s="875"/>
      <c r="JZX607" s="875"/>
      <c r="KAN607" s="880"/>
      <c r="KAR607" s="879"/>
      <c r="KAS607" s="875"/>
      <c r="KAT607" s="875"/>
      <c r="KBJ607" s="880"/>
      <c r="KBN607" s="879"/>
      <c r="KBO607" s="875"/>
      <c r="KBP607" s="875"/>
      <c r="KCF607" s="880"/>
      <c r="KCJ607" s="879"/>
      <c r="KCK607" s="875"/>
      <c r="KCL607" s="875"/>
      <c r="KDB607" s="880"/>
      <c r="KDF607" s="879"/>
      <c r="KDG607" s="875"/>
      <c r="KDH607" s="875"/>
      <c r="KDX607" s="880"/>
      <c r="KEB607" s="879"/>
      <c r="KEC607" s="875"/>
      <c r="KED607" s="875"/>
      <c r="KET607" s="880"/>
      <c r="KEX607" s="879"/>
      <c r="KEY607" s="875"/>
      <c r="KEZ607" s="875"/>
      <c r="KFP607" s="880"/>
      <c r="KFT607" s="879"/>
      <c r="KFU607" s="875"/>
      <c r="KFV607" s="875"/>
      <c r="KGL607" s="880"/>
      <c r="KGP607" s="879"/>
      <c r="KGQ607" s="875"/>
      <c r="KGR607" s="875"/>
      <c r="KHH607" s="880"/>
      <c r="KHL607" s="879"/>
      <c r="KHM607" s="875"/>
      <c r="KHN607" s="875"/>
      <c r="KID607" s="880"/>
      <c r="KIH607" s="879"/>
      <c r="KII607" s="875"/>
      <c r="KIJ607" s="875"/>
      <c r="KIZ607" s="880"/>
      <c r="KJD607" s="879"/>
      <c r="KJE607" s="875"/>
      <c r="KJF607" s="875"/>
      <c r="KJV607" s="880"/>
      <c r="KJZ607" s="879"/>
      <c r="KKA607" s="875"/>
      <c r="KKB607" s="875"/>
      <c r="KKR607" s="880"/>
      <c r="KKV607" s="879"/>
      <c r="KKW607" s="875"/>
      <c r="KKX607" s="875"/>
      <c r="KLN607" s="880"/>
      <c r="KLR607" s="879"/>
      <c r="KLS607" s="875"/>
      <c r="KLT607" s="875"/>
      <c r="KMJ607" s="880"/>
      <c r="KMN607" s="879"/>
      <c r="KMO607" s="875"/>
      <c r="KMP607" s="875"/>
      <c r="KNF607" s="880"/>
      <c r="KNJ607" s="879"/>
      <c r="KNK607" s="875"/>
      <c r="KNL607" s="875"/>
      <c r="KOB607" s="880"/>
      <c r="KOF607" s="879"/>
      <c r="KOG607" s="875"/>
      <c r="KOH607" s="875"/>
      <c r="KOX607" s="880"/>
      <c r="KPB607" s="879"/>
      <c r="KPC607" s="875"/>
      <c r="KPD607" s="875"/>
      <c r="KPT607" s="880"/>
      <c r="KPX607" s="879"/>
      <c r="KPY607" s="875"/>
      <c r="KPZ607" s="875"/>
      <c r="KQP607" s="880"/>
      <c r="KQT607" s="879"/>
      <c r="KQU607" s="875"/>
      <c r="KQV607" s="875"/>
      <c r="KRL607" s="880"/>
      <c r="KRP607" s="879"/>
      <c r="KRQ607" s="875"/>
      <c r="KRR607" s="875"/>
      <c r="KSH607" s="880"/>
      <c r="KSL607" s="879"/>
      <c r="KSM607" s="875"/>
      <c r="KSN607" s="875"/>
      <c r="KTD607" s="880"/>
      <c r="KTH607" s="879"/>
      <c r="KTI607" s="875"/>
      <c r="KTJ607" s="875"/>
      <c r="KTZ607" s="880"/>
      <c r="KUD607" s="879"/>
      <c r="KUE607" s="875"/>
      <c r="KUF607" s="875"/>
      <c r="KUV607" s="880"/>
      <c r="KUZ607" s="879"/>
      <c r="KVA607" s="875"/>
      <c r="KVB607" s="875"/>
      <c r="KVR607" s="880"/>
      <c r="KVV607" s="879"/>
      <c r="KVW607" s="875"/>
      <c r="KVX607" s="875"/>
      <c r="KWN607" s="880"/>
      <c r="KWR607" s="879"/>
      <c r="KWS607" s="875"/>
      <c r="KWT607" s="875"/>
      <c r="KXJ607" s="880"/>
      <c r="KXN607" s="879"/>
      <c r="KXO607" s="875"/>
      <c r="KXP607" s="875"/>
      <c r="KYF607" s="880"/>
      <c r="KYJ607" s="879"/>
      <c r="KYK607" s="875"/>
      <c r="KYL607" s="875"/>
      <c r="KZB607" s="880"/>
      <c r="KZF607" s="879"/>
      <c r="KZG607" s="875"/>
      <c r="KZH607" s="875"/>
      <c r="KZX607" s="880"/>
      <c r="LAB607" s="879"/>
      <c r="LAC607" s="875"/>
      <c r="LAD607" s="875"/>
      <c r="LAT607" s="880"/>
      <c r="LAX607" s="879"/>
      <c r="LAY607" s="875"/>
      <c r="LAZ607" s="875"/>
      <c r="LBP607" s="880"/>
      <c r="LBT607" s="879"/>
      <c r="LBU607" s="875"/>
      <c r="LBV607" s="875"/>
      <c r="LCL607" s="880"/>
      <c r="LCP607" s="879"/>
      <c r="LCQ607" s="875"/>
      <c r="LCR607" s="875"/>
      <c r="LDH607" s="880"/>
      <c r="LDL607" s="879"/>
      <c r="LDM607" s="875"/>
      <c r="LDN607" s="875"/>
      <c r="LED607" s="880"/>
      <c r="LEH607" s="879"/>
      <c r="LEI607" s="875"/>
      <c r="LEJ607" s="875"/>
      <c r="LEZ607" s="880"/>
      <c r="LFD607" s="879"/>
      <c r="LFE607" s="875"/>
      <c r="LFF607" s="875"/>
      <c r="LFV607" s="880"/>
      <c r="LFZ607" s="879"/>
      <c r="LGA607" s="875"/>
      <c r="LGB607" s="875"/>
      <c r="LGR607" s="880"/>
      <c r="LGV607" s="879"/>
      <c r="LGW607" s="875"/>
      <c r="LGX607" s="875"/>
      <c r="LHN607" s="880"/>
      <c r="LHR607" s="879"/>
      <c r="LHS607" s="875"/>
      <c r="LHT607" s="875"/>
      <c r="LIJ607" s="880"/>
      <c r="LIN607" s="879"/>
      <c r="LIO607" s="875"/>
      <c r="LIP607" s="875"/>
      <c r="LJF607" s="880"/>
      <c r="LJJ607" s="879"/>
      <c r="LJK607" s="875"/>
      <c r="LJL607" s="875"/>
      <c r="LKB607" s="880"/>
      <c r="LKF607" s="879"/>
      <c r="LKG607" s="875"/>
      <c r="LKH607" s="875"/>
      <c r="LKX607" s="880"/>
      <c r="LLB607" s="879"/>
      <c r="LLC607" s="875"/>
      <c r="LLD607" s="875"/>
      <c r="LLT607" s="880"/>
      <c r="LLX607" s="879"/>
      <c r="LLY607" s="875"/>
      <c r="LLZ607" s="875"/>
      <c r="LMP607" s="880"/>
      <c r="LMT607" s="879"/>
      <c r="LMU607" s="875"/>
      <c r="LMV607" s="875"/>
      <c r="LNL607" s="880"/>
      <c r="LNP607" s="879"/>
      <c r="LNQ607" s="875"/>
      <c r="LNR607" s="875"/>
      <c r="LOH607" s="880"/>
      <c r="LOL607" s="879"/>
      <c r="LOM607" s="875"/>
      <c r="LON607" s="875"/>
      <c r="LPD607" s="880"/>
      <c r="LPH607" s="879"/>
      <c r="LPI607" s="875"/>
      <c r="LPJ607" s="875"/>
      <c r="LPZ607" s="880"/>
      <c r="LQD607" s="879"/>
      <c r="LQE607" s="875"/>
      <c r="LQF607" s="875"/>
      <c r="LQV607" s="880"/>
      <c r="LQZ607" s="879"/>
      <c r="LRA607" s="875"/>
      <c r="LRB607" s="875"/>
      <c r="LRR607" s="880"/>
      <c r="LRV607" s="879"/>
      <c r="LRW607" s="875"/>
      <c r="LRX607" s="875"/>
      <c r="LSN607" s="880"/>
      <c r="LSR607" s="879"/>
      <c r="LSS607" s="875"/>
      <c r="LST607" s="875"/>
      <c r="LTJ607" s="880"/>
      <c r="LTN607" s="879"/>
      <c r="LTO607" s="875"/>
      <c r="LTP607" s="875"/>
      <c r="LUF607" s="880"/>
      <c r="LUJ607" s="879"/>
      <c r="LUK607" s="875"/>
      <c r="LUL607" s="875"/>
      <c r="LVB607" s="880"/>
      <c r="LVF607" s="879"/>
      <c r="LVG607" s="875"/>
      <c r="LVH607" s="875"/>
      <c r="LVX607" s="880"/>
      <c r="LWB607" s="879"/>
      <c r="LWC607" s="875"/>
      <c r="LWD607" s="875"/>
      <c r="LWT607" s="880"/>
      <c r="LWX607" s="879"/>
      <c r="LWY607" s="875"/>
      <c r="LWZ607" s="875"/>
      <c r="LXP607" s="880"/>
      <c r="LXT607" s="879"/>
      <c r="LXU607" s="875"/>
      <c r="LXV607" s="875"/>
      <c r="LYL607" s="880"/>
      <c r="LYP607" s="879"/>
      <c r="LYQ607" s="875"/>
      <c r="LYR607" s="875"/>
      <c r="LZH607" s="880"/>
      <c r="LZL607" s="879"/>
      <c r="LZM607" s="875"/>
      <c r="LZN607" s="875"/>
      <c r="MAD607" s="880"/>
      <c r="MAH607" s="879"/>
      <c r="MAI607" s="875"/>
      <c r="MAJ607" s="875"/>
      <c r="MAZ607" s="880"/>
      <c r="MBD607" s="879"/>
      <c r="MBE607" s="875"/>
      <c r="MBF607" s="875"/>
      <c r="MBV607" s="880"/>
      <c r="MBZ607" s="879"/>
      <c r="MCA607" s="875"/>
      <c r="MCB607" s="875"/>
      <c r="MCR607" s="880"/>
      <c r="MCV607" s="879"/>
      <c r="MCW607" s="875"/>
      <c r="MCX607" s="875"/>
      <c r="MDN607" s="880"/>
      <c r="MDR607" s="879"/>
      <c r="MDS607" s="875"/>
      <c r="MDT607" s="875"/>
      <c r="MEJ607" s="880"/>
      <c r="MEN607" s="879"/>
      <c r="MEO607" s="875"/>
      <c r="MEP607" s="875"/>
      <c r="MFF607" s="880"/>
      <c r="MFJ607" s="879"/>
      <c r="MFK607" s="875"/>
      <c r="MFL607" s="875"/>
      <c r="MGB607" s="880"/>
      <c r="MGF607" s="879"/>
      <c r="MGG607" s="875"/>
      <c r="MGH607" s="875"/>
      <c r="MGX607" s="880"/>
      <c r="MHB607" s="879"/>
      <c r="MHC607" s="875"/>
      <c r="MHD607" s="875"/>
      <c r="MHT607" s="880"/>
      <c r="MHX607" s="879"/>
      <c r="MHY607" s="875"/>
      <c r="MHZ607" s="875"/>
      <c r="MIP607" s="880"/>
      <c r="MIT607" s="879"/>
      <c r="MIU607" s="875"/>
      <c r="MIV607" s="875"/>
      <c r="MJL607" s="880"/>
      <c r="MJP607" s="879"/>
      <c r="MJQ607" s="875"/>
      <c r="MJR607" s="875"/>
      <c r="MKH607" s="880"/>
      <c r="MKL607" s="879"/>
      <c r="MKM607" s="875"/>
      <c r="MKN607" s="875"/>
      <c r="MLD607" s="880"/>
      <c r="MLH607" s="879"/>
      <c r="MLI607" s="875"/>
      <c r="MLJ607" s="875"/>
      <c r="MLZ607" s="880"/>
      <c r="MMD607" s="879"/>
      <c r="MME607" s="875"/>
      <c r="MMF607" s="875"/>
      <c r="MMV607" s="880"/>
      <c r="MMZ607" s="879"/>
      <c r="MNA607" s="875"/>
      <c r="MNB607" s="875"/>
      <c r="MNR607" s="880"/>
      <c r="MNV607" s="879"/>
      <c r="MNW607" s="875"/>
      <c r="MNX607" s="875"/>
      <c r="MON607" s="880"/>
      <c r="MOR607" s="879"/>
      <c r="MOS607" s="875"/>
      <c r="MOT607" s="875"/>
      <c r="MPJ607" s="880"/>
      <c r="MPN607" s="879"/>
      <c r="MPO607" s="875"/>
      <c r="MPP607" s="875"/>
      <c r="MQF607" s="880"/>
      <c r="MQJ607" s="879"/>
      <c r="MQK607" s="875"/>
      <c r="MQL607" s="875"/>
      <c r="MRB607" s="880"/>
      <c r="MRF607" s="879"/>
      <c r="MRG607" s="875"/>
      <c r="MRH607" s="875"/>
      <c r="MRX607" s="880"/>
      <c r="MSB607" s="879"/>
      <c r="MSC607" s="875"/>
      <c r="MSD607" s="875"/>
      <c r="MST607" s="880"/>
      <c r="MSX607" s="879"/>
      <c r="MSY607" s="875"/>
      <c r="MSZ607" s="875"/>
      <c r="MTP607" s="880"/>
      <c r="MTT607" s="879"/>
      <c r="MTU607" s="875"/>
      <c r="MTV607" s="875"/>
      <c r="MUL607" s="880"/>
      <c r="MUP607" s="879"/>
      <c r="MUQ607" s="875"/>
      <c r="MUR607" s="875"/>
      <c r="MVH607" s="880"/>
      <c r="MVL607" s="879"/>
      <c r="MVM607" s="875"/>
      <c r="MVN607" s="875"/>
      <c r="MWD607" s="880"/>
      <c r="MWH607" s="879"/>
      <c r="MWI607" s="875"/>
      <c r="MWJ607" s="875"/>
      <c r="MWZ607" s="880"/>
      <c r="MXD607" s="879"/>
      <c r="MXE607" s="875"/>
      <c r="MXF607" s="875"/>
      <c r="MXV607" s="880"/>
      <c r="MXZ607" s="879"/>
      <c r="MYA607" s="875"/>
      <c r="MYB607" s="875"/>
      <c r="MYR607" s="880"/>
      <c r="MYV607" s="879"/>
      <c r="MYW607" s="875"/>
      <c r="MYX607" s="875"/>
      <c r="MZN607" s="880"/>
      <c r="MZR607" s="879"/>
      <c r="MZS607" s="875"/>
      <c r="MZT607" s="875"/>
      <c r="NAJ607" s="880"/>
      <c r="NAN607" s="879"/>
      <c r="NAO607" s="875"/>
      <c r="NAP607" s="875"/>
      <c r="NBF607" s="880"/>
      <c r="NBJ607" s="879"/>
      <c r="NBK607" s="875"/>
      <c r="NBL607" s="875"/>
      <c r="NCB607" s="880"/>
      <c r="NCF607" s="879"/>
      <c r="NCG607" s="875"/>
      <c r="NCH607" s="875"/>
      <c r="NCX607" s="880"/>
      <c r="NDB607" s="879"/>
      <c r="NDC607" s="875"/>
      <c r="NDD607" s="875"/>
      <c r="NDT607" s="880"/>
      <c r="NDX607" s="879"/>
      <c r="NDY607" s="875"/>
      <c r="NDZ607" s="875"/>
      <c r="NEP607" s="880"/>
      <c r="NET607" s="879"/>
      <c r="NEU607" s="875"/>
      <c r="NEV607" s="875"/>
      <c r="NFL607" s="880"/>
      <c r="NFP607" s="879"/>
      <c r="NFQ607" s="875"/>
      <c r="NFR607" s="875"/>
      <c r="NGH607" s="880"/>
      <c r="NGL607" s="879"/>
      <c r="NGM607" s="875"/>
      <c r="NGN607" s="875"/>
      <c r="NHD607" s="880"/>
      <c r="NHH607" s="879"/>
      <c r="NHI607" s="875"/>
      <c r="NHJ607" s="875"/>
      <c r="NHZ607" s="880"/>
      <c r="NID607" s="879"/>
      <c r="NIE607" s="875"/>
      <c r="NIF607" s="875"/>
      <c r="NIV607" s="880"/>
      <c r="NIZ607" s="879"/>
      <c r="NJA607" s="875"/>
      <c r="NJB607" s="875"/>
      <c r="NJR607" s="880"/>
      <c r="NJV607" s="879"/>
      <c r="NJW607" s="875"/>
      <c r="NJX607" s="875"/>
      <c r="NKN607" s="880"/>
      <c r="NKR607" s="879"/>
      <c r="NKS607" s="875"/>
      <c r="NKT607" s="875"/>
      <c r="NLJ607" s="880"/>
      <c r="NLN607" s="879"/>
      <c r="NLO607" s="875"/>
      <c r="NLP607" s="875"/>
      <c r="NMF607" s="880"/>
      <c r="NMJ607" s="879"/>
      <c r="NMK607" s="875"/>
      <c r="NML607" s="875"/>
      <c r="NNB607" s="880"/>
      <c r="NNF607" s="879"/>
      <c r="NNG607" s="875"/>
      <c r="NNH607" s="875"/>
      <c r="NNX607" s="880"/>
      <c r="NOB607" s="879"/>
      <c r="NOC607" s="875"/>
      <c r="NOD607" s="875"/>
      <c r="NOT607" s="880"/>
      <c r="NOX607" s="879"/>
      <c r="NOY607" s="875"/>
      <c r="NOZ607" s="875"/>
      <c r="NPP607" s="880"/>
      <c r="NPT607" s="879"/>
      <c r="NPU607" s="875"/>
      <c r="NPV607" s="875"/>
      <c r="NQL607" s="880"/>
      <c r="NQP607" s="879"/>
      <c r="NQQ607" s="875"/>
      <c r="NQR607" s="875"/>
      <c r="NRH607" s="880"/>
      <c r="NRL607" s="879"/>
      <c r="NRM607" s="875"/>
      <c r="NRN607" s="875"/>
      <c r="NSD607" s="880"/>
      <c r="NSH607" s="879"/>
      <c r="NSI607" s="875"/>
      <c r="NSJ607" s="875"/>
      <c r="NSZ607" s="880"/>
      <c r="NTD607" s="879"/>
      <c r="NTE607" s="875"/>
      <c r="NTF607" s="875"/>
      <c r="NTV607" s="880"/>
      <c r="NTZ607" s="879"/>
      <c r="NUA607" s="875"/>
      <c r="NUB607" s="875"/>
      <c r="NUR607" s="880"/>
      <c r="NUV607" s="879"/>
      <c r="NUW607" s="875"/>
      <c r="NUX607" s="875"/>
      <c r="NVN607" s="880"/>
      <c r="NVR607" s="879"/>
      <c r="NVS607" s="875"/>
      <c r="NVT607" s="875"/>
      <c r="NWJ607" s="880"/>
      <c r="NWN607" s="879"/>
      <c r="NWO607" s="875"/>
      <c r="NWP607" s="875"/>
      <c r="NXF607" s="880"/>
      <c r="NXJ607" s="879"/>
      <c r="NXK607" s="875"/>
      <c r="NXL607" s="875"/>
      <c r="NYB607" s="880"/>
      <c r="NYF607" s="879"/>
      <c r="NYG607" s="875"/>
      <c r="NYH607" s="875"/>
      <c r="NYX607" s="880"/>
      <c r="NZB607" s="879"/>
      <c r="NZC607" s="875"/>
      <c r="NZD607" s="875"/>
      <c r="NZT607" s="880"/>
      <c r="NZX607" s="879"/>
      <c r="NZY607" s="875"/>
      <c r="NZZ607" s="875"/>
      <c r="OAP607" s="880"/>
      <c r="OAT607" s="879"/>
      <c r="OAU607" s="875"/>
      <c r="OAV607" s="875"/>
      <c r="OBL607" s="880"/>
      <c r="OBP607" s="879"/>
      <c r="OBQ607" s="875"/>
      <c r="OBR607" s="875"/>
      <c r="OCH607" s="880"/>
      <c r="OCL607" s="879"/>
      <c r="OCM607" s="875"/>
      <c r="OCN607" s="875"/>
      <c r="ODD607" s="880"/>
      <c r="ODH607" s="879"/>
      <c r="ODI607" s="875"/>
      <c r="ODJ607" s="875"/>
      <c r="ODZ607" s="880"/>
      <c r="OED607" s="879"/>
      <c r="OEE607" s="875"/>
      <c r="OEF607" s="875"/>
      <c r="OEV607" s="880"/>
      <c r="OEZ607" s="879"/>
      <c r="OFA607" s="875"/>
      <c r="OFB607" s="875"/>
      <c r="OFR607" s="880"/>
      <c r="OFV607" s="879"/>
      <c r="OFW607" s="875"/>
      <c r="OFX607" s="875"/>
      <c r="OGN607" s="880"/>
      <c r="OGR607" s="879"/>
      <c r="OGS607" s="875"/>
      <c r="OGT607" s="875"/>
      <c r="OHJ607" s="880"/>
      <c r="OHN607" s="879"/>
      <c r="OHO607" s="875"/>
      <c r="OHP607" s="875"/>
      <c r="OIF607" s="880"/>
      <c r="OIJ607" s="879"/>
      <c r="OIK607" s="875"/>
      <c r="OIL607" s="875"/>
      <c r="OJB607" s="880"/>
      <c r="OJF607" s="879"/>
      <c r="OJG607" s="875"/>
      <c r="OJH607" s="875"/>
      <c r="OJX607" s="880"/>
      <c r="OKB607" s="879"/>
      <c r="OKC607" s="875"/>
      <c r="OKD607" s="875"/>
      <c r="OKT607" s="880"/>
      <c r="OKX607" s="879"/>
      <c r="OKY607" s="875"/>
      <c r="OKZ607" s="875"/>
      <c r="OLP607" s="880"/>
      <c r="OLT607" s="879"/>
      <c r="OLU607" s="875"/>
      <c r="OLV607" s="875"/>
      <c r="OML607" s="880"/>
      <c r="OMP607" s="879"/>
      <c r="OMQ607" s="875"/>
      <c r="OMR607" s="875"/>
      <c r="ONH607" s="880"/>
      <c r="ONL607" s="879"/>
      <c r="ONM607" s="875"/>
      <c r="ONN607" s="875"/>
      <c r="OOD607" s="880"/>
      <c r="OOH607" s="879"/>
      <c r="OOI607" s="875"/>
      <c r="OOJ607" s="875"/>
      <c r="OOZ607" s="880"/>
      <c r="OPD607" s="879"/>
      <c r="OPE607" s="875"/>
      <c r="OPF607" s="875"/>
      <c r="OPV607" s="880"/>
      <c r="OPZ607" s="879"/>
      <c r="OQA607" s="875"/>
      <c r="OQB607" s="875"/>
      <c r="OQR607" s="880"/>
      <c r="OQV607" s="879"/>
      <c r="OQW607" s="875"/>
      <c r="OQX607" s="875"/>
      <c r="ORN607" s="880"/>
      <c r="ORR607" s="879"/>
      <c r="ORS607" s="875"/>
      <c r="ORT607" s="875"/>
      <c r="OSJ607" s="880"/>
      <c r="OSN607" s="879"/>
      <c r="OSO607" s="875"/>
      <c r="OSP607" s="875"/>
      <c r="OTF607" s="880"/>
      <c r="OTJ607" s="879"/>
      <c r="OTK607" s="875"/>
      <c r="OTL607" s="875"/>
      <c r="OUB607" s="880"/>
      <c r="OUF607" s="879"/>
      <c r="OUG607" s="875"/>
      <c r="OUH607" s="875"/>
      <c r="OUX607" s="880"/>
      <c r="OVB607" s="879"/>
      <c r="OVC607" s="875"/>
      <c r="OVD607" s="875"/>
      <c r="OVT607" s="880"/>
      <c r="OVX607" s="879"/>
      <c r="OVY607" s="875"/>
      <c r="OVZ607" s="875"/>
      <c r="OWP607" s="880"/>
      <c r="OWT607" s="879"/>
      <c r="OWU607" s="875"/>
      <c r="OWV607" s="875"/>
      <c r="OXL607" s="880"/>
      <c r="OXP607" s="879"/>
      <c r="OXQ607" s="875"/>
      <c r="OXR607" s="875"/>
      <c r="OYH607" s="880"/>
      <c r="OYL607" s="879"/>
      <c r="OYM607" s="875"/>
      <c r="OYN607" s="875"/>
      <c r="OZD607" s="880"/>
      <c r="OZH607" s="879"/>
      <c r="OZI607" s="875"/>
      <c r="OZJ607" s="875"/>
      <c r="OZZ607" s="880"/>
      <c r="PAD607" s="879"/>
      <c r="PAE607" s="875"/>
      <c r="PAF607" s="875"/>
      <c r="PAV607" s="880"/>
      <c r="PAZ607" s="879"/>
      <c r="PBA607" s="875"/>
      <c r="PBB607" s="875"/>
      <c r="PBR607" s="880"/>
      <c r="PBV607" s="879"/>
      <c r="PBW607" s="875"/>
      <c r="PBX607" s="875"/>
      <c r="PCN607" s="880"/>
      <c r="PCR607" s="879"/>
      <c r="PCS607" s="875"/>
      <c r="PCT607" s="875"/>
      <c r="PDJ607" s="880"/>
      <c r="PDN607" s="879"/>
      <c r="PDO607" s="875"/>
      <c r="PDP607" s="875"/>
      <c r="PEF607" s="880"/>
      <c r="PEJ607" s="879"/>
      <c r="PEK607" s="875"/>
      <c r="PEL607" s="875"/>
      <c r="PFB607" s="880"/>
      <c r="PFF607" s="879"/>
      <c r="PFG607" s="875"/>
      <c r="PFH607" s="875"/>
      <c r="PFX607" s="880"/>
      <c r="PGB607" s="879"/>
      <c r="PGC607" s="875"/>
      <c r="PGD607" s="875"/>
      <c r="PGT607" s="880"/>
      <c r="PGX607" s="879"/>
      <c r="PGY607" s="875"/>
      <c r="PGZ607" s="875"/>
      <c r="PHP607" s="880"/>
      <c r="PHT607" s="879"/>
      <c r="PHU607" s="875"/>
      <c r="PHV607" s="875"/>
      <c r="PIL607" s="880"/>
      <c r="PIP607" s="879"/>
      <c r="PIQ607" s="875"/>
      <c r="PIR607" s="875"/>
      <c r="PJH607" s="880"/>
      <c r="PJL607" s="879"/>
      <c r="PJM607" s="875"/>
      <c r="PJN607" s="875"/>
      <c r="PKD607" s="880"/>
      <c r="PKH607" s="879"/>
      <c r="PKI607" s="875"/>
      <c r="PKJ607" s="875"/>
      <c r="PKZ607" s="880"/>
      <c r="PLD607" s="879"/>
      <c r="PLE607" s="875"/>
      <c r="PLF607" s="875"/>
      <c r="PLV607" s="880"/>
      <c r="PLZ607" s="879"/>
      <c r="PMA607" s="875"/>
      <c r="PMB607" s="875"/>
      <c r="PMR607" s="880"/>
      <c r="PMV607" s="879"/>
      <c r="PMW607" s="875"/>
      <c r="PMX607" s="875"/>
      <c r="PNN607" s="880"/>
      <c r="PNR607" s="879"/>
      <c r="PNS607" s="875"/>
      <c r="PNT607" s="875"/>
      <c r="POJ607" s="880"/>
      <c r="PON607" s="879"/>
      <c r="POO607" s="875"/>
      <c r="POP607" s="875"/>
      <c r="PPF607" s="880"/>
      <c r="PPJ607" s="879"/>
      <c r="PPK607" s="875"/>
      <c r="PPL607" s="875"/>
      <c r="PQB607" s="880"/>
      <c r="PQF607" s="879"/>
      <c r="PQG607" s="875"/>
      <c r="PQH607" s="875"/>
      <c r="PQX607" s="880"/>
      <c r="PRB607" s="879"/>
      <c r="PRC607" s="875"/>
      <c r="PRD607" s="875"/>
      <c r="PRT607" s="880"/>
      <c r="PRX607" s="879"/>
      <c r="PRY607" s="875"/>
      <c r="PRZ607" s="875"/>
      <c r="PSP607" s="880"/>
      <c r="PST607" s="879"/>
      <c r="PSU607" s="875"/>
      <c r="PSV607" s="875"/>
      <c r="PTL607" s="880"/>
      <c r="PTP607" s="879"/>
      <c r="PTQ607" s="875"/>
      <c r="PTR607" s="875"/>
      <c r="PUH607" s="880"/>
      <c r="PUL607" s="879"/>
      <c r="PUM607" s="875"/>
      <c r="PUN607" s="875"/>
      <c r="PVD607" s="880"/>
      <c r="PVH607" s="879"/>
      <c r="PVI607" s="875"/>
      <c r="PVJ607" s="875"/>
      <c r="PVZ607" s="880"/>
      <c r="PWD607" s="879"/>
      <c r="PWE607" s="875"/>
      <c r="PWF607" s="875"/>
      <c r="PWV607" s="880"/>
      <c r="PWZ607" s="879"/>
      <c r="PXA607" s="875"/>
      <c r="PXB607" s="875"/>
      <c r="PXR607" s="880"/>
      <c r="PXV607" s="879"/>
      <c r="PXW607" s="875"/>
      <c r="PXX607" s="875"/>
      <c r="PYN607" s="880"/>
      <c r="PYR607" s="879"/>
      <c r="PYS607" s="875"/>
      <c r="PYT607" s="875"/>
      <c r="PZJ607" s="880"/>
      <c r="PZN607" s="879"/>
      <c r="PZO607" s="875"/>
      <c r="PZP607" s="875"/>
      <c r="QAF607" s="880"/>
      <c r="QAJ607" s="879"/>
      <c r="QAK607" s="875"/>
      <c r="QAL607" s="875"/>
      <c r="QBB607" s="880"/>
      <c r="QBF607" s="879"/>
      <c r="QBG607" s="875"/>
      <c r="QBH607" s="875"/>
      <c r="QBX607" s="880"/>
      <c r="QCB607" s="879"/>
      <c r="QCC607" s="875"/>
      <c r="QCD607" s="875"/>
      <c r="QCT607" s="880"/>
      <c r="QCX607" s="879"/>
      <c r="QCY607" s="875"/>
      <c r="QCZ607" s="875"/>
      <c r="QDP607" s="880"/>
      <c r="QDT607" s="879"/>
      <c r="QDU607" s="875"/>
      <c r="QDV607" s="875"/>
      <c r="QEL607" s="880"/>
      <c r="QEP607" s="879"/>
      <c r="QEQ607" s="875"/>
      <c r="QER607" s="875"/>
      <c r="QFH607" s="880"/>
      <c r="QFL607" s="879"/>
      <c r="QFM607" s="875"/>
      <c r="QFN607" s="875"/>
      <c r="QGD607" s="880"/>
      <c r="QGH607" s="879"/>
      <c r="QGI607" s="875"/>
      <c r="QGJ607" s="875"/>
      <c r="QGZ607" s="880"/>
      <c r="QHD607" s="879"/>
      <c r="QHE607" s="875"/>
      <c r="QHF607" s="875"/>
      <c r="QHV607" s="880"/>
      <c r="QHZ607" s="879"/>
      <c r="QIA607" s="875"/>
      <c r="QIB607" s="875"/>
      <c r="QIR607" s="880"/>
      <c r="QIV607" s="879"/>
      <c r="QIW607" s="875"/>
      <c r="QIX607" s="875"/>
      <c r="QJN607" s="880"/>
      <c r="QJR607" s="879"/>
      <c r="QJS607" s="875"/>
      <c r="QJT607" s="875"/>
      <c r="QKJ607" s="880"/>
      <c r="QKN607" s="879"/>
      <c r="QKO607" s="875"/>
      <c r="QKP607" s="875"/>
      <c r="QLF607" s="880"/>
      <c r="QLJ607" s="879"/>
      <c r="QLK607" s="875"/>
      <c r="QLL607" s="875"/>
      <c r="QMB607" s="880"/>
      <c r="QMF607" s="879"/>
      <c r="QMG607" s="875"/>
      <c r="QMH607" s="875"/>
      <c r="QMX607" s="880"/>
      <c r="QNB607" s="879"/>
      <c r="QNC607" s="875"/>
      <c r="QND607" s="875"/>
      <c r="QNT607" s="880"/>
      <c r="QNX607" s="879"/>
      <c r="QNY607" s="875"/>
      <c r="QNZ607" s="875"/>
      <c r="QOP607" s="880"/>
      <c r="QOT607" s="879"/>
      <c r="QOU607" s="875"/>
      <c r="QOV607" s="875"/>
      <c r="QPL607" s="880"/>
      <c r="QPP607" s="879"/>
      <c r="QPQ607" s="875"/>
      <c r="QPR607" s="875"/>
      <c r="QQH607" s="880"/>
      <c r="QQL607" s="879"/>
      <c r="QQM607" s="875"/>
      <c r="QQN607" s="875"/>
      <c r="QRD607" s="880"/>
      <c r="QRH607" s="879"/>
      <c r="QRI607" s="875"/>
      <c r="QRJ607" s="875"/>
      <c r="QRZ607" s="880"/>
      <c r="QSD607" s="879"/>
      <c r="QSE607" s="875"/>
      <c r="QSF607" s="875"/>
      <c r="QSV607" s="880"/>
      <c r="QSZ607" s="879"/>
      <c r="QTA607" s="875"/>
      <c r="QTB607" s="875"/>
      <c r="QTR607" s="880"/>
      <c r="QTV607" s="879"/>
      <c r="QTW607" s="875"/>
      <c r="QTX607" s="875"/>
      <c r="QUN607" s="880"/>
      <c r="QUR607" s="879"/>
      <c r="QUS607" s="875"/>
      <c r="QUT607" s="875"/>
      <c r="QVJ607" s="880"/>
      <c r="QVN607" s="879"/>
      <c r="QVO607" s="875"/>
      <c r="QVP607" s="875"/>
      <c r="QWF607" s="880"/>
      <c r="QWJ607" s="879"/>
      <c r="QWK607" s="875"/>
      <c r="QWL607" s="875"/>
      <c r="QXB607" s="880"/>
      <c r="QXF607" s="879"/>
      <c r="QXG607" s="875"/>
      <c r="QXH607" s="875"/>
      <c r="QXX607" s="880"/>
      <c r="QYB607" s="879"/>
      <c r="QYC607" s="875"/>
      <c r="QYD607" s="875"/>
      <c r="QYT607" s="880"/>
      <c r="QYX607" s="879"/>
      <c r="QYY607" s="875"/>
      <c r="QYZ607" s="875"/>
      <c r="QZP607" s="880"/>
      <c r="QZT607" s="879"/>
      <c r="QZU607" s="875"/>
      <c r="QZV607" s="875"/>
      <c r="RAL607" s="880"/>
      <c r="RAP607" s="879"/>
      <c r="RAQ607" s="875"/>
      <c r="RAR607" s="875"/>
      <c r="RBH607" s="880"/>
      <c r="RBL607" s="879"/>
      <c r="RBM607" s="875"/>
      <c r="RBN607" s="875"/>
      <c r="RCD607" s="880"/>
      <c r="RCH607" s="879"/>
      <c r="RCI607" s="875"/>
      <c r="RCJ607" s="875"/>
      <c r="RCZ607" s="880"/>
      <c r="RDD607" s="879"/>
      <c r="RDE607" s="875"/>
      <c r="RDF607" s="875"/>
      <c r="RDV607" s="880"/>
      <c r="RDZ607" s="879"/>
      <c r="REA607" s="875"/>
      <c r="REB607" s="875"/>
      <c r="RER607" s="880"/>
      <c r="REV607" s="879"/>
      <c r="REW607" s="875"/>
      <c r="REX607" s="875"/>
      <c r="RFN607" s="880"/>
      <c r="RFR607" s="879"/>
      <c r="RFS607" s="875"/>
      <c r="RFT607" s="875"/>
      <c r="RGJ607" s="880"/>
      <c r="RGN607" s="879"/>
      <c r="RGO607" s="875"/>
      <c r="RGP607" s="875"/>
      <c r="RHF607" s="880"/>
      <c r="RHJ607" s="879"/>
      <c r="RHK607" s="875"/>
      <c r="RHL607" s="875"/>
      <c r="RIB607" s="880"/>
      <c r="RIF607" s="879"/>
      <c r="RIG607" s="875"/>
      <c r="RIH607" s="875"/>
      <c r="RIX607" s="880"/>
      <c r="RJB607" s="879"/>
      <c r="RJC607" s="875"/>
      <c r="RJD607" s="875"/>
      <c r="RJT607" s="880"/>
      <c r="RJX607" s="879"/>
      <c r="RJY607" s="875"/>
      <c r="RJZ607" s="875"/>
      <c r="RKP607" s="880"/>
      <c r="RKT607" s="879"/>
      <c r="RKU607" s="875"/>
      <c r="RKV607" s="875"/>
      <c r="RLL607" s="880"/>
      <c r="RLP607" s="879"/>
      <c r="RLQ607" s="875"/>
      <c r="RLR607" s="875"/>
      <c r="RMH607" s="880"/>
      <c r="RML607" s="879"/>
      <c r="RMM607" s="875"/>
      <c r="RMN607" s="875"/>
      <c r="RND607" s="880"/>
      <c r="RNH607" s="879"/>
      <c r="RNI607" s="875"/>
      <c r="RNJ607" s="875"/>
      <c r="RNZ607" s="880"/>
      <c r="ROD607" s="879"/>
      <c r="ROE607" s="875"/>
      <c r="ROF607" s="875"/>
      <c r="ROV607" s="880"/>
      <c r="ROZ607" s="879"/>
      <c r="RPA607" s="875"/>
      <c r="RPB607" s="875"/>
      <c r="RPR607" s="880"/>
      <c r="RPV607" s="879"/>
      <c r="RPW607" s="875"/>
      <c r="RPX607" s="875"/>
      <c r="RQN607" s="880"/>
      <c r="RQR607" s="879"/>
      <c r="RQS607" s="875"/>
      <c r="RQT607" s="875"/>
      <c r="RRJ607" s="880"/>
      <c r="RRN607" s="879"/>
      <c r="RRO607" s="875"/>
      <c r="RRP607" s="875"/>
      <c r="RSF607" s="880"/>
      <c r="RSJ607" s="879"/>
      <c r="RSK607" s="875"/>
      <c r="RSL607" s="875"/>
      <c r="RTB607" s="880"/>
      <c r="RTF607" s="879"/>
      <c r="RTG607" s="875"/>
      <c r="RTH607" s="875"/>
      <c r="RTX607" s="880"/>
      <c r="RUB607" s="879"/>
      <c r="RUC607" s="875"/>
      <c r="RUD607" s="875"/>
      <c r="RUT607" s="880"/>
      <c r="RUX607" s="879"/>
      <c r="RUY607" s="875"/>
      <c r="RUZ607" s="875"/>
      <c r="RVP607" s="880"/>
      <c r="RVT607" s="879"/>
      <c r="RVU607" s="875"/>
      <c r="RVV607" s="875"/>
      <c r="RWL607" s="880"/>
      <c r="RWP607" s="879"/>
      <c r="RWQ607" s="875"/>
      <c r="RWR607" s="875"/>
      <c r="RXH607" s="880"/>
      <c r="RXL607" s="879"/>
      <c r="RXM607" s="875"/>
      <c r="RXN607" s="875"/>
      <c r="RYD607" s="880"/>
      <c r="RYH607" s="879"/>
      <c r="RYI607" s="875"/>
      <c r="RYJ607" s="875"/>
      <c r="RYZ607" s="880"/>
      <c r="RZD607" s="879"/>
      <c r="RZE607" s="875"/>
      <c r="RZF607" s="875"/>
      <c r="RZV607" s="880"/>
      <c r="RZZ607" s="879"/>
      <c r="SAA607" s="875"/>
      <c r="SAB607" s="875"/>
      <c r="SAR607" s="880"/>
      <c r="SAV607" s="879"/>
      <c r="SAW607" s="875"/>
      <c r="SAX607" s="875"/>
      <c r="SBN607" s="880"/>
      <c r="SBR607" s="879"/>
      <c r="SBS607" s="875"/>
      <c r="SBT607" s="875"/>
      <c r="SCJ607" s="880"/>
      <c r="SCN607" s="879"/>
      <c r="SCO607" s="875"/>
      <c r="SCP607" s="875"/>
      <c r="SDF607" s="880"/>
      <c r="SDJ607" s="879"/>
      <c r="SDK607" s="875"/>
      <c r="SDL607" s="875"/>
      <c r="SEB607" s="880"/>
      <c r="SEF607" s="879"/>
      <c r="SEG607" s="875"/>
      <c r="SEH607" s="875"/>
      <c r="SEX607" s="880"/>
      <c r="SFB607" s="879"/>
      <c r="SFC607" s="875"/>
      <c r="SFD607" s="875"/>
      <c r="SFT607" s="880"/>
      <c r="SFX607" s="879"/>
      <c r="SFY607" s="875"/>
      <c r="SFZ607" s="875"/>
      <c r="SGP607" s="880"/>
      <c r="SGT607" s="879"/>
      <c r="SGU607" s="875"/>
      <c r="SGV607" s="875"/>
      <c r="SHL607" s="880"/>
      <c r="SHP607" s="879"/>
      <c r="SHQ607" s="875"/>
      <c r="SHR607" s="875"/>
      <c r="SIH607" s="880"/>
      <c r="SIL607" s="879"/>
      <c r="SIM607" s="875"/>
      <c r="SIN607" s="875"/>
      <c r="SJD607" s="880"/>
      <c r="SJH607" s="879"/>
      <c r="SJI607" s="875"/>
      <c r="SJJ607" s="875"/>
      <c r="SJZ607" s="880"/>
      <c r="SKD607" s="879"/>
      <c r="SKE607" s="875"/>
      <c r="SKF607" s="875"/>
      <c r="SKV607" s="880"/>
      <c r="SKZ607" s="879"/>
      <c r="SLA607" s="875"/>
      <c r="SLB607" s="875"/>
      <c r="SLR607" s="880"/>
      <c r="SLV607" s="879"/>
      <c r="SLW607" s="875"/>
      <c r="SLX607" s="875"/>
      <c r="SMN607" s="880"/>
      <c r="SMR607" s="879"/>
      <c r="SMS607" s="875"/>
      <c r="SMT607" s="875"/>
      <c r="SNJ607" s="880"/>
      <c r="SNN607" s="879"/>
      <c r="SNO607" s="875"/>
      <c r="SNP607" s="875"/>
      <c r="SOF607" s="880"/>
      <c r="SOJ607" s="879"/>
      <c r="SOK607" s="875"/>
      <c r="SOL607" s="875"/>
      <c r="SPB607" s="880"/>
      <c r="SPF607" s="879"/>
      <c r="SPG607" s="875"/>
      <c r="SPH607" s="875"/>
      <c r="SPX607" s="880"/>
      <c r="SQB607" s="879"/>
      <c r="SQC607" s="875"/>
      <c r="SQD607" s="875"/>
      <c r="SQT607" s="880"/>
      <c r="SQX607" s="879"/>
      <c r="SQY607" s="875"/>
      <c r="SQZ607" s="875"/>
      <c r="SRP607" s="880"/>
      <c r="SRT607" s="879"/>
      <c r="SRU607" s="875"/>
      <c r="SRV607" s="875"/>
      <c r="SSL607" s="880"/>
      <c r="SSP607" s="879"/>
      <c r="SSQ607" s="875"/>
      <c r="SSR607" s="875"/>
      <c r="STH607" s="880"/>
      <c r="STL607" s="879"/>
      <c r="STM607" s="875"/>
      <c r="STN607" s="875"/>
      <c r="SUD607" s="880"/>
      <c r="SUH607" s="879"/>
      <c r="SUI607" s="875"/>
      <c r="SUJ607" s="875"/>
      <c r="SUZ607" s="880"/>
      <c r="SVD607" s="879"/>
      <c r="SVE607" s="875"/>
      <c r="SVF607" s="875"/>
      <c r="SVV607" s="880"/>
      <c r="SVZ607" s="879"/>
      <c r="SWA607" s="875"/>
      <c r="SWB607" s="875"/>
      <c r="SWR607" s="880"/>
      <c r="SWV607" s="879"/>
      <c r="SWW607" s="875"/>
      <c r="SWX607" s="875"/>
      <c r="SXN607" s="880"/>
      <c r="SXR607" s="879"/>
      <c r="SXS607" s="875"/>
      <c r="SXT607" s="875"/>
      <c r="SYJ607" s="880"/>
      <c r="SYN607" s="879"/>
      <c r="SYO607" s="875"/>
      <c r="SYP607" s="875"/>
      <c r="SZF607" s="880"/>
      <c r="SZJ607" s="879"/>
      <c r="SZK607" s="875"/>
      <c r="SZL607" s="875"/>
      <c r="TAB607" s="880"/>
      <c r="TAF607" s="879"/>
      <c r="TAG607" s="875"/>
      <c r="TAH607" s="875"/>
      <c r="TAX607" s="880"/>
      <c r="TBB607" s="879"/>
      <c r="TBC607" s="875"/>
      <c r="TBD607" s="875"/>
      <c r="TBT607" s="880"/>
      <c r="TBX607" s="879"/>
      <c r="TBY607" s="875"/>
      <c r="TBZ607" s="875"/>
      <c r="TCP607" s="880"/>
      <c r="TCT607" s="879"/>
      <c r="TCU607" s="875"/>
      <c r="TCV607" s="875"/>
      <c r="TDL607" s="880"/>
      <c r="TDP607" s="879"/>
      <c r="TDQ607" s="875"/>
      <c r="TDR607" s="875"/>
      <c r="TEH607" s="880"/>
      <c r="TEL607" s="879"/>
      <c r="TEM607" s="875"/>
      <c r="TEN607" s="875"/>
      <c r="TFD607" s="880"/>
      <c r="TFH607" s="879"/>
      <c r="TFI607" s="875"/>
      <c r="TFJ607" s="875"/>
      <c r="TFZ607" s="880"/>
      <c r="TGD607" s="879"/>
      <c r="TGE607" s="875"/>
      <c r="TGF607" s="875"/>
      <c r="TGV607" s="880"/>
      <c r="TGZ607" s="879"/>
      <c r="THA607" s="875"/>
      <c r="THB607" s="875"/>
      <c r="THR607" s="880"/>
      <c r="THV607" s="879"/>
      <c r="THW607" s="875"/>
      <c r="THX607" s="875"/>
      <c r="TIN607" s="880"/>
      <c r="TIR607" s="879"/>
      <c r="TIS607" s="875"/>
      <c r="TIT607" s="875"/>
      <c r="TJJ607" s="880"/>
      <c r="TJN607" s="879"/>
      <c r="TJO607" s="875"/>
      <c r="TJP607" s="875"/>
      <c r="TKF607" s="880"/>
      <c r="TKJ607" s="879"/>
      <c r="TKK607" s="875"/>
      <c r="TKL607" s="875"/>
      <c r="TLB607" s="880"/>
      <c r="TLF607" s="879"/>
      <c r="TLG607" s="875"/>
      <c r="TLH607" s="875"/>
      <c r="TLX607" s="880"/>
      <c r="TMB607" s="879"/>
      <c r="TMC607" s="875"/>
      <c r="TMD607" s="875"/>
      <c r="TMT607" s="880"/>
      <c r="TMX607" s="879"/>
      <c r="TMY607" s="875"/>
      <c r="TMZ607" s="875"/>
      <c r="TNP607" s="880"/>
      <c r="TNT607" s="879"/>
      <c r="TNU607" s="875"/>
      <c r="TNV607" s="875"/>
      <c r="TOL607" s="880"/>
      <c r="TOP607" s="879"/>
      <c r="TOQ607" s="875"/>
      <c r="TOR607" s="875"/>
      <c r="TPH607" s="880"/>
      <c r="TPL607" s="879"/>
      <c r="TPM607" s="875"/>
      <c r="TPN607" s="875"/>
      <c r="TQD607" s="880"/>
      <c r="TQH607" s="879"/>
      <c r="TQI607" s="875"/>
      <c r="TQJ607" s="875"/>
      <c r="TQZ607" s="880"/>
      <c r="TRD607" s="879"/>
      <c r="TRE607" s="875"/>
      <c r="TRF607" s="875"/>
      <c r="TRV607" s="880"/>
      <c r="TRZ607" s="879"/>
      <c r="TSA607" s="875"/>
      <c r="TSB607" s="875"/>
      <c r="TSR607" s="880"/>
      <c r="TSV607" s="879"/>
      <c r="TSW607" s="875"/>
      <c r="TSX607" s="875"/>
      <c r="TTN607" s="880"/>
      <c r="TTR607" s="879"/>
      <c r="TTS607" s="875"/>
      <c r="TTT607" s="875"/>
      <c r="TUJ607" s="880"/>
      <c r="TUN607" s="879"/>
      <c r="TUO607" s="875"/>
      <c r="TUP607" s="875"/>
      <c r="TVF607" s="880"/>
      <c r="TVJ607" s="879"/>
      <c r="TVK607" s="875"/>
      <c r="TVL607" s="875"/>
      <c r="TWB607" s="880"/>
      <c r="TWF607" s="879"/>
      <c r="TWG607" s="875"/>
      <c r="TWH607" s="875"/>
      <c r="TWX607" s="880"/>
      <c r="TXB607" s="879"/>
      <c r="TXC607" s="875"/>
      <c r="TXD607" s="875"/>
      <c r="TXT607" s="880"/>
      <c r="TXX607" s="879"/>
      <c r="TXY607" s="875"/>
      <c r="TXZ607" s="875"/>
      <c r="TYP607" s="880"/>
      <c r="TYT607" s="879"/>
      <c r="TYU607" s="875"/>
      <c r="TYV607" s="875"/>
      <c r="TZL607" s="880"/>
      <c r="TZP607" s="879"/>
      <c r="TZQ607" s="875"/>
      <c r="TZR607" s="875"/>
      <c r="UAH607" s="880"/>
      <c r="UAL607" s="879"/>
      <c r="UAM607" s="875"/>
      <c r="UAN607" s="875"/>
      <c r="UBD607" s="880"/>
      <c r="UBH607" s="879"/>
      <c r="UBI607" s="875"/>
      <c r="UBJ607" s="875"/>
      <c r="UBZ607" s="880"/>
      <c r="UCD607" s="879"/>
      <c r="UCE607" s="875"/>
      <c r="UCF607" s="875"/>
      <c r="UCV607" s="880"/>
      <c r="UCZ607" s="879"/>
      <c r="UDA607" s="875"/>
      <c r="UDB607" s="875"/>
      <c r="UDR607" s="880"/>
      <c r="UDV607" s="879"/>
      <c r="UDW607" s="875"/>
      <c r="UDX607" s="875"/>
      <c r="UEN607" s="880"/>
      <c r="UER607" s="879"/>
      <c r="UES607" s="875"/>
      <c r="UET607" s="875"/>
      <c r="UFJ607" s="880"/>
      <c r="UFN607" s="879"/>
      <c r="UFO607" s="875"/>
      <c r="UFP607" s="875"/>
      <c r="UGF607" s="880"/>
      <c r="UGJ607" s="879"/>
      <c r="UGK607" s="875"/>
      <c r="UGL607" s="875"/>
      <c r="UHB607" s="880"/>
      <c r="UHF607" s="879"/>
      <c r="UHG607" s="875"/>
      <c r="UHH607" s="875"/>
      <c r="UHX607" s="880"/>
      <c r="UIB607" s="879"/>
      <c r="UIC607" s="875"/>
      <c r="UID607" s="875"/>
      <c r="UIT607" s="880"/>
      <c r="UIX607" s="879"/>
      <c r="UIY607" s="875"/>
      <c r="UIZ607" s="875"/>
      <c r="UJP607" s="880"/>
      <c r="UJT607" s="879"/>
      <c r="UJU607" s="875"/>
      <c r="UJV607" s="875"/>
      <c r="UKL607" s="880"/>
      <c r="UKP607" s="879"/>
      <c r="UKQ607" s="875"/>
      <c r="UKR607" s="875"/>
      <c r="ULH607" s="880"/>
      <c r="ULL607" s="879"/>
      <c r="ULM607" s="875"/>
      <c r="ULN607" s="875"/>
      <c r="UMD607" s="880"/>
      <c r="UMH607" s="879"/>
      <c r="UMI607" s="875"/>
      <c r="UMJ607" s="875"/>
      <c r="UMZ607" s="880"/>
      <c r="UND607" s="879"/>
      <c r="UNE607" s="875"/>
      <c r="UNF607" s="875"/>
      <c r="UNV607" s="880"/>
      <c r="UNZ607" s="879"/>
      <c r="UOA607" s="875"/>
      <c r="UOB607" s="875"/>
      <c r="UOR607" s="880"/>
      <c r="UOV607" s="879"/>
      <c r="UOW607" s="875"/>
      <c r="UOX607" s="875"/>
      <c r="UPN607" s="880"/>
      <c r="UPR607" s="879"/>
      <c r="UPS607" s="875"/>
      <c r="UPT607" s="875"/>
      <c r="UQJ607" s="880"/>
      <c r="UQN607" s="879"/>
      <c r="UQO607" s="875"/>
      <c r="UQP607" s="875"/>
      <c r="URF607" s="880"/>
      <c r="URJ607" s="879"/>
      <c r="URK607" s="875"/>
      <c r="URL607" s="875"/>
      <c r="USB607" s="880"/>
      <c r="USF607" s="879"/>
      <c r="USG607" s="875"/>
      <c r="USH607" s="875"/>
      <c r="USX607" s="880"/>
      <c r="UTB607" s="879"/>
      <c r="UTC607" s="875"/>
      <c r="UTD607" s="875"/>
      <c r="UTT607" s="880"/>
      <c r="UTX607" s="879"/>
      <c r="UTY607" s="875"/>
      <c r="UTZ607" s="875"/>
      <c r="UUP607" s="880"/>
      <c r="UUT607" s="879"/>
      <c r="UUU607" s="875"/>
      <c r="UUV607" s="875"/>
      <c r="UVL607" s="880"/>
      <c r="UVP607" s="879"/>
      <c r="UVQ607" s="875"/>
      <c r="UVR607" s="875"/>
      <c r="UWH607" s="880"/>
      <c r="UWL607" s="879"/>
      <c r="UWM607" s="875"/>
      <c r="UWN607" s="875"/>
      <c r="UXD607" s="880"/>
      <c r="UXH607" s="879"/>
      <c r="UXI607" s="875"/>
      <c r="UXJ607" s="875"/>
      <c r="UXZ607" s="880"/>
      <c r="UYD607" s="879"/>
      <c r="UYE607" s="875"/>
      <c r="UYF607" s="875"/>
      <c r="UYV607" s="880"/>
      <c r="UYZ607" s="879"/>
      <c r="UZA607" s="875"/>
      <c r="UZB607" s="875"/>
      <c r="UZR607" s="880"/>
      <c r="UZV607" s="879"/>
      <c r="UZW607" s="875"/>
      <c r="UZX607" s="875"/>
      <c r="VAN607" s="880"/>
      <c r="VAR607" s="879"/>
      <c r="VAS607" s="875"/>
      <c r="VAT607" s="875"/>
      <c r="VBJ607" s="880"/>
      <c r="VBN607" s="879"/>
      <c r="VBO607" s="875"/>
      <c r="VBP607" s="875"/>
      <c r="VCF607" s="880"/>
      <c r="VCJ607" s="879"/>
      <c r="VCK607" s="875"/>
      <c r="VCL607" s="875"/>
      <c r="VDB607" s="880"/>
      <c r="VDF607" s="879"/>
      <c r="VDG607" s="875"/>
      <c r="VDH607" s="875"/>
      <c r="VDX607" s="880"/>
      <c r="VEB607" s="879"/>
      <c r="VEC607" s="875"/>
      <c r="VED607" s="875"/>
      <c r="VET607" s="880"/>
      <c r="VEX607" s="879"/>
      <c r="VEY607" s="875"/>
      <c r="VEZ607" s="875"/>
      <c r="VFP607" s="880"/>
      <c r="VFT607" s="879"/>
      <c r="VFU607" s="875"/>
      <c r="VFV607" s="875"/>
      <c r="VGL607" s="880"/>
      <c r="VGP607" s="879"/>
      <c r="VGQ607" s="875"/>
      <c r="VGR607" s="875"/>
      <c r="VHH607" s="880"/>
      <c r="VHL607" s="879"/>
      <c r="VHM607" s="875"/>
      <c r="VHN607" s="875"/>
      <c r="VID607" s="880"/>
      <c r="VIH607" s="879"/>
      <c r="VII607" s="875"/>
      <c r="VIJ607" s="875"/>
      <c r="VIZ607" s="880"/>
      <c r="VJD607" s="879"/>
      <c r="VJE607" s="875"/>
      <c r="VJF607" s="875"/>
      <c r="VJV607" s="880"/>
      <c r="VJZ607" s="879"/>
      <c r="VKA607" s="875"/>
      <c r="VKB607" s="875"/>
      <c r="VKR607" s="880"/>
      <c r="VKV607" s="879"/>
      <c r="VKW607" s="875"/>
      <c r="VKX607" s="875"/>
      <c r="VLN607" s="880"/>
      <c r="VLR607" s="879"/>
      <c r="VLS607" s="875"/>
      <c r="VLT607" s="875"/>
      <c r="VMJ607" s="880"/>
      <c r="VMN607" s="879"/>
      <c r="VMO607" s="875"/>
      <c r="VMP607" s="875"/>
      <c r="VNF607" s="880"/>
      <c r="VNJ607" s="879"/>
      <c r="VNK607" s="875"/>
      <c r="VNL607" s="875"/>
      <c r="VOB607" s="880"/>
      <c r="VOF607" s="879"/>
      <c r="VOG607" s="875"/>
      <c r="VOH607" s="875"/>
      <c r="VOX607" s="880"/>
      <c r="VPB607" s="879"/>
      <c r="VPC607" s="875"/>
      <c r="VPD607" s="875"/>
      <c r="VPT607" s="880"/>
      <c r="VPX607" s="879"/>
      <c r="VPY607" s="875"/>
      <c r="VPZ607" s="875"/>
      <c r="VQP607" s="880"/>
      <c r="VQT607" s="879"/>
      <c r="VQU607" s="875"/>
      <c r="VQV607" s="875"/>
      <c r="VRL607" s="880"/>
      <c r="VRP607" s="879"/>
      <c r="VRQ607" s="875"/>
      <c r="VRR607" s="875"/>
      <c r="VSH607" s="880"/>
      <c r="VSL607" s="879"/>
      <c r="VSM607" s="875"/>
      <c r="VSN607" s="875"/>
      <c r="VTD607" s="880"/>
      <c r="VTH607" s="879"/>
      <c r="VTI607" s="875"/>
      <c r="VTJ607" s="875"/>
      <c r="VTZ607" s="880"/>
      <c r="VUD607" s="879"/>
      <c r="VUE607" s="875"/>
      <c r="VUF607" s="875"/>
      <c r="VUV607" s="880"/>
      <c r="VUZ607" s="879"/>
      <c r="VVA607" s="875"/>
      <c r="VVB607" s="875"/>
      <c r="VVR607" s="880"/>
      <c r="VVV607" s="879"/>
      <c r="VVW607" s="875"/>
      <c r="VVX607" s="875"/>
      <c r="VWN607" s="880"/>
      <c r="VWR607" s="879"/>
      <c r="VWS607" s="875"/>
      <c r="VWT607" s="875"/>
      <c r="VXJ607" s="880"/>
      <c r="VXN607" s="879"/>
      <c r="VXO607" s="875"/>
      <c r="VXP607" s="875"/>
      <c r="VYF607" s="880"/>
      <c r="VYJ607" s="879"/>
      <c r="VYK607" s="875"/>
      <c r="VYL607" s="875"/>
      <c r="VZB607" s="880"/>
      <c r="VZF607" s="879"/>
      <c r="VZG607" s="875"/>
      <c r="VZH607" s="875"/>
      <c r="VZX607" s="880"/>
      <c r="WAB607" s="879"/>
      <c r="WAC607" s="875"/>
      <c r="WAD607" s="875"/>
      <c r="WAT607" s="880"/>
      <c r="WAX607" s="879"/>
      <c r="WAY607" s="875"/>
      <c r="WAZ607" s="875"/>
      <c r="WBP607" s="880"/>
      <c r="WBT607" s="879"/>
      <c r="WBU607" s="875"/>
      <c r="WBV607" s="875"/>
      <c r="WCL607" s="880"/>
      <c r="WCP607" s="879"/>
      <c r="WCQ607" s="875"/>
      <c r="WCR607" s="875"/>
      <c r="WDH607" s="880"/>
      <c r="WDL607" s="879"/>
      <c r="WDM607" s="875"/>
      <c r="WDN607" s="875"/>
      <c r="WED607" s="880"/>
      <c r="WEH607" s="879"/>
      <c r="WEI607" s="875"/>
      <c r="WEJ607" s="875"/>
      <c r="WEZ607" s="880"/>
      <c r="WFD607" s="879"/>
      <c r="WFE607" s="875"/>
      <c r="WFF607" s="875"/>
      <c r="WFV607" s="880"/>
      <c r="WFZ607" s="879"/>
      <c r="WGA607" s="875"/>
      <c r="WGB607" s="875"/>
      <c r="WGR607" s="880"/>
      <c r="WGV607" s="879"/>
      <c r="WGW607" s="875"/>
      <c r="WGX607" s="875"/>
      <c r="WHN607" s="880"/>
      <c r="WHR607" s="879"/>
      <c r="WHS607" s="875"/>
      <c r="WHT607" s="875"/>
      <c r="WIJ607" s="880"/>
      <c r="WIN607" s="879"/>
      <c r="WIO607" s="875"/>
      <c r="WIP607" s="875"/>
      <c r="WJF607" s="880"/>
      <c r="WJJ607" s="879"/>
      <c r="WJK607" s="875"/>
      <c r="WJL607" s="875"/>
      <c r="WKB607" s="880"/>
      <c r="WKF607" s="879"/>
      <c r="WKG607" s="875"/>
      <c r="WKH607" s="875"/>
      <c r="WKX607" s="880"/>
      <c r="WLB607" s="879"/>
      <c r="WLC607" s="875"/>
      <c r="WLD607" s="875"/>
      <c r="WLT607" s="880"/>
      <c r="WLX607" s="879"/>
      <c r="WLY607" s="875"/>
      <c r="WLZ607" s="875"/>
      <c r="WMP607" s="880"/>
      <c r="WMT607" s="879"/>
      <c r="WMU607" s="875"/>
      <c r="WMV607" s="875"/>
      <c r="WNL607" s="880"/>
      <c r="WNP607" s="879"/>
      <c r="WNQ607" s="875"/>
      <c r="WNR607" s="875"/>
      <c r="WOH607" s="880"/>
      <c r="WOL607" s="879"/>
      <c r="WOM607" s="875"/>
      <c r="WON607" s="875"/>
      <c r="WPD607" s="880"/>
      <c r="WPH607" s="879"/>
      <c r="WPI607" s="875"/>
      <c r="WPJ607" s="875"/>
      <c r="WPZ607" s="880"/>
      <c r="WQD607" s="879"/>
      <c r="WQE607" s="875"/>
      <c r="WQF607" s="875"/>
      <c r="WQV607" s="880"/>
      <c r="WQZ607" s="879"/>
      <c r="WRA607" s="875"/>
      <c r="WRB607" s="875"/>
      <c r="WRR607" s="880"/>
      <c r="WRV607" s="879"/>
      <c r="WRW607" s="875"/>
      <c r="WRX607" s="875"/>
      <c r="WSN607" s="880"/>
      <c r="WSR607" s="879"/>
      <c r="WSS607" s="875"/>
      <c r="WST607" s="875"/>
      <c r="WTJ607" s="880"/>
      <c r="WTN607" s="879"/>
      <c r="WTO607" s="875"/>
      <c r="WTP607" s="875"/>
      <c r="WUF607" s="880"/>
      <c r="WUJ607" s="879"/>
      <c r="WUK607" s="875"/>
      <c r="WUL607" s="875"/>
      <c r="WVB607" s="880"/>
      <c r="WVF607" s="879"/>
      <c r="WVG607" s="875"/>
      <c r="WVH607" s="875"/>
      <c r="WVX607" s="880"/>
      <c r="WWB607" s="879"/>
      <c r="WWC607" s="875"/>
      <c r="WWD607" s="875"/>
      <c r="WWT607" s="880"/>
      <c r="WWX607" s="879"/>
      <c r="WWY607" s="875"/>
      <c r="WWZ607" s="875"/>
      <c r="WXP607" s="880"/>
      <c r="WXT607" s="879"/>
      <c r="WXU607" s="875"/>
      <c r="WXV607" s="875"/>
      <c r="WYL607" s="880"/>
      <c r="WYP607" s="879"/>
      <c r="WYQ607" s="875"/>
      <c r="WYR607" s="875"/>
      <c r="WZH607" s="880"/>
      <c r="WZL607" s="879"/>
      <c r="WZM607" s="875"/>
      <c r="WZN607" s="875"/>
      <c r="XAD607" s="880"/>
      <c r="XAH607" s="879"/>
      <c r="XAI607" s="875"/>
      <c r="XAJ607" s="875"/>
      <c r="XAZ607" s="880"/>
      <c r="XBD607" s="879"/>
      <c r="XBE607" s="875"/>
      <c r="XBF607" s="875"/>
      <c r="XBV607" s="880"/>
      <c r="XBZ607" s="879"/>
      <c r="XCA607" s="875"/>
      <c r="XCB607" s="875"/>
      <c r="XCR607" s="880"/>
      <c r="XCV607" s="879"/>
      <c r="XCW607" s="875"/>
      <c r="XCX607" s="875"/>
    </row>
    <row r="608" spans="1:1014 1030:2048 2064:3060 3076:4094 4110:5106 5122:6140 6156:7168 7172:8186 8202:9214 9218:10232 10248:12278 12294:13312 13328:14324 14340:15358 15374:16326">
      <c r="A608" s="890" t="s">
        <v>1134</v>
      </c>
      <c r="L608" s="600">
        <v>-15</v>
      </c>
      <c r="M608" s="600">
        <v>0</v>
      </c>
      <c r="N608" s="600">
        <v>4</v>
      </c>
      <c r="O608" s="600">
        <v>-11</v>
      </c>
      <c r="P608" s="600">
        <v>-7</v>
      </c>
      <c r="Q608" s="600">
        <v>2</v>
      </c>
      <c r="R608" s="600">
        <v>1</v>
      </c>
      <c r="S608" s="931">
        <v>4</v>
      </c>
      <c r="T608" s="595"/>
      <c r="U608" s="595"/>
      <c r="V608" s="595"/>
      <c r="W608" s="595"/>
      <c r="X608" s="595"/>
      <c r="Y608" s="595"/>
      <c r="Z608" s="595"/>
      <c r="AA608" s="595"/>
      <c r="AB608" s="595"/>
      <c r="AC608" s="595"/>
      <c r="AD608" s="595"/>
      <c r="AE608" s="595"/>
      <c r="AF608" s="595"/>
      <c r="AG608" s="595"/>
      <c r="AH608" s="595"/>
      <c r="AI608" s="595"/>
      <c r="AJ608" s="595"/>
      <c r="AK608" s="595"/>
      <c r="AL608" s="595"/>
      <c r="AM608" s="595"/>
      <c r="AN608" s="595"/>
      <c r="AO608" s="595"/>
      <c r="AP608" s="595"/>
      <c r="AQ608" s="595"/>
      <c r="AR608" s="595"/>
      <c r="AS608" s="595"/>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8"/>
      <c r="CD608" s="48"/>
      <c r="CE608" s="48"/>
      <c r="CF608" s="48"/>
      <c r="CG608" s="48"/>
      <c r="CH608" s="48"/>
      <c r="CI608" s="48"/>
      <c r="CJ608" s="48"/>
      <c r="CK608" s="48"/>
      <c r="CL608" s="48"/>
      <c r="CM608" s="48"/>
      <c r="CN608" s="48"/>
      <c r="CO608" s="48"/>
      <c r="CP608" s="48"/>
      <c r="CQ608" s="48"/>
      <c r="CR608" s="48"/>
      <c r="CS608" s="48"/>
      <c r="CT608" s="48"/>
      <c r="CU608" s="48"/>
      <c r="CV608" s="48"/>
      <c r="CW608" s="48"/>
      <c r="CX608" s="48"/>
      <c r="CY608" s="48"/>
      <c r="CZ608" s="48"/>
      <c r="DA608" s="48"/>
      <c r="DB608" s="48"/>
      <c r="DC608" s="48"/>
      <c r="DD608" s="48"/>
      <c r="DE608" s="48"/>
      <c r="DF608" s="48"/>
      <c r="DG608" s="48"/>
      <c r="DH608" s="48"/>
      <c r="DI608" s="48"/>
      <c r="DJ608" s="48"/>
      <c r="DK608" s="48"/>
      <c r="DL608" s="48"/>
      <c r="DM608" s="48"/>
      <c r="DN608" s="48"/>
      <c r="DO608" s="48"/>
      <c r="DP608" s="48"/>
      <c r="DQ608" s="48"/>
      <c r="DR608" s="48"/>
      <c r="DS608" s="48"/>
      <c r="DT608" s="48"/>
      <c r="DU608" s="48"/>
      <c r="DV608" s="48"/>
      <c r="DW608" s="48"/>
      <c r="DX608" s="48"/>
      <c r="DY608" s="48"/>
      <c r="DZ608" s="48"/>
      <c r="EA608" s="48"/>
      <c r="EB608" s="48"/>
      <c r="EC608" s="48"/>
      <c r="ED608" s="48"/>
      <c r="EE608" s="48"/>
      <c r="EF608" s="48"/>
      <c r="EG608" s="48"/>
      <c r="EH608" s="48"/>
      <c r="EI608" s="48"/>
      <c r="EJ608" s="48"/>
      <c r="EK608" s="48"/>
      <c r="EL608" s="48"/>
      <c r="EM608" s="48"/>
      <c r="EN608" s="48"/>
      <c r="EO608" s="48"/>
      <c r="EP608" s="48"/>
      <c r="EQ608" s="48"/>
      <c r="ER608" s="48"/>
      <c r="ES608" s="48"/>
      <c r="ET608" s="48"/>
      <c r="EU608" s="48"/>
      <c r="EV608" s="48"/>
      <c r="EW608" s="48"/>
      <c r="EX608" s="48"/>
      <c r="EY608" s="48"/>
      <c r="EZ608" s="48"/>
      <c r="FA608" s="48"/>
      <c r="FB608" s="48"/>
      <c r="FC608" s="48"/>
      <c r="FD608" s="48"/>
      <c r="FE608" s="48"/>
      <c r="FF608" s="48"/>
      <c r="FG608" s="48"/>
      <c r="FH608" s="48"/>
      <c r="FI608" s="48"/>
      <c r="FJ608" s="48"/>
      <c r="FK608" s="48"/>
      <c r="FL608" s="48"/>
      <c r="FM608" s="48"/>
      <c r="FN608" s="48"/>
      <c r="FO608" s="48"/>
      <c r="FP608" s="48"/>
      <c r="FQ608" s="48"/>
      <c r="FR608" s="48"/>
      <c r="FS608" s="48"/>
      <c r="FT608" s="48"/>
      <c r="FU608" s="48"/>
      <c r="FV608" s="48"/>
      <c r="FW608" s="48"/>
      <c r="FX608" s="48"/>
      <c r="FY608" s="48"/>
      <c r="FZ608" s="48"/>
      <c r="GA608" s="48"/>
      <c r="GB608" s="48"/>
      <c r="GC608" s="48"/>
      <c r="GD608" s="48"/>
      <c r="GE608" s="48"/>
      <c r="GF608" s="48"/>
      <c r="GG608" s="48"/>
      <c r="GH608" s="48"/>
      <c r="GI608" s="48"/>
      <c r="GJ608" s="48"/>
      <c r="GK608" s="48"/>
      <c r="GL608" s="48"/>
      <c r="GM608" s="48"/>
      <c r="GN608" s="48"/>
      <c r="GO608" s="48"/>
      <c r="GP608" s="48"/>
      <c r="GQ608" s="48"/>
      <c r="GR608" s="48"/>
      <c r="GS608" s="48"/>
      <c r="GT608" s="48"/>
      <c r="GU608" s="48"/>
      <c r="GV608" s="48"/>
      <c r="GW608" s="48"/>
      <c r="GX608" s="48"/>
      <c r="GY608" s="48"/>
      <c r="GZ608" s="48"/>
      <c r="HA608" s="48"/>
      <c r="HB608" s="48"/>
      <c r="HC608" s="48"/>
      <c r="HD608" s="48"/>
      <c r="HE608" s="48"/>
      <c r="HF608" s="48"/>
      <c r="HG608" s="48"/>
      <c r="HH608" s="48"/>
      <c r="HI608" s="48"/>
      <c r="HJ608" s="48"/>
      <c r="HK608" s="48"/>
      <c r="HL608" s="48"/>
      <c r="HM608" s="48"/>
      <c r="HN608" s="48"/>
      <c r="HO608" s="48"/>
      <c r="HP608" s="48"/>
      <c r="HQ608" s="48"/>
      <c r="HR608" s="48"/>
      <c r="HS608" s="48"/>
      <c r="HT608" s="48"/>
      <c r="HU608" s="48"/>
      <c r="HV608" s="48"/>
      <c r="HW608" s="48"/>
      <c r="HX608" s="48"/>
      <c r="HY608" s="48"/>
      <c r="HZ608" s="48"/>
      <c r="IA608" s="48"/>
      <c r="IB608" s="48"/>
      <c r="IC608" s="48"/>
      <c r="ID608" s="48"/>
      <c r="IE608" s="48"/>
      <c r="IF608" s="48"/>
      <c r="IG608" s="48"/>
      <c r="IH608" s="48"/>
      <c r="II608" s="48"/>
      <c r="IJ608" s="48"/>
      <c r="IK608" s="48"/>
      <c r="IL608" s="48"/>
      <c r="IM608" s="48"/>
      <c r="IN608" s="48"/>
      <c r="IO608" s="48"/>
      <c r="IP608" s="48"/>
      <c r="IQ608" s="48"/>
      <c r="IR608" s="48"/>
      <c r="IS608" s="48"/>
      <c r="IT608" s="48"/>
      <c r="IU608" s="48"/>
      <c r="IV608" s="48"/>
      <c r="IW608" s="48"/>
      <c r="IX608" s="48"/>
      <c r="IY608" s="48"/>
      <c r="IZ608" s="48"/>
      <c r="JA608" s="48"/>
      <c r="JB608" s="48"/>
      <c r="JC608" s="48"/>
      <c r="JD608" s="48"/>
      <c r="JE608" s="48"/>
      <c r="JF608" s="48"/>
      <c r="JG608" s="48"/>
      <c r="JH608" s="48"/>
      <c r="JI608" s="48"/>
      <c r="JJ608" s="48"/>
      <c r="JK608" s="48"/>
      <c r="JL608" s="48"/>
      <c r="JM608" s="48"/>
    </row>
    <row r="609" spans="1:1014 1030:2048 2064:3060 3076:4094 4110:5106 5122:6140 6156:7168 7172:8186 8202:9214 9218:10232 10248:12278 12294:13312 13328:14324 14340:15358 15374:16326">
      <c r="A609" s="890" t="s">
        <v>1113</v>
      </c>
      <c r="L609" s="600">
        <v>1</v>
      </c>
      <c r="M609" s="600">
        <v>0</v>
      </c>
      <c r="N609" s="600">
        <v>0</v>
      </c>
      <c r="O609" s="600">
        <v>-2</v>
      </c>
      <c r="P609" s="600">
        <v>-4</v>
      </c>
      <c r="Q609" s="600">
        <v>-5</v>
      </c>
      <c r="R609" s="600">
        <v>-2</v>
      </c>
      <c r="S609" s="931">
        <v>1</v>
      </c>
      <c r="T609" s="595"/>
      <c r="U609" s="595"/>
      <c r="V609" s="595"/>
      <c r="W609" s="595"/>
      <c r="X609" s="595"/>
      <c r="Y609" s="595"/>
      <c r="Z609" s="595"/>
      <c r="AA609" s="595"/>
      <c r="AB609" s="595"/>
      <c r="AC609" s="595"/>
      <c r="AD609" s="595"/>
      <c r="AE609" s="595"/>
      <c r="AF609" s="595"/>
      <c r="AG609" s="595"/>
      <c r="AH609" s="595"/>
      <c r="AI609" s="595"/>
      <c r="AJ609" s="595"/>
      <c r="AK609" s="595"/>
      <c r="AL609" s="595"/>
      <c r="AM609" s="595"/>
      <c r="AN609" s="595"/>
      <c r="AO609" s="595"/>
      <c r="AP609" s="595"/>
      <c r="AQ609" s="595"/>
      <c r="AR609" s="595"/>
      <c r="AS609" s="595"/>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8"/>
      <c r="CD609" s="48"/>
      <c r="CE609" s="48"/>
      <c r="CF609" s="48"/>
      <c r="CG609" s="48"/>
      <c r="CH609" s="48"/>
      <c r="CI609" s="48"/>
      <c r="CJ609" s="48"/>
      <c r="CK609" s="48"/>
      <c r="CL609" s="48"/>
      <c r="CM609" s="48"/>
      <c r="CN609" s="48"/>
      <c r="CO609" s="48"/>
      <c r="CP609" s="48"/>
      <c r="CQ609" s="48"/>
      <c r="CR609" s="48"/>
      <c r="CS609" s="48"/>
      <c r="CT609" s="48"/>
      <c r="CU609" s="48"/>
      <c r="CV609" s="48"/>
      <c r="CW609" s="48"/>
      <c r="CX609" s="48"/>
      <c r="CY609" s="48"/>
      <c r="CZ609" s="48"/>
      <c r="DA609" s="48"/>
      <c r="DB609" s="48"/>
      <c r="DC609" s="48"/>
      <c r="DD609" s="48"/>
      <c r="DE609" s="48"/>
      <c r="DF609" s="48"/>
      <c r="DG609" s="48"/>
      <c r="DH609" s="48"/>
      <c r="DI609" s="48"/>
      <c r="DJ609" s="48"/>
      <c r="DK609" s="48"/>
      <c r="DL609" s="48"/>
      <c r="DM609" s="48"/>
      <c r="DN609" s="48"/>
      <c r="DO609" s="48"/>
      <c r="DP609" s="48"/>
      <c r="DQ609" s="48"/>
      <c r="DR609" s="48"/>
      <c r="DS609" s="48"/>
      <c r="DT609" s="48"/>
      <c r="DU609" s="48"/>
      <c r="DV609" s="48"/>
      <c r="DW609" s="48"/>
      <c r="DX609" s="48"/>
      <c r="DY609" s="48"/>
      <c r="DZ609" s="48"/>
      <c r="EA609" s="48"/>
      <c r="EB609" s="48"/>
      <c r="EC609" s="48"/>
      <c r="ED609" s="48"/>
      <c r="EE609" s="48"/>
      <c r="EF609" s="48"/>
      <c r="EG609" s="48"/>
      <c r="EH609" s="48"/>
      <c r="EI609" s="48"/>
      <c r="EJ609" s="48"/>
      <c r="EK609" s="48"/>
      <c r="EL609" s="48"/>
      <c r="EM609" s="48"/>
      <c r="EN609" s="48"/>
      <c r="EO609" s="48"/>
      <c r="EP609" s="48"/>
      <c r="EQ609" s="48"/>
      <c r="ER609" s="48"/>
      <c r="ES609" s="48"/>
      <c r="ET609" s="48"/>
      <c r="EU609" s="48"/>
      <c r="EV609" s="48"/>
      <c r="EW609" s="48"/>
      <c r="EX609" s="48"/>
      <c r="EY609" s="48"/>
      <c r="EZ609" s="48"/>
      <c r="FA609" s="48"/>
      <c r="FB609" s="48"/>
      <c r="FC609" s="48"/>
      <c r="FD609" s="48"/>
      <c r="FE609" s="48"/>
      <c r="FF609" s="48"/>
      <c r="FG609" s="48"/>
      <c r="FH609" s="48"/>
      <c r="FI609" s="48"/>
      <c r="FJ609" s="48"/>
      <c r="FK609" s="48"/>
      <c r="FL609" s="48"/>
      <c r="FM609" s="48"/>
      <c r="FN609" s="48"/>
      <c r="FO609" s="48"/>
      <c r="FP609" s="48"/>
      <c r="FQ609" s="48"/>
      <c r="FR609" s="48"/>
      <c r="FS609" s="48"/>
      <c r="FT609" s="48"/>
      <c r="FU609" s="48"/>
      <c r="FV609" s="48"/>
      <c r="FW609" s="48"/>
      <c r="FX609" s="48"/>
      <c r="FY609" s="48"/>
      <c r="FZ609" s="48"/>
      <c r="GA609" s="48"/>
      <c r="GB609" s="48"/>
      <c r="GC609" s="48"/>
      <c r="GD609" s="48"/>
      <c r="GE609" s="48"/>
      <c r="GF609" s="48"/>
      <c r="GG609" s="48"/>
      <c r="GH609" s="48"/>
      <c r="GI609" s="48"/>
      <c r="GJ609" s="48"/>
      <c r="GK609" s="48"/>
      <c r="GL609" s="48"/>
      <c r="GM609" s="48"/>
      <c r="GN609" s="48"/>
      <c r="GO609" s="48"/>
      <c r="GP609" s="48"/>
      <c r="GQ609" s="48"/>
      <c r="GR609" s="48"/>
      <c r="GS609" s="48"/>
      <c r="GT609" s="48"/>
      <c r="GU609" s="48"/>
      <c r="GV609" s="48"/>
      <c r="GW609" s="48"/>
      <c r="GX609" s="48"/>
      <c r="GY609" s="48"/>
      <c r="GZ609" s="48"/>
      <c r="HA609" s="48"/>
      <c r="HB609" s="48"/>
      <c r="HC609" s="48"/>
      <c r="HD609" s="48"/>
      <c r="HE609" s="48"/>
      <c r="HF609" s="48"/>
      <c r="HG609" s="48"/>
      <c r="HH609" s="48"/>
      <c r="HI609" s="48"/>
      <c r="HJ609" s="48"/>
      <c r="HK609" s="48"/>
      <c r="HL609" s="48"/>
      <c r="HM609" s="48"/>
      <c r="HN609" s="48"/>
      <c r="HO609" s="48"/>
      <c r="HP609" s="48"/>
      <c r="HQ609" s="48"/>
      <c r="HR609" s="48"/>
      <c r="HS609" s="48"/>
      <c r="HT609" s="48"/>
      <c r="HU609" s="48"/>
      <c r="HV609" s="48"/>
      <c r="HW609" s="48"/>
      <c r="HX609" s="48"/>
      <c r="HY609" s="48"/>
      <c r="HZ609" s="48"/>
      <c r="IA609" s="48"/>
      <c r="IB609" s="48"/>
      <c r="IC609" s="48"/>
      <c r="ID609" s="48"/>
      <c r="IE609" s="48"/>
      <c r="IF609" s="48"/>
      <c r="IG609" s="48"/>
      <c r="IH609" s="48"/>
      <c r="II609" s="48"/>
      <c r="IJ609" s="48"/>
      <c r="IK609" s="48"/>
      <c r="IL609" s="48"/>
      <c r="IM609" s="48"/>
      <c r="IN609" s="48"/>
      <c r="IO609" s="48"/>
      <c r="IP609" s="48"/>
      <c r="IQ609" s="48"/>
      <c r="IR609" s="48"/>
      <c r="IS609" s="48"/>
      <c r="IT609" s="48"/>
      <c r="IU609" s="48"/>
      <c r="IV609" s="48"/>
      <c r="IW609" s="48"/>
      <c r="IX609" s="48"/>
      <c r="IY609" s="48"/>
      <c r="IZ609" s="48"/>
      <c r="JA609" s="48"/>
      <c r="JB609" s="48"/>
      <c r="JC609" s="48"/>
      <c r="JD609" s="48"/>
      <c r="JE609" s="48"/>
      <c r="JF609" s="48"/>
      <c r="JG609" s="48"/>
      <c r="JH609" s="48"/>
      <c r="JI609" s="48"/>
      <c r="JJ609" s="48"/>
      <c r="JK609" s="48"/>
      <c r="JL609" s="48"/>
      <c r="JM609" s="48"/>
    </row>
    <row r="610" spans="1:1014 1030:2048 2064:3060 3076:4094 4110:5106 5122:6140 6156:7168 7172:8186 8202:9214 9218:10232 10248:12278 12294:13312 13328:14324 14340:15358 15374:16326" s="876" customFormat="1">
      <c r="A610" s="876" t="s">
        <v>1114</v>
      </c>
      <c r="F610" s="880"/>
      <c r="J610" s="879"/>
      <c r="K610" s="875"/>
      <c r="L610" s="875">
        <v>-14</v>
      </c>
      <c r="M610" s="876">
        <v>0</v>
      </c>
      <c r="N610" s="876">
        <v>4</v>
      </c>
      <c r="O610" s="876">
        <v>-13</v>
      </c>
      <c r="P610" s="876">
        <v>-12</v>
      </c>
      <c r="Q610" s="876">
        <v>-3</v>
      </c>
      <c r="R610" s="876">
        <v>-1</v>
      </c>
      <c r="S610" s="876">
        <v>4</v>
      </c>
      <c r="T610" s="595"/>
      <c r="U610" s="595"/>
      <c r="V610" s="3"/>
      <c r="W610" s="48"/>
      <c r="X610" s="48"/>
      <c r="Y610" s="595"/>
      <c r="Z610" s="595"/>
      <c r="AA610" s="595"/>
      <c r="AB610" s="595"/>
      <c r="AC610" s="595"/>
      <c r="AD610" s="595"/>
      <c r="AE610" s="595"/>
      <c r="AF610" s="595"/>
      <c r="AG610" s="595"/>
      <c r="AH610" s="595"/>
      <c r="AI610" s="595"/>
      <c r="AJ610" s="595"/>
      <c r="AK610" s="595"/>
      <c r="AL610" s="595"/>
      <c r="AM610" s="595"/>
      <c r="AN610" s="547"/>
      <c r="AO610" s="595"/>
      <c r="AP610" s="595"/>
      <c r="AQ610" s="595"/>
      <c r="AR610" s="3"/>
      <c r="AS610" s="48"/>
      <c r="AT610" s="48"/>
      <c r="AU610" s="595"/>
      <c r="AV610" s="595"/>
      <c r="AW610" s="595"/>
      <c r="AX610" s="595"/>
      <c r="AY610" s="595"/>
      <c r="AZ610" s="595"/>
      <c r="BA610" s="595"/>
      <c r="BB610" s="595"/>
      <c r="BC610" s="595"/>
      <c r="BD610" s="595"/>
      <c r="BE610" s="595"/>
      <c r="BF610" s="595"/>
      <c r="BG610" s="595"/>
      <c r="BH610" s="595"/>
      <c r="BI610" s="595"/>
      <c r="BJ610" s="547"/>
      <c r="BK610" s="595"/>
      <c r="BL610" s="595"/>
      <c r="BM610" s="595"/>
      <c r="BN610" s="3"/>
      <c r="BO610" s="48"/>
      <c r="BP610" s="48"/>
      <c r="BQ610" s="595"/>
      <c r="BR610" s="595"/>
      <c r="BS610" s="595"/>
      <c r="BT610" s="595"/>
      <c r="BU610" s="595"/>
      <c r="BV610" s="595"/>
      <c r="BW610" s="595"/>
      <c r="BX610" s="595"/>
      <c r="BY610" s="595"/>
      <c r="BZ610" s="595"/>
      <c r="CA610" s="595"/>
      <c r="CB610" s="595"/>
      <c r="CC610" s="595"/>
      <c r="CD610" s="595"/>
      <c r="CE610" s="595"/>
      <c r="CF610" s="547"/>
      <c r="CG610" s="595"/>
      <c r="CH610" s="595"/>
      <c r="CI610" s="595"/>
      <c r="CJ610" s="3"/>
      <c r="CK610" s="48"/>
      <c r="CL610" s="48"/>
      <c r="CM610" s="595"/>
      <c r="CN610" s="595"/>
      <c r="CO610" s="595"/>
      <c r="CP610" s="595"/>
      <c r="CQ610" s="595"/>
      <c r="CR610" s="595"/>
      <c r="CS610" s="595"/>
      <c r="CT610" s="595"/>
      <c r="CU610" s="595"/>
      <c r="CV610" s="595"/>
      <c r="CW610" s="595"/>
      <c r="CX610" s="595"/>
      <c r="CY610" s="595"/>
      <c r="CZ610" s="595"/>
      <c r="DA610" s="595"/>
      <c r="DB610" s="547"/>
      <c r="DC610" s="595"/>
      <c r="DD610" s="595"/>
      <c r="DE610" s="595"/>
      <c r="DF610" s="3"/>
      <c r="DG610" s="48"/>
      <c r="DH610" s="48"/>
      <c r="DI610" s="595"/>
      <c r="DJ610" s="595"/>
      <c r="DK610" s="595"/>
      <c r="DL610" s="595"/>
      <c r="DM610" s="595"/>
      <c r="DN610" s="595"/>
      <c r="DO610" s="595"/>
      <c r="DP610" s="595"/>
      <c r="DQ610" s="595"/>
      <c r="DR610" s="595"/>
      <c r="DS610" s="595"/>
      <c r="DT610" s="595"/>
      <c r="DU610" s="595"/>
      <c r="DV610" s="595"/>
      <c r="DW610" s="595"/>
      <c r="DX610" s="547"/>
      <c r="DY610" s="595"/>
      <c r="DZ610" s="595"/>
      <c r="EA610" s="595"/>
      <c r="EB610" s="3"/>
      <c r="EC610" s="48"/>
      <c r="ED610" s="48"/>
      <c r="EE610" s="595"/>
      <c r="EF610" s="595"/>
      <c r="EG610" s="595"/>
      <c r="EH610" s="595"/>
      <c r="EI610" s="595"/>
      <c r="EJ610" s="595"/>
      <c r="EK610" s="595"/>
      <c r="EL610" s="595"/>
      <c r="EM610" s="595"/>
      <c r="EN610" s="595"/>
      <c r="EO610" s="595"/>
      <c r="EP610" s="595"/>
      <c r="EQ610" s="595"/>
      <c r="ER610" s="595"/>
      <c r="ES610" s="595"/>
      <c r="ET610" s="547"/>
      <c r="EU610" s="595"/>
      <c r="EV610" s="595"/>
      <c r="EW610" s="595"/>
      <c r="EX610" s="3"/>
      <c r="EY610" s="48"/>
      <c r="EZ610" s="48"/>
      <c r="FA610" s="595"/>
      <c r="FB610" s="595"/>
      <c r="FC610" s="595"/>
      <c r="FD610" s="595"/>
      <c r="FE610" s="595"/>
      <c r="FF610" s="595"/>
      <c r="FG610" s="595"/>
      <c r="FH610" s="595"/>
      <c r="FI610" s="595"/>
      <c r="FJ610" s="595"/>
      <c r="FK610" s="595"/>
      <c r="FL610" s="595"/>
      <c r="FM610" s="595"/>
      <c r="FN610" s="595"/>
      <c r="FO610" s="595"/>
      <c r="FP610" s="547"/>
      <c r="FQ610" s="595"/>
      <c r="FR610" s="595"/>
      <c r="FS610" s="595"/>
      <c r="FT610" s="3"/>
      <c r="FU610" s="48"/>
      <c r="FV610" s="48"/>
      <c r="FW610" s="595"/>
      <c r="FX610" s="595"/>
      <c r="FY610" s="595"/>
      <c r="FZ610" s="595"/>
      <c r="GA610" s="595"/>
      <c r="GB610" s="595"/>
      <c r="GC610" s="595"/>
      <c r="GD610" s="595"/>
      <c r="GE610" s="595"/>
      <c r="GF610" s="595"/>
      <c r="GG610" s="595"/>
      <c r="GH610" s="595"/>
      <c r="GI610" s="595"/>
      <c r="GJ610" s="595"/>
      <c r="GK610" s="595"/>
      <c r="GL610" s="547"/>
      <c r="GM610" s="595"/>
      <c r="GN610" s="595"/>
      <c r="GO610" s="595"/>
      <c r="GP610" s="3"/>
      <c r="GQ610" s="48"/>
      <c r="GR610" s="48"/>
      <c r="GS610" s="595"/>
      <c r="GT610" s="595"/>
      <c r="GU610" s="595"/>
      <c r="GV610" s="595"/>
      <c r="GW610" s="595"/>
      <c r="GX610" s="595"/>
      <c r="GY610" s="595"/>
      <c r="GZ610" s="595"/>
      <c r="HA610" s="595"/>
      <c r="HB610" s="595"/>
      <c r="HC610" s="595"/>
      <c r="HD610" s="595"/>
      <c r="HE610" s="595"/>
      <c r="HF610" s="595"/>
      <c r="HG610" s="595"/>
      <c r="HH610" s="547"/>
      <c r="HI610" s="595"/>
      <c r="HJ610" s="595"/>
      <c r="HK610" s="595"/>
      <c r="HL610" s="3"/>
      <c r="HM610" s="48"/>
      <c r="HN610" s="48"/>
      <c r="HO610" s="595"/>
      <c r="HP610" s="595"/>
      <c r="HQ610" s="595"/>
      <c r="HR610" s="595"/>
      <c r="HS610" s="595"/>
      <c r="HT610" s="595"/>
      <c r="HU610" s="595"/>
      <c r="HV610" s="595"/>
      <c r="HW610" s="595"/>
      <c r="HX610" s="595"/>
      <c r="HY610" s="595"/>
      <c r="HZ610" s="595"/>
      <c r="IA610" s="595"/>
      <c r="IB610" s="595"/>
      <c r="IC610" s="595"/>
      <c r="ID610" s="547"/>
      <c r="IE610" s="595"/>
      <c r="IF610" s="595"/>
      <c r="IG610" s="595"/>
      <c r="IH610" s="3"/>
      <c r="II610" s="48"/>
      <c r="IJ610" s="48"/>
      <c r="IK610" s="595"/>
      <c r="IL610" s="595"/>
      <c r="IM610" s="595"/>
      <c r="IN610" s="595"/>
      <c r="IO610" s="595"/>
      <c r="IP610" s="595"/>
      <c r="IQ610" s="595"/>
      <c r="IR610" s="595"/>
      <c r="IS610" s="595"/>
      <c r="IT610" s="595"/>
      <c r="IU610" s="595"/>
      <c r="IV610" s="595"/>
      <c r="IW610" s="595"/>
      <c r="IX610" s="595"/>
      <c r="IY610" s="595"/>
      <c r="IZ610" s="547"/>
      <c r="JA610" s="595"/>
      <c r="JB610" s="595"/>
      <c r="JC610" s="595"/>
      <c r="JD610" s="3"/>
      <c r="JE610" s="48"/>
      <c r="JF610" s="48"/>
      <c r="JG610" s="595"/>
      <c r="JH610" s="595"/>
      <c r="JI610" s="595"/>
      <c r="JJ610" s="595"/>
      <c r="JK610" s="595"/>
      <c r="JL610" s="595"/>
      <c r="JM610" s="595"/>
      <c r="JV610" s="880"/>
      <c r="JZ610" s="879"/>
      <c r="KA610" s="875"/>
      <c r="KB610" s="875"/>
      <c r="KR610" s="880"/>
      <c r="KV610" s="879"/>
      <c r="KW610" s="875"/>
      <c r="KX610" s="875"/>
      <c r="LN610" s="880"/>
      <c r="LR610" s="879"/>
      <c r="LS610" s="875"/>
      <c r="LT610" s="875"/>
      <c r="MJ610" s="880"/>
      <c r="MN610" s="879"/>
      <c r="MO610" s="875"/>
      <c r="MP610" s="875"/>
      <c r="NF610" s="880"/>
      <c r="NJ610" s="879"/>
      <c r="NK610" s="875"/>
      <c r="NL610" s="875"/>
      <c r="OB610" s="880"/>
      <c r="OF610" s="879"/>
      <c r="OG610" s="875"/>
      <c r="OH610" s="875"/>
      <c r="OX610" s="880"/>
      <c r="PB610" s="879"/>
      <c r="PC610" s="875"/>
      <c r="PD610" s="875"/>
      <c r="PT610" s="880"/>
      <c r="PX610" s="879"/>
      <c r="PY610" s="875"/>
      <c r="PZ610" s="875"/>
      <c r="QP610" s="880"/>
      <c r="QT610" s="879"/>
      <c r="QU610" s="875"/>
      <c r="QV610" s="875"/>
      <c r="RL610" s="880"/>
      <c r="RP610" s="879"/>
      <c r="RQ610" s="875"/>
      <c r="RR610" s="875"/>
      <c r="SH610" s="880"/>
      <c r="SL610" s="879"/>
      <c r="SM610" s="875"/>
      <c r="SN610" s="875"/>
      <c r="TD610" s="880"/>
      <c r="TH610" s="879"/>
      <c r="TI610" s="875"/>
      <c r="TJ610" s="875"/>
      <c r="TZ610" s="880"/>
      <c r="UD610" s="879"/>
      <c r="UE610" s="875"/>
      <c r="UF610" s="875"/>
      <c r="UV610" s="880"/>
      <c r="UZ610" s="879"/>
      <c r="VA610" s="875"/>
      <c r="VB610" s="875"/>
      <c r="VR610" s="880"/>
      <c r="VV610" s="879"/>
      <c r="VW610" s="875"/>
      <c r="VX610" s="875"/>
      <c r="WN610" s="880"/>
      <c r="WR610" s="879"/>
      <c r="WS610" s="875"/>
      <c r="WT610" s="875"/>
      <c r="XJ610" s="880"/>
      <c r="XN610" s="879"/>
      <c r="XO610" s="875"/>
      <c r="XP610" s="875"/>
      <c r="YF610" s="880"/>
      <c r="YJ610" s="879"/>
      <c r="YK610" s="875"/>
      <c r="YL610" s="875"/>
      <c r="ZB610" s="880"/>
      <c r="ZF610" s="879"/>
      <c r="ZG610" s="875"/>
      <c r="ZH610" s="875"/>
      <c r="ZX610" s="880"/>
      <c r="AAB610" s="879"/>
      <c r="AAC610" s="875"/>
      <c r="AAD610" s="875"/>
      <c r="AAT610" s="880"/>
      <c r="AAX610" s="879"/>
      <c r="AAY610" s="875"/>
      <c r="AAZ610" s="875"/>
      <c r="ABP610" s="880"/>
      <c r="ABT610" s="879"/>
      <c r="ABU610" s="875"/>
      <c r="ABV610" s="875"/>
      <c r="ACL610" s="880"/>
      <c r="ACP610" s="879"/>
      <c r="ACQ610" s="875"/>
      <c r="ACR610" s="875"/>
      <c r="ADH610" s="880"/>
      <c r="ADL610" s="879"/>
      <c r="ADM610" s="875"/>
      <c r="ADN610" s="875"/>
      <c r="AED610" s="880"/>
      <c r="AEH610" s="879"/>
      <c r="AEI610" s="875"/>
      <c r="AEJ610" s="875"/>
      <c r="AEZ610" s="880"/>
      <c r="AFD610" s="879"/>
      <c r="AFE610" s="875"/>
      <c r="AFF610" s="875"/>
      <c r="AFV610" s="880"/>
      <c r="AFZ610" s="879"/>
      <c r="AGA610" s="875"/>
      <c r="AGB610" s="875"/>
      <c r="AGR610" s="880"/>
      <c r="AGV610" s="879"/>
      <c r="AGW610" s="875"/>
      <c r="AGX610" s="875"/>
      <c r="AHN610" s="880"/>
      <c r="AHR610" s="879"/>
      <c r="AHS610" s="875"/>
      <c r="AHT610" s="875"/>
      <c r="AIJ610" s="880"/>
      <c r="AIN610" s="879"/>
      <c r="AIO610" s="875"/>
      <c r="AIP610" s="875"/>
      <c r="AJF610" s="880"/>
      <c r="AJJ610" s="879"/>
      <c r="AJK610" s="875"/>
      <c r="AJL610" s="875"/>
      <c r="AKB610" s="880"/>
      <c r="AKF610" s="879"/>
      <c r="AKG610" s="875"/>
      <c r="AKH610" s="875"/>
      <c r="AKX610" s="880"/>
      <c r="ALB610" s="879"/>
      <c r="ALC610" s="875"/>
      <c r="ALD610" s="875"/>
      <c r="ALT610" s="880"/>
      <c r="ALX610" s="879"/>
      <c r="ALY610" s="875"/>
      <c r="ALZ610" s="875"/>
      <c r="AMP610" s="880"/>
      <c r="AMT610" s="879"/>
      <c r="AMU610" s="875"/>
      <c r="AMV610" s="875"/>
      <c r="ANL610" s="880"/>
      <c r="ANP610" s="879"/>
      <c r="ANQ610" s="875"/>
      <c r="ANR610" s="875"/>
      <c r="AOH610" s="880"/>
      <c r="AOL610" s="879"/>
      <c r="AOM610" s="875"/>
      <c r="AON610" s="875"/>
      <c r="APD610" s="880"/>
      <c r="APH610" s="879"/>
      <c r="API610" s="875"/>
      <c r="APJ610" s="875"/>
      <c r="APZ610" s="880"/>
      <c r="AQD610" s="879"/>
      <c r="AQE610" s="875"/>
      <c r="AQF610" s="875"/>
      <c r="AQV610" s="880"/>
      <c r="AQZ610" s="879"/>
      <c r="ARA610" s="875"/>
      <c r="ARB610" s="875"/>
      <c r="ARR610" s="880"/>
      <c r="ARV610" s="879"/>
      <c r="ARW610" s="875"/>
      <c r="ARX610" s="875"/>
      <c r="ASN610" s="880"/>
      <c r="ASR610" s="879"/>
      <c r="ASS610" s="875"/>
      <c r="AST610" s="875"/>
      <c r="ATJ610" s="880"/>
      <c r="ATN610" s="879"/>
      <c r="ATO610" s="875"/>
      <c r="ATP610" s="875"/>
      <c r="AUF610" s="880"/>
      <c r="AUJ610" s="879"/>
      <c r="AUK610" s="875"/>
      <c r="AUL610" s="875"/>
      <c r="AVB610" s="880"/>
      <c r="AVF610" s="879"/>
      <c r="AVG610" s="875"/>
      <c r="AVH610" s="875"/>
      <c r="AVX610" s="880"/>
      <c r="AWB610" s="879"/>
      <c r="AWC610" s="875"/>
      <c r="AWD610" s="875"/>
      <c r="AWT610" s="880"/>
      <c r="AWX610" s="879"/>
      <c r="AWY610" s="875"/>
      <c r="AWZ610" s="875"/>
      <c r="AXP610" s="880"/>
      <c r="AXT610" s="879"/>
      <c r="AXU610" s="875"/>
      <c r="AXV610" s="875"/>
      <c r="AYL610" s="880"/>
      <c r="AYP610" s="879"/>
      <c r="AYQ610" s="875"/>
      <c r="AYR610" s="875"/>
      <c r="AZH610" s="880"/>
      <c r="AZL610" s="879"/>
      <c r="AZM610" s="875"/>
      <c r="AZN610" s="875"/>
      <c r="BAD610" s="880"/>
      <c r="BAH610" s="879"/>
      <c r="BAI610" s="875"/>
      <c r="BAJ610" s="875"/>
      <c r="BAZ610" s="880"/>
      <c r="BBD610" s="879"/>
      <c r="BBE610" s="875"/>
      <c r="BBF610" s="875"/>
      <c r="BBV610" s="880"/>
      <c r="BBZ610" s="879"/>
      <c r="BCA610" s="875"/>
      <c r="BCB610" s="875"/>
      <c r="BCR610" s="880"/>
      <c r="BCV610" s="879"/>
      <c r="BCW610" s="875"/>
      <c r="BCX610" s="875"/>
      <c r="BDN610" s="880"/>
      <c r="BDR610" s="879"/>
      <c r="BDS610" s="875"/>
      <c r="BDT610" s="875"/>
      <c r="BEJ610" s="880"/>
      <c r="BEN610" s="879"/>
      <c r="BEO610" s="875"/>
      <c r="BEP610" s="875"/>
      <c r="BFF610" s="880"/>
      <c r="BFJ610" s="879"/>
      <c r="BFK610" s="875"/>
      <c r="BFL610" s="875"/>
      <c r="BGB610" s="880"/>
      <c r="BGF610" s="879"/>
      <c r="BGG610" s="875"/>
      <c r="BGH610" s="875"/>
      <c r="BGX610" s="880"/>
      <c r="BHB610" s="879"/>
      <c r="BHC610" s="875"/>
      <c r="BHD610" s="875"/>
      <c r="BHT610" s="880"/>
      <c r="BHX610" s="879"/>
      <c r="BHY610" s="875"/>
      <c r="BHZ610" s="875"/>
      <c r="BIP610" s="880"/>
      <c r="BIT610" s="879"/>
      <c r="BIU610" s="875"/>
      <c r="BIV610" s="875"/>
      <c r="BJL610" s="880"/>
      <c r="BJP610" s="879"/>
      <c r="BJQ610" s="875"/>
      <c r="BJR610" s="875"/>
      <c r="BKH610" s="880"/>
      <c r="BKL610" s="879"/>
      <c r="BKM610" s="875"/>
      <c r="BKN610" s="875"/>
      <c r="BLD610" s="880"/>
      <c r="BLH610" s="879"/>
      <c r="BLI610" s="875"/>
      <c r="BLJ610" s="875"/>
      <c r="BLZ610" s="880"/>
      <c r="BMD610" s="879"/>
      <c r="BME610" s="875"/>
      <c r="BMF610" s="875"/>
      <c r="BMV610" s="880"/>
      <c r="BMZ610" s="879"/>
      <c r="BNA610" s="875"/>
      <c r="BNB610" s="875"/>
      <c r="BNR610" s="880"/>
      <c r="BNV610" s="879"/>
      <c r="BNW610" s="875"/>
      <c r="BNX610" s="875"/>
      <c r="BON610" s="880"/>
      <c r="BOR610" s="879"/>
      <c r="BOS610" s="875"/>
      <c r="BOT610" s="875"/>
      <c r="BPJ610" s="880"/>
      <c r="BPN610" s="879"/>
      <c r="BPO610" s="875"/>
      <c r="BPP610" s="875"/>
      <c r="BQF610" s="880"/>
      <c r="BQJ610" s="879"/>
      <c r="BQK610" s="875"/>
      <c r="BQL610" s="875"/>
      <c r="BRB610" s="880"/>
      <c r="BRF610" s="879"/>
      <c r="BRG610" s="875"/>
      <c r="BRH610" s="875"/>
      <c r="BRX610" s="880"/>
      <c r="BSB610" s="879"/>
      <c r="BSC610" s="875"/>
      <c r="BSD610" s="875"/>
      <c r="BST610" s="880"/>
      <c r="BSX610" s="879"/>
      <c r="BSY610" s="875"/>
      <c r="BSZ610" s="875"/>
      <c r="BTP610" s="880"/>
      <c r="BTT610" s="879"/>
      <c r="BTU610" s="875"/>
      <c r="BTV610" s="875"/>
      <c r="BUL610" s="880"/>
      <c r="BUP610" s="879"/>
      <c r="BUQ610" s="875"/>
      <c r="BUR610" s="875"/>
      <c r="BVH610" s="880"/>
      <c r="BVL610" s="879"/>
      <c r="BVM610" s="875"/>
      <c r="BVN610" s="875"/>
      <c r="BWD610" s="880"/>
      <c r="BWH610" s="879"/>
      <c r="BWI610" s="875"/>
      <c r="BWJ610" s="875"/>
      <c r="BWZ610" s="880"/>
      <c r="BXD610" s="879"/>
      <c r="BXE610" s="875"/>
      <c r="BXF610" s="875"/>
      <c r="BXV610" s="880"/>
      <c r="BXZ610" s="879"/>
      <c r="BYA610" s="875"/>
      <c r="BYB610" s="875"/>
      <c r="BYR610" s="880"/>
      <c r="BYV610" s="879"/>
      <c r="BYW610" s="875"/>
      <c r="BYX610" s="875"/>
      <c r="BZN610" s="880"/>
      <c r="BZR610" s="879"/>
      <c r="BZS610" s="875"/>
      <c r="BZT610" s="875"/>
      <c r="CAJ610" s="880"/>
      <c r="CAN610" s="879"/>
      <c r="CAO610" s="875"/>
      <c r="CAP610" s="875"/>
      <c r="CBF610" s="880"/>
      <c r="CBJ610" s="879"/>
      <c r="CBK610" s="875"/>
      <c r="CBL610" s="875"/>
      <c r="CCB610" s="880"/>
      <c r="CCF610" s="879"/>
      <c r="CCG610" s="875"/>
      <c r="CCH610" s="875"/>
      <c r="CCX610" s="880"/>
      <c r="CDB610" s="879"/>
      <c r="CDC610" s="875"/>
      <c r="CDD610" s="875"/>
      <c r="CDT610" s="880"/>
      <c r="CDX610" s="879"/>
      <c r="CDY610" s="875"/>
      <c r="CDZ610" s="875"/>
      <c r="CEP610" s="880"/>
      <c r="CET610" s="879"/>
      <c r="CEU610" s="875"/>
      <c r="CEV610" s="875"/>
      <c r="CFL610" s="880"/>
      <c r="CFP610" s="879"/>
      <c r="CFQ610" s="875"/>
      <c r="CFR610" s="875"/>
      <c r="CGH610" s="880"/>
      <c r="CGL610" s="879"/>
      <c r="CGM610" s="875"/>
      <c r="CGN610" s="875"/>
      <c r="CHD610" s="880"/>
      <c r="CHH610" s="879"/>
      <c r="CHI610" s="875"/>
      <c r="CHJ610" s="875"/>
      <c r="CHZ610" s="880"/>
      <c r="CID610" s="879"/>
      <c r="CIE610" s="875"/>
      <c r="CIF610" s="875"/>
      <c r="CIV610" s="880"/>
      <c r="CIZ610" s="879"/>
      <c r="CJA610" s="875"/>
      <c r="CJB610" s="875"/>
      <c r="CJR610" s="880"/>
      <c r="CJV610" s="879"/>
      <c r="CJW610" s="875"/>
      <c r="CJX610" s="875"/>
      <c r="CKN610" s="880"/>
      <c r="CKR610" s="879"/>
      <c r="CKS610" s="875"/>
      <c r="CKT610" s="875"/>
      <c r="CLJ610" s="880"/>
      <c r="CLN610" s="879"/>
      <c r="CLO610" s="875"/>
      <c r="CLP610" s="875"/>
      <c r="CMF610" s="880"/>
      <c r="CMJ610" s="879"/>
      <c r="CMK610" s="875"/>
      <c r="CML610" s="875"/>
      <c r="CNB610" s="880"/>
      <c r="CNF610" s="879"/>
      <c r="CNG610" s="875"/>
      <c r="CNH610" s="875"/>
      <c r="CNX610" s="880"/>
      <c r="COB610" s="879"/>
      <c r="COC610" s="875"/>
      <c r="COD610" s="875"/>
      <c r="COT610" s="880"/>
      <c r="COX610" s="879"/>
      <c r="COY610" s="875"/>
      <c r="COZ610" s="875"/>
      <c r="CPP610" s="880"/>
      <c r="CPT610" s="879"/>
      <c r="CPU610" s="875"/>
      <c r="CPV610" s="875"/>
      <c r="CQL610" s="880"/>
      <c r="CQP610" s="879"/>
      <c r="CQQ610" s="875"/>
      <c r="CQR610" s="875"/>
      <c r="CRH610" s="880"/>
      <c r="CRL610" s="879"/>
      <c r="CRM610" s="875"/>
      <c r="CRN610" s="875"/>
      <c r="CSD610" s="880"/>
      <c r="CSH610" s="879"/>
      <c r="CSI610" s="875"/>
      <c r="CSJ610" s="875"/>
      <c r="CSZ610" s="880"/>
      <c r="CTD610" s="879"/>
      <c r="CTE610" s="875"/>
      <c r="CTF610" s="875"/>
      <c r="CTV610" s="880"/>
      <c r="CTZ610" s="879"/>
      <c r="CUA610" s="875"/>
      <c r="CUB610" s="875"/>
      <c r="CUR610" s="880"/>
      <c r="CUV610" s="879"/>
      <c r="CUW610" s="875"/>
      <c r="CUX610" s="875"/>
      <c r="CVN610" s="880"/>
      <c r="CVR610" s="879"/>
      <c r="CVS610" s="875"/>
      <c r="CVT610" s="875"/>
      <c r="CWJ610" s="880"/>
      <c r="CWN610" s="879"/>
      <c r="CWO610" s="875"/>
      <c r="CWP610" s="875"/>
      <c r="CXF610" s="880"/>
      <c r="CXJ610" s="879"/>
      <c r="CXK610" s="875"/>
      <c r="CXL610" s="875"/>
      <c r="CYB610" s="880"/>
      <c r="CYF610" s="879"/>
      <c r="CYG610" s="875"/>
      <c r="CYH610" s="875"/>
      <c r="CYX610" s="880"/>
      <c r="CZB610" s="879"/>
      <c r="CZC610" s="875"/>
      <c r="CZD610" s="875"/>
      <c r="CZT610" s="880"/>
      <c r="CZX610" s="879"/>
      <c r="CZY610" s="875"/>
      <c r="CZZ610" s="875"/>
      <c r="DAP610" s="880"/>
      <c r="DAT610" s="879"/>
      <c r="DAU610" s="875"/>
      <c r="DAV610" s="875"/>
      <c r="DBL610" s="880"/>
      <c r="DBP610" s="879"/>
      <c r="DBQ610" s="875"/>
      <c r="DBR610" s="875"/>
      <c r="DCH610" s="880"/>
      <c r="DCL610" s="879"/>
      <c r="DCM610" s="875"/>
      <c r="DCN610" s="875"/>
      <c r="DDD610" s="880"/>
      <c r="DDH610" s="879"/>
      <c r="DDI610" s="875"/>
      <c r="DDJ610" s="875"/>
      <c r="DDZ610" s="880"/>
      <c r="DED610" s="879"/>
      <c r="DEE610" s="875"/>
      <c r="DEF610" s="875"/>
      <c r="DEV610" s="880"/>
      <c r="DEZ610" s="879"/>
      <c r="DFA610" s="875"/>
      <c r="DFB610" s="875"/>
      <c r="DFR610" s="880"/>
      <c r="DFV610" s="879"/>
      <c r="DFW610" s="875"/>
      <c r="DFX610" s="875"/>
      <c r="DGN610" s="880"/>
      <c r="DGR610" s="879"/>
      <c r="DGS610" s="875"/>
      <c r="DGT610" s="875"/>
      <c r="DHJ610" s="880"/>
      <c r="DHN610" s="879"/>
      <c r="DHO610" s="875"/>
      <c r="DHP610" s="875"/>
      <c r="DIF610" s="880"/>
      <c r="DIJ610" s="879"/>
      <c r="DIK610" s="875"/>
      <c r="DIL610" s="875"/>
      <c r="DJB610" s="880"/>
      <c r="DJF610" s="879"/>
      <c r="DJG610" s="875"/>
      <c r="DJH610" s="875"/>
      <c r="DJX610" s="880"/>
      <c r="DKB610" s="879"/>
      <c r="DKC610" s="875"/>
      <c r="DKD610" s="875"/>
      <c r="DKT610" s="880"/>
      <c r="DKX610" s="879"/>
      <c r="DKY610" s="875"/>
      <c r="DKZ610" s="875"/>
      <c r="DLP610" s="880"/>
      <c r="DLT610" s="879"/>
      <c r="DLU610" s="875"/>
      <c r="DLV610" s="875"/>
      <c r="DML610" s="880"/>
      <c r="DMP610" s="879"/>
      <c r="DMQ610" s="875"/>
      <c r="DMR610" s="875"/>
      <c r="DNH610" s="880"/>
      <c r="DNL610" s="879"/>
      <c r="DNM610" s="875"/>
      <c r="DNN610" s="875"/>
      <c r="DOD610" s="880"/>
      <c r="DOH610" s="879"/>
      <c r="DOI610" s="875"/>
      <c r="DOJ610" s="875"/>
      <c r="DOZ610" s="880"/>
      <c r="DPD610" s="879"/>
      <c r="DPE610" s="875"/>
      <c r="DPF610" s="875"/>
      <c r="DPV610" s="880"/>
      <c r="DPZ610" s="879"/>
      <c r="DQA610" s="875"/>
      <c r="DQB610" s="875"/>
      <c r="DQR610" s="880"/>
      <c r="DQV610" s="879"/>
      <c r="DQW610" s="875"/>
      <c r="DQX610" s="875"/>
      <c r="DRN610" s="880"/>
      <c r="DRR610" s="879"/>
      <c r="DRS610" s="875"/>
      <c r="DRT610" s="875"/>
      <c r="DSJ610" s="880"/>
      <c r="DSN610" s="879"/>
      <c r="DSO610" s="875"/>
      <c r="DSP610" s="875"/>
      <c r="DTF610" s="880"/>
      <c r="DTJ610" s="879"/>
      <c r="DTK610" s="875"/>
      <c r="DTL610" s="875"/>
      <c r="DUB610" s="880"/>
      <c r="DUF610" s="879"/>
      <c r="DUG610" s="875"/>
      <c r="DUH610" s="875"/>
      <c r="DUX610" s="880"/>
      <c r="DVB610" s="879"/>
      <c r="DVC610" s="875"/>
      <c r="DVD610" s="875"/>
      <c r="DVT610" s="880"/>
      <c r="DVX610" s="879"/>
      <c r="DVY610" s="875"/>
      <c r="DVZ610" s="875"/>
      <c r="DWP610" s="880"/>
      <c r="DWT610" s="879"/>
      <c r="DWU610" s="875"/>
      <c r="DWV610" s="875"/>
      <c r="DXL610" s="880"/>
      <c r="DXP610" s="879"/>
      <c r="DXQ610" s="875"/>
      <c r="DXR610" s="875"/>
      <c r="DYH610" s="880"/>
      <c r="DYL610" s="879"/>
      <c r="DYM610" s="875"/>
      <c r="DYN610" s="875"/>
      <c r="DZD610" s="880"/>
      <c r="DZH610" s="879"/>
      <c r="DZI610" s="875"/>
      <c r="DZJ610" s="875"/>
      <c r="DZZ610" s="880"/>
      <c r="EAD610" s="879"/>
      <c r="EAE610" s="875"/>
      <c r="EAF610" s="875"/>
      <c r="EAV610" s="880"/>
      <c r="EAZ610" s="879"/>
      <c r="EBA610" s="875"/>
      <c r="EBB610" s="875"/>
      <c r="EBR610" s="880"/>
      <c r="EBV610" s="879"/>
      <c r="EBW610" s="875"/>
      <c r="EBX610" s="875"/>
      <c r="ECN610" s="880"/>
      <c r="ECR610" s="879"/>
      <c r="ECS610" s="875"/>
      <c r="ECT610" s="875"/>
      <c r="EDJ610" s="880"/>
      <c r="EDN610" s="879"/>
      <c r="EDO610" s="875"/>
      <c r="EDP610" s="875"/>
      <c r="EEF610" s="880"/>
      <c r="EEJ610" s="879"/>
      <c r="EEK610" s="875"/>
      <c r="EEL610" s="875"/>
      <c r="EFB610" s="880"/>
      <c r="EFF610" s="879"/>
      <c r="EFG610" s="875"/>
      <c r="EFH610" s="875"/>
      <c r="EFX610" s="880"/>
      <c r="EGB610" s="879"/>
      <c r="EGC610" s="875"/>
      <c r="EGD610" s="875"/>
      <c r="EGT610" s="880"/>
      <c r="EGX610" s="879"/>
      <c r="EGY610" s="875"/>
      <c r="EGZ610" s="875"/>
      <c r="EHP610" s="880"/>
      <c r="EHT610" s="879"/>
      <c r="EHU610" s="875"/>
      <c r="EHV610" s="875"/>
      <c r="EIL610" s="880"/>
      <c r="EIP610" s="879"/>
      <c r="EIQ610" s="875"/>
      <c r="EIR610" s="875"/>
      <c r="EJH610" s="880"/>
      <c r="EJL610" s="879"/>
      <c r="EJM610" s="875"/>
      <c r="EJN610" s="875"/>
      <c r="EKD610" s="880"/>
      <c r="EKH610" s="879"/>
      <c r="EKI610" s="875"/>
      <c r="EKJ610" s="875"/>
      <c r="EKZ610" s="880"/>
      <c r="ELD610" s="879"/>
      <c r="ELE610" s="875"/>
      <c r="ELF610" s="875"/>
      <c r="ELV610" s="880"/>
      <c r="ELZ610" s="879"/>
      <c r="EMA610" s="875"/>
      <c r="EMB610" s="875"/>
      <c r="EMR610" s="880"/>
      <c r="EMV610" s="879"/>
      <c r="EMW610" s="875"/>
      <c r="EMX610" s="875"/>
      <c r="ENN610" s="880"/>
      <c r="ENR610" s="879"/>
      <c r="ENS610" s="875"/>
      <c r="ENT610" s="875"/>
      <c r="EOJ610" s="880"/>
      <c r="EON610" s="879"/>
      <c r="EOO610" s="875"/>
      <c r="EOP610" s="875"/>
      <c r="EPF610" s="880"/>
      <c r="EPJ610" s="879"/>
      <c r="EPK610" s="875"/>
      <c r="EPL610" s="875"/>
      <c r="EQB610" s="880"/>
      <c r="EQF610" s="879"/>
      <c r="EQG610" s="875"/>
      <c r="EQH610" s="875"/>
      <c r="EQX610" s="880"/>
      <c r="ERB610" s="879"/>
      <c r="ERC610" s="875"/>
      <c r="ERD610" s="875"/>
      <c r="ERT610" s="880"/>
      <c r="ERX610" s="879"/>
      <c r="ERY610" s="875"/>
      <c r="ERZ610" s="875"/>
      <c r="ESP610" s="880"/>
      <c r="EST610" s="879"/>
      <c r="ESU610" s="875"/>
      <c r="ESV610" s="875"/>
      <c r="ETL610" s="880"/>
      <c r="ETP610" s="879"/>
      <c r="ETQ610" s="875"/>
      <c r="ETR610" s="875"/>
      <c r="EUH610" s="880"/>
      <c r="EUL610" s="879"/>
      <c r="EUM610" s="875"/>
      <c r="EUN610" s="875"/>
      <c r="EVD610" s="880"/>
      <c r="EVH610" s="879"/>
      <c r="EVI610" s="875"/>
      <c r="EVJ610" s="875"/>
      <c r="EVZ610" s="880"/>
      <c r="EWD610" s="879"/>
      <c r="EWE610" s="875"/>
      <c r="EWF610" s="875"/>
      <c r="EWV610" s="880"/>
      <c r="EWZ610" s="879"/>
      <c r="EXA610" s="875"/>
      <c r="EXB610" s="875"/>
      <c r="EXR610" s="880"/>
      <c r="EXV610" s="879"/>
      <c r="EXW610" s="875"/>
      <c r="EXX610" s="875"/>
      <c r="EYN610" s="880"/>
      <c r="EYR610" s="879"/>
      <c r="EYS610" s="875"/>
      <c r="EYT610" s="875"/>
      <c r="EZJ610" s="880"/>
      <c r="EZN610" s="879"/>
      <c r="EZO610" s="875"/>
      <c r="EZP610" s="875"/>
      <c r="FAF610" s="880"/>
      <c r="FAJ610" s="879"/>
      <c r="FAK610" s="875"/>
      <c r="FAL610" s="875"/>
      <c r="FBB610" s="880"/>
      <c r="FBF610" s="879"/>
      <c r="FBG610" s="875"/>
      <c r="FBH610" s="875"/>
      <c r="FBX610" s="880"/>
      <c r="FCB610" s="879"/>
      <c r="FCC610" s="875"/>
      <c r="FCD610" s="875"/>
      <c r="FCT610" s="880"/>
      <c r="FCX610" s="879"/>
      <c r="FCY610" s="875"/>
      <c r="FCZ610" s="875"/>
      <c r="FDP610" s="880"/>
      <c r="FDT610" s="879"/>
      <c r="FDU610" s="875"/>
      <c r="FDV610" s="875"/>
      <c r="FEL610" s="880"/>
      <c r="FEP610" s="879"/>
      <c r="FEQ610" s="875"/>
      <c r="FER610" s="875"/>
      <c r="FFH610" s="880"/>
      <c r="FFL610" s="879"/>
      <c r="FFM610" s="875"/>
      <c r="FFN610" s="875"/>
      <c r="FGD610" s="880"/>
      <c r="FGH610" s="879"/>
      <c r="FGI610" s="875"/>
      <c r="FGJ610" s="875"/>
      <c r="FGZ610" s="880"/>
      <c r="FHD610" s="879"/>
      <c r="FHE610" s="875"/>
      <c r="FHF610" s="875"/>
      <c r="FHV610" s="880"/>
      <c r="FHZ610" s="879"/>
      <c r="FIA610" s="875"/>
      <c r="FIB610" s="875"/>
      <c r="FIR610" s="880"/>
      <c r="FIV610" s="879"/>
      <c r="FIW610" s="875"/>
      <c r="FIX610" s="875"/>
      <c r="FJN610" s="880"/>
      <c r="FJR610" s="879"/>
      <c r="FJS610" s="875"/>
      <c r="FJT610" s="875"/>
      <c r="FKJ610" s="880"/>
      <c r="FKN610" s="879"/>
      <c r="FKO610" s="875"/>
      <c r="FKP610" s="875"/>
      <c r="FLF610" s="880"/>
      <c r="FLJ610" s="879"/>
      <c r="FLK610" s="875"/>
      <c r="FLL610" s="875"/>
      <c r="FMB610" s="880"/>
      <c r="FMF610" s="879"/>
      <c r="FMG610" s="875"/>
      <c r="FMH610" s="875"/>
      <c r="FMX610" s="880"/>
      <c r="FNB610" s="879"/>
      <c r="FNC610" s="875"/>
      <c r="FND610" s="875"/>
      <c r="FNT610" s="880"/>
      <c r="FNX610" s="879"/>
      <c r="FNY610" s="875"/>
      <c r="FNZ610" s="875"/>
      <c r="FOP610" s="880"/>
      <c r="FOT610" s="879"/>
      <c r="FOU610" s="875"/>
      <c r="FOV610" s="875"/>
      <c r="FPL610" s="880"/>
      <c r="FPP610" s="879"/>
      <c r="FPQ610" s="875"/>
      <c r="FPR610" s="875"/>
      <c r="FQH610" s="880"/>
      <c r="FQL610" s="879"/>
      <c r="FQM610" s="875"/>
      <c r="FQN610" s="875"/>
      <c r="FRD610" s="880"/>
      <c r="FRH610" s="879"/>
      <c r="FRI610" s="875"/>
      <c r="FRJ610" s="875"/>
      <c r="FRZ610" s="880"/>
      <c r="FSD610" s="879"/>
      <c r="FSE610" s="875"/>
      <c r="FSF610" s="875"/>
      <c r="FSV610" s="880"/>
      <c r="FSZ610" s="879"/>
      <c r="FTA610" s="875"/>
      <c r="FTB610" s="875"/>
      <c r="FTR610" s="880"/>
      <c r="FTV610" s="879"/>
      <c r="FTW610" s="875"/>
      <c r="FTX610" s="875"/>
      <c r="FUN610" s="880"/>
      <c r="FUR610" s="879"/>
      <c r="FUS610" s="875"/>
      <c r="FUT610" s="875"/>
      <c r="FVJ610" s="880"/>
      <c r="FVN610" s="879"/>
      <c r="FVO610" s="875"/>
      <c r="FVP610" s="875"/>
      <c r="FWF610" s="880"/>
      <c r="FWJ610" s="879"/>
      <c r="FWK610" s="875"/>
      <c r="FWL610" s="875"/>
      <c r="FXB610" s="880"/>
      <c r="FXF610" s="879"/>
      <c r="FXG610" s="875"/>
      <c r="FXH610" s="875"/>
      <c r="FXX610" s="880"/>
      <c r="FYB610" s="879"/>
      <c r="FYC610" s="875"/>
      <c r="FYD610" s="875"/>
      <c r="FYT610" s="880"/>
      <c r="FYX610" s="879"/>
      <c r="FYY610" s="875"/>
      <c r="FYZ610" s="875"/>
      <c r="FZP610" s="880"/>
      <c r="FZT610" s="879"/>
      <c r="FZU610" s="875"/>
      <c r="FZV610" s="875"/>
      <c r="GAL610" s="880"/>
      <c r="GAP610" s="879"/>
      <c r="GAQ610" s="875"/>
      <c r="GAR610" s="875"/>
      <c r="GBH610" s="880"/>
      <c r="GBL610" s="879"/>
      <c r="GBM610" s="875"/>
      <c r="GBN610" s="875"/>
      <c r="GCD610" s="880"/>
      <c r="GCH610" s="879"/>
      <c r="GCI610" s="875"/>
      <c r="GCJ610" s="875"/>
      <c r="GCZ610" s="880"/>
      <c r="GDD610" s="879"/>
      <c r="GDE610" s="875"/>
      <c r="GDF610" s="875"/>
      <c r="GDV610" s="880"/>
      <c r="GDZ610" s="879"/>
      <c r="GEA610" s="875"/>
      <c r="GEB610" s="875"/>
      <c r="GER610" s="880"/>
      <c r="GEV610" s="879"/>
      <c r="GEW610" s="875"/>
      <c r="GEX610" s="875"/>
      <c r="GFN610" s="880"/>
      <c r="GFR610" s="879"/>
      <c r="GFS610" s="875"/>
      <c r="GFT610" s="875"/>
      <c r="GGJ610" s="880"/>
      <c r="GGN610" s="879"/>
      <c r="GGO610" s="875"/>
      <c r="GGP610" s="875"/>
      <c r="GHF610" s="880"/>
      <c r="GHJ610" s="879"/>
      <c r="GHK610" s="875"/>
      <c r="GHL610" s="875"/>
      <c r="GIB610" s="880"/>
      <c r="GIF610" s="879"/>
      <c r="GIG610" s="875"/>
      <c r="GIH610" s="875"/>
      <c r="GIX610" s="880"/>
      <c r="GJB610" s="879"/>
      <c r="GJC610" s="875"/>
      <c r="GJD610" s="875"/>
      <c r="GJT610" s="880"/>
      <c r="GJX610" s="879"/>
      <c r="GJY610" s="875"/>
      <c r="GJZ610" s="875"/>
      <c r="GKP610" s="880"/>
      <c r="GKT610" s="879"/>
      <c r="GKU610" s="875"/>
      <c r="GKV610" s="875"/>
      <c r="GLL610" s="880"/>
      <c r="GLP610" s="879"/>
      <c r="GLQ610" s="875"/>
      <c r="GLR610" s="875"/>
      <c r="GMH610" s="880"/>
      <c r="GML610" s="879"/>
      <c r="GMM610" s="875"/>
      <c r="GMN610" s="875"/>
      <c r="GND610" s="880"/>
      <c r="GNH610" s="879"/>
      <c r="GNI610" s="875"/>
      <c r="GNJ610" s="875"/>
      <c r="GNZ610" s="880"/>
      <c r="GOD610" s="879"/>
      <c r="GOE610" s="875"/>
      <c r="GOF610" s="875"/>
      <c r="GOV610" s="880"/>
      <c r="GOZ610" s="879"/>
      <c r="GPA610" s="875"/>
      <c r="GPB610" s="875"/>
      <c r="GPR610" s="880"/>
      <c r="GPV610" s="879"/>
      <c r="GPW610" s="875"/>
      <c r="GPX610" s="875"/>
      <c r="GQN610" s="880"/>
      <c r="GQR610" s="879"/>
      <c r="GQS610" s="875"/>
      <c r="GQT610" s="875"/>
      <c r="GRJ610" s="880"/>
      <c r="GRN610" s="879"/>
      <c r="GRO610" s="875"/>
      <c r="GRP610" s="875"/>
      <c r="GSF610" s="880"/>
      <c r="GSJ610" s="879"/>
      <c r="GSK610" s="875"/>
      <c r="GSL610" s="875"/>
      <c r="GTB610" s="880"/>
      <c r="GTF610" s="879"/>
      <c r="GTG610" s="875"/>
      <c r="GTH610" s="875"/>
      <c r="GTX610" s="880"/>
      <c r="GUB610" s="879"/>
      <c r="GUC610" s="875"/>
      <c r="GUD610" s="875"/>
      <c r="GUT610" s="880"/>
      <c r="GUX610" s="879"/>
      <c r="GUY610" s="875"/>
      <c r="GUZ610" s="875"/>
      <c r="GVP610" s="880"/>
      <c r="GVT610" s="879"/>
      <c r="GVU610" s="875"/>
      <c r="GVV610" s="875"/>
      <c r="GWL610" s="880"/>
      <c r="GWP610" s="879"/>
      <c r="GWQ610" s="875"/>
      <c r="GWR610" s="875"/>
      <c r="GXH610" s="880"/>
      <c r="GXL610" s="879"/>
      <c r="GXM610" s="875"/>
      <c r="GXN610" s="875"/>
      <c r="GYD610" s="880"/>
      <c r="GYH610" s="879"/>
      <c r="GYI610" s="875"/>
      <c r="GYJ610" s="875"/>
      <c r="GYZ610" s="880"/>
      <c r="GZD610" s="879"/>
      <c r="GZE610" s="875"/>
      <c r="GZF610" s="875"/>
      <c r="GZV610" s="880"/>
      <c r="GZZ610" s="879"/>
      <c r="HAA610" s="875"/>
      <c r="HAB610" s="875"/>
      <c r="HAR610" s="880"/>
      <c r="HAV610" s="879"/>
      <c r="HAW610" s="875"/>
      <c r="HAX610" s="875"/>
      <c r="HBN610" s="880"/>
      <c r="HBR610" s="879"/>
      <c r="HBS610" s="875"/>
      <c r="HBT610" s="875"/>
      <c r="HCJ610" s="880"/>
      <c r="HCN610" s="879"/>
      <c r="HCO610" s="875"/>
      <c r="HCP610" s="875"/>
      <c r="HDF610" s="880"/>
      <c r="HDJ610" s="879"/>
      <c r="HDK610" s="875"/>
      <c r="HDL610" s="875"/>
      <c r="HEB610" s="880"/>
      <c r="HEF610" s="879"/>
      <c r="HEG610" s="875"/>
      <c r="HEH610" s="875"/>
      <c r="HEX610" s="880"/>
      <c r="HFB610" s="879"/>
      <c r="HFC610" s="875"/>
      <c r="HFD610" s="875"/>
      <c r="HFT610" s="880"/>
      <c r="HFX610" s="879"/>
      <c r="HFY610" s="875"/>
      <c r="HFZ610" s="875"/>
      <c r="HGP610" s="880"/>
      <c r="HGT610" s="879"/>
      <c r="HGU610" s="875"/>
      <c r="HGV610" s="875"/>
      <c r="HHL610" s="880"/>
      <c r="HHP610" s="879"/>
      <c r="HHQ610" s="875"/>
      <c r="HHR610" s="875"/>
      <c r="HIH610" s="880"/>
      <c r="HIL610" s="879"/>
      <c r="HIM610" s="875"/>
      <c r="HIN610" s="875"/>
      <c r="HJD610" s="880"/>
      <c r="HJH610" s="879"/>
      <c r="HJI610" s="875"/>
      <c r="HJJ610" s="875"/>
      <c r="HJZ610" s="880"/>
      <c r="HKD610" s="879"/>
      <c r="HKE610" s="875"/>
      <c r="HKF610" s="875"/>
      <c r="HKV610" s="880"/>
      <c r="HKZ610" s="879"/>
      <c r="HLA610" s="875"/>
      <c r="HLB610" s="875"/>
      <c r="HLR610" s="880"/>
      <c r="HLV610" s="879"/>
      <c r="HLW610" s="875"/>
      <c r="HLX610" s="875"/>
      <c r="HMN610" s="880"/>
      <c r="HMR610" s="879"/>
      <c r="HMS610" s="875"/>
      <c r="HMT610" s="875"/>
      <c r="HNJ610" s="880"/>
      <c r="HNN610" s="879"/>
      <c r="HNO610" s="875"/>
      <c r="HNP610" s="875"/>
      <c r="HOF610" s="880"/>
      <c r="HOJ610" s="879"/>
      <c r="HOK610" s="875"/>
      <c r="HOL610" s="875"/>
      <c r="HPB610" s="880"/>
      <c r="HPF610" s="879"/>
      <c r="HPG610" s="875"/>
      <c r="HPH610" s="875"/>
      <c r="HPX610" s="880"/>
      <c r="HQB610" s="879"/>
      <c r="HQC610" s="875"/>
      <c r="HQD610" s="875"/>
      <c r="HQT610" s="880"/>
      <c r="HQX610" s="879"/>
      <c r="HQY610" s="875"/>
      <c r="HQZ610" s="875"/>
      <c r="HRP610" s="880"/>
      <c r="HRT610" s="879"/>
      <c r="HRU610" s="875"/>
      <c r="HRV610" s="875"/>
      <c r="HSL610" s="880"/>
      <c r="HSP610" s="879"/>
      <c r="HSQ610" s="875"/>
      <c r="HSR610" s="875"/>
      <c r="HTH610" s="880"/>
      <c r="HTL610" s="879"/>
      <c r="HTM610" s="875"/>
      <c r="HTN610" s="875"/>
      <c r="HUD610" s="880"/>
      <c r="HUH610" s="879"/>
      <c r="HUI610" s="875"/>
      <c r="HUJ610" s="875"/>
      <c r="HUZ610" s="880"/>
      <c r="HVD610" s="879"/>
      <c r="HVE610" s="875"/>
      <c r="HVF610" s="875"/>
      <c r="HVV610" s="880"/>
      <c r="HVZ610" s="879"/>
      <c r="HWA610" s="875"/>
      <c r="HWB610" s="875"/>
      <c r="HWR610" s="880"/>
      <c r="HWV610" s="879"/>
      <c r="HWW610" s="875"/>
      <c r="HWX610" s="875"/>
      <c r="HXN610" s="880"/>
      <c r="HXR610" s="879"/>
      <c r="HXS610" s="875"/>
      <c r="HXT610" s="875"/>
      <c r="HYJ610" s="880"/>
      <c r="HYN610" s="879"/>
      <c r="HYO610" s="875"/>
      <c r="HYP610" s="875"/>
      <c r="HZF610" s="880"/>
      <c r="HZJ610" s="879"/>
      <c r="HZK610" s="875"/>
      <c r="HZL610" s="875"/>
      <c r="IAB610" s="880"/>
      <c r="IAF610" s="879"/>
      <c r="IAG610" s="875"/>
      <c r="IAH610" s="875"/>
      <c r="IAX610" s="880"/>
      <c r="IBB610" s="879"/>
      <c r="IBC610" s="875"/>
      <c r="IBD610" s="875"/>
      <c r="IBT610" s="880"/>
      <c r="IBX610" s="879"/>
      <c r="IBY610" s="875"/>
      <c r="IBZ610" s="875"/>
      <c r="ICP610" s="880"/>
      <c r="ICT610" s="879"/>
      <c r="ICU610" s="875"/>
      <c r="ICV610" s="875"/>
      <c r="IDL610" s="880"/>
      <c r="IDP610" s="879"/>
      <c r="IDQ610" s="875"/>
      <c r="IDR610" s="875"/>
      <c r="IEH610" s="880"/>
      <c r="IEL610" s="879"/>
      <c r="IEM610" s="875"/>
      <c r="IEN610" s="875"/>
      <c r="IFD610" s="880"/>
      <c r="IFH610" s="879"/>
      <c r="IFI610" s="875"/>
      <c r="IFJ610" s="875"/>
      <c r="IFZ610" s="880"/>
      <c r="IGD610" s="879"/>
      <c r="IGE610" s="875"/>
      <c r="IGF610" s="875"/>
      <c r="IGV610" s="880"/>
      <c r="IGZ610" s="879"/>
      <c r="IHA610" s="875"/>
      <c r="IHB610" s="875"/>
      <c r="IHR610" s="880"/>
      <c r="IHV610" s="879"/>
      <c r="IHW610" s="875"/>
      <c r="IHX610" s="875"/>
      <c r="IIN610" s="880"/>
      <c r="IIR610" s="879"/>
      <c r="IIS610" s="875"/>
      <c r="IIT610" s="875"/>
      <c r="IJJ610" s="880"/>
      <c r="IJN610" s="879"/>
      <c r="IJO610" s="875"/>
      <c r="IJP610" s="875"/>
      <c r="IKF610" s="880"/>
      <c r="IKJ610" s="879"/>
      <c r="IKK610" s="875"/>
      <c r="IKL610" s="875"/>
      <c r="ILB610" s="880"/>
      <c r="ILF610" s="879"/>
      <c r="ILG610" s="875"/>
      <c r="ILH610" s="875"/>
      <c r="ILX610" s="880"/>
      <c r="IMB610" s="879"/>
      <c r="IMC610" s="875"/>
      <c r="IMD610" s="875"/>
      <c r="IMT610" s="880"/>
      <c r="IMX610" s="879"/>
      <c r="IMY610" s="875"/>
      <c r="IMZ610" s="875"/>
      <c r="INP610" s="880"/>
      <c r="INT610" s="879"/>
      <c r="INU610" s="875"/>
      <c r="INV610" s="875"/>
      <c r="IOL610" s="880"/>
      <c r="IOP610" s="879"/>
      <c r="IOQ610" s="875"/>
      <c r="IOR610" s="875"/>
      <c r="IPH610" s="880"/>
      <c r="IPL610" s="879"/>
      <c r="IPM610" s="875"/>
      <c r="IPN610" s="875"/>
      <c r="IQD610" s="880"/>
      <c r="IQH610" s="879"/>
      <c r="IQI610" s="875"/>
      <c r="IQJ610" s="875"/>
      <c r="IQZ610" s="880"/>
      <c r="IRD610" s="879"/>
      <c r="IRE610" s="875"/>
      <c r="IRF610" s="875"/>
      <c r="IRV610" s="880"/>
      <c r="IRZ610" s="879"/>
      <c r="ISA610" s="875"/>
      <c r="ISB610" s="875"/>
      <c r="ISR610" s="880"/>
      <c r="ISV610" s="879"/>
      <c r="ISW610" s="875"/>
      <c r="ISX610" s="875"/>
      <c r="ITN610" s="880"/>
      <c r="ITR610" s="879"/>
      <c r="ITS610" s="875"/>
      <c r="ITT610" s="875"/>
      <c r="IUJ610" s="880"/>
      <c r="IUN610" s="879"/>
      <c r="IUO610" s="875"/>
      <c r="IUP610" s="875"/>
      <c r="IVF610" s="880"/>
      <c r="IVJ610" s="879"/>
      <c r="IVK610" s="875"/>
      <c r="IVL610" s="875"/>
      <c r="IWB610" s="880"/>
      <c r="IWF610" s="879"/>
      <c r="IWG610" s="875"/>
      <c r="IWH610" s="875"/>
      <c r="IWX610" s="880"/>
      <c r="IXB610" s="879"/>
      <c r="IXC610" s="875"/>
      <c r="IXD610" s="875"/>
      <c r="IXT610" s="880"/>
      <c r="IXX610" s="879"/>
      <c r="IXY610" s="875"/>
      <c r="IXZ610" s="875"/>
      <c r="IYP610" s="880"/>
      <c r="IYT610" s="879"/>
      <c r="IYU610" s="875"/>
      <c r="IYV610" s="875"/>
      <c r="IZL610" s="880"/>
      <c r="IZP610" s="879"/>
      <c r="IZQ610" s="875"/>
      <c r="IZR610" s="875"/>
      <c r="JAH610" s="880"/>
      <c r="JAL610" s="879"/>
      <c r="JAM610" s="875"/>
      <c r="JAN610" s="875"/>
      <c r="JBD610" s="880"/>
      <c r="JBH610" s="879"/>
      <c r="JBI610" s="875"/>
      <c r="JBJ610" s="875"/>
      <c r="JBZ610" s="880"/>
      <c r="JCD610" s="879"/>
      <c r="JCE610" s="875"/>
      <c r="JCF610" s="875"/>
      <c r="JCV610" s="880"/>
      <c r="JCZ610" s="879"/>
      <c r="JDA610" s="875"/>
      <c r="JDB610" s="875"/>
      <c r="JDR610" s="880"/>
      <c r="JDV610" s="879"/>
      <c r="JDW610" s="875"/>
      <c r="JDX610" s="875"/>
      <c r="JEN610" s="880"/>
      <c r="JER610" s="879"/>
      <c r="JES610" s="875"/>
      <c r="JET610" s="875"/>
      <c r="JFJ610" s="880"/>
      <c r="JFN610" s="879"/>
      <c r="JFO610" s="875"/>
      <c r="JFP610" s="875"/>
      <c r="JGF610" s="880"/>
      <c r="JGJ610" s="879"/>
      <c r="JGK610" s="875"/>
      <c r="JGL610" s="875"/>
      <c r="JHB610" s="880"/>
      <c r="JHF610" s="879"/>
      <c r="JHG610" s="875"/>
      <c r="JHH610" s="875"/>
      <c r="JHX610" s="880"/>
      <c r="JIB610" s="879"/>
      <c r="JIC610" s="875"/>
      <c r="JID610" s="875"/>
      <c r="JIT610" s="880"/>
      <c r="JIX610" s="879"/>
      <c r="JIY610" s="875"/>
      <c r="JIZ610" s="875"/>
      <c r="JJP610" s="880"/>
      <c r="JJT610" s="879"/>
      <c r="JJU610" s="875"/>
      <c r="JJV610" s="875"/>
      <c r="JKL610" s="880"/>
      <c r="JKP610" s="879"/>
      <c r="JKQ610" s="875"/>
      <c r="JKR610" s="875"/>
      <c r="JLH610" s="880"/>
      <c r="JLL610" s="879"/>
      <c r="JLM610" s="875"/>
      <c r="JLN610" s="875"/>
      <c r="JMD610" s="880"/>
      <c r="JMH610" s="879"/>
      <c r="JMI610" s="875"/>
      <c r="JMJ610" s="875"/>
      <c r="JMZ610" s="880"/>
      <c r="JND610" s="879"/>
      <c r="JNE610" s="875"/>
      <c r="JNF610" s="875"/>
      <c r="JNV610" s="880"/>
      <c r="JNZ610" s="879"/>
      <c r="JOA610" s="875"/>
      <c r="JOB610" s="875"/>
      <c r="JOR610" s="880"/>
      <c r="JOV610" s="879"/>
      <c r="JOW610" s="875"/>
      <c r="JOX610" s="875"/>
      <c r="JPN610" s="880"/>
      <c r="JPR610" s="879"/>
      <c r="JPS610" s="875"/>
      <c r="JPT610" s="875"/>
      <c r="JQJ610" s="880"/>
      <c r="JQN610" s="879"/>
      <c r="JQO610" s="875"/>
      <c r="JQP610" s="875"/>
      <c r="JRF610" s="880"/>
      <c r="JRJ610" s="879"/>
      <c r="JRK610" s="875"/>
      <c r="JRL610" s="875"/>
      <c r="JSB610" s="880"/>
      <c r="JSF610" s="879"/>
      <c r="JSG610" s="875"/>
      <c r="JSH610" s="875"/>
      <c r="JSX610" s="880"/>
      <c r="JTB610" s="879"/>
      <c r="JTC610" s="875"/>
      <c r="JTD610" s="875"/>
      <c r="JTT610" s="880"/>
      <c r="JTX610" s="879"/>
      <c r="JTY610" s="875"/>
      <c r="JTZ610" s="875"/>
      <c r="JUP610" s="880"/>
      <c r="JUT610" s="879"/>
      <c r="JUU610" s="875"/>
      <c r="JUV610" s="875"/>
      <c r="JVL610" s="880"/>
      <c r="JVP610" s="879"/>
      <c r="JVQ610" s="875"/>
      <c r="JVR610" s="875"/>
      <c r="JWH610" s="880"/>
      <c r="JWL610" s="879"/>
      <c r="JWM610" s="875"/>
      <c r="JWN610" s="875"/>
      <c r="JXD610" s="880"/>
      <c r="JXH610" s="879"/>
      <c r="JXI610" s="875"/>
      <c r="JXJ610" s="875"/>
      <c r="JXZ610" s="880"/>
      <c r="JYD610" s="879"/>
      <c r="JYE610" s="875"/>
      <c r="JYF610" s="875"/>
      <c r="JYV610" s="880"/>
      <c r="JYZ610" s="879"/>
      <c r="JZA610" s="875"/>
      <c r="JZB610" s="875"/>
      <c r="JZR610" s="880"/>
      <c r="JZV610" s="879"/>
      <c r="JZW610" s="875"/>
      <c r="JZX610" s="875"/>
      <c r="KAN610" s="880"/>
      <c r="KAR610" s="879"/>
      <c r="KAS610" s="875"/>
      <c r="KAT610" s="875"/>
      <c r="KBJ610" s="880"/>
      <c r="KBN610" s="879"/>
      <c r="KBO610" s="875"/>
      <c r="KBP610" s="875"/>
      <c r="KCF610" s="880"/>
      <c r="KCJ610" s="879"/>
      <c r="KCK610" s="875"/>
      <c r="KCL610" s="875"/>
      <c r="KDB610" s="880"/>
      <c r="KDF610" s="879"/>
      <c r="KDG610" s="875"/>
      <c r="KDH610" s="875"/>
      <c r="KDX610" s="880"/>
      <c r="KEB610" s="879"/>
      <c r="KEC610" s="875"/>
      <c r="KED610" s="875"/>
      <c r="KET610" s="880"/>
      <c r="KEX610" s="879"/>
      <c r="KEY610" s="875"/>
      <c r="KEZ610" s="875"/>
      <c r="KFP610" s="880"/>
      <c r="KFT610" s="879"/>
      <c r="KFU610" s="875"/>
      <c r="KFV610" s="875"/>
      <c r="KGL610" s="880"/>
      <c r="KGP610" s="879"/>
      <c r="KGQ610" s="875"/>
      <c r="KGR610" s="875"/>
      <c r="KHH610" s="880"/>
      <c r="KHL610" s="879"/>
      <c r="KHM610" s="875"/>
      <c r="KHN610" s="875"/>
      <c r="KID610" s="880"/>
      <c r="KIH610" s="879"/>
      <c r="KII610" s="875"/>
      <c r="KIJ610" s="875"/>
      <c r="KIZ610" s="880"/>
      <c r="KJD610" s="879"/>
      <c r="KJE610" s="875"/>
      <c r="KJF610" s="875"/>
      <c r="KJV610" s="880"/>
      <c r="KJZ610" s="879"/>
      <c r="KKA610" s="875"/>
      <c r="KKB610" s="875"/>
      <c r="KKR610" s="880"/>
      <c r="KKV610" s="879"/>
      <c r="KKW610" s="875"/>
      <c r="KKX610" s="875"/>
      <c r="KLN610" s="880"/>
      <c r="KLR610" s="879"/>
      <c r="KLS610" s="875"/>
      <c r="KLT610" s="875"/>
      <c r="KMJ610" s="880"/>
      <c r="KMN610" s="879"/>
      <c r="KMO610" s="875"/>
      <c r="KMP610" s="875"/>
      <c r="KNF610" s="880"/>
      <c r="KNJ610" s="879"/>
      <c r="KNK610" s="875"/>
      <c r="KNL610" s="875"/>
      <c r="KOB610" s="880"/>
      <c r="KOF610" s="879"/>
      <c r="KOG610" s="875"/>
      <c r="KOH610" s="875"/>
      <c r="KOX610" s="880"/>
      <c r="KPB610" s="879"/>
      <c r="KPC610" s="875"/>
      <c r="KPD610" s="875"/>
      <c r="KPT610" s="880"/>
      <c r="KPX610" s="879"/>
      <c r="KPY610" s="875"/>
      <c r="KPZ610" s="875"/>
      <c r="KQP610" s="880"/>
      <c r="KQT610" s="879"/>
      <c r="KQU610" s="875"/>
      <c r="KQV610" s="875"/>
      <c r="KRL610" s="880"/>
      <c r="KRP610" s="879"/>
      <c r="KRQ610" s="875"/>
      <c r="KRR610" s="875"/>
      <c r="KSH610" s="880"/>
      <c r="KSL610" s="879"/>
      <c r="KSM610" s="875"/>
      <c r="KSN610" s="875"/>
      <c r="KTD610" s="880"/>
      <c r="KTH610" s="879"/>
      <c r="KTI610" s="875"/>
      <c r="KTJ610" s="875"/>
      <c r="KTZ610" s="880"/>
      <c r="KUD610" s="879"/>
      <c r="KUE610" s="875"/>
      <c r="KUF610" s="875"/>
      <c r="KUV610" s="880"/>
      <c r="KUZ610" s="879"/>
      <c r="KVA610" s="875"/>
      <c r="KVB610" s="875"/>
      <c r="KVR610" s="880"/>
      <c r="KVV610" s="879"/>
      <c r="KVW610" s="875"/>
      <c r="KVX610" s="875"/>
      <c r="KWN610" s="880"/>
      <c r="KWR610" s="879"/>
      <c r="KWS610" s="875"/>
      <c r="KWT610" s="875"/>
      <c r="KXJ610" s="880"/>
      <c r="KXN610" s="879"/>
      <c r="KXO610" s="875"/>
      <c r="KXP610" s="875"/>
      <c r="KYF610" s="880"/>
      <c r="KYJ610" s="879"/>
      <c r="KYK610" s="875"/>
      <c r="KYL610" s="875"/>
      <c r="KZB610" s="880"/>
      <c r="KZF610" s="879"/>
      <c r="KZG610" s="875"/>
      <c r="KZH610" s="875"/>
      <c r="KZX610" s="880"/>
      <c r="LAB610" s="879"/>
      <c r="LAC610" s="875"/>
      <c r="LAD610" s="875"/>
      <c r="LAT610" s="880"/>
      <c r="LAX610" s="879"/>
      <c r="LAY610" s="875"/>
      <c r="LAZ610" s="875"/>
      <c r="LBP610" s="880"/>
      <c r="LBT610" s="879"/>
      <c r="LBU610" s="875"/>
      <c r="LBV610" s="875"/>
      <c r="LCL610" s="880"/>
      <c r="LCP610" s="879"/>
      <c r="LCQ610" s="875"/>
      <c r="LCR610" s="875"/>
      <c r="LDH610" s="880"/>
      <c r="LDL610" s="879"/>
      <c r="LDM610" s="875"/>
      <c r="LDN610" s="875"/>
      <c r="LED610" s="880"/>
      <c r="LEH610" s="879"/>
      <c r="LEI610" s="875"/>
      <c r="LEJ610" s="875"/>
      <c r="LEZ610" s="880"/>
      <c r="LFD610" s="879"/>
      <c r="LFE610" s="875"/>
      <c r="LFF610" s="875"/>
      <c r="LFV610" s="880"/>
      <c r="LFZ610" s="879"/>
      <c r="LGA610" s="875"/>
      <c r="LGB610" s="875"/>
      <c r="LGR610" s="880"/>
      <c r="LGV610" s="879"/>
      <c r="LGW610" s="875"/>
      <c r="LGX610" s="875"/>
      <c r="LHN610" s="880"/>
      <c r="LHR610" s="879"/>
      <c r="LHS610" s="875"/>
      <c r="LHT610" s="875"/>
      <c r="LIJ610" s="880"/>
      <c r="LIN610" s="879"/>
      <c r="LIO610" s="875"/>
      <c r="LIP610" s="875"/>
      <c r="LJF610" s="880"/>
      <c r="LJJ610" s="879"/>
      <c r="LJK610" s="875"/>
      <c r="LJL610" s="875"/>
      <c r="LKB610" s="880"/>
      <c r="LKF610" s="879"/>
      <c r="LKG610" s="875"/>
      <c r="LKH610" s="875"/>
      <c r="LKX610" s="880"/>
      <c r="LLB610" s="879"/>
      <c r="LLC610" s="875"/>
      <c r="LLD610" s="875"/>
      <c r="LLT610" s="880"/>
      <c r="LLX610" s="879"/>
      <c r="LLY610" s="875"/>
      <c r="LLZ610" s="875"/>
      <c r="LMP610" s="880"/>
      <c r="LMT610" s="879"/>
      <c r="LMU610" s="875"/>
      <c r="LMV610" s="875"/>
      <c r="LNL610" s="880"/>
      <c r="LNP610" s="879"/>
      <c r="LNQ610" s="875"/>
      <c r="LNR610" s="875"/>
      <c r="LOH610" s="880"/>
      <c r="LOL610" s="879"/>
      <c r="LOM610" s="875"/>
      <c r="LON610" s="875"/>
      <c r="LPD610" s="880"/>
      <c r="LPH610" s="879"/>
      <c r="LPI610" s="875"/>
      <c r="LPJ610" s="875"/>
      <c r="LPZ610" s="880"/>
      <c r="LQD610" s="879"/>
      <c r="LQE610" s="875"/>
      <c r="LQF610" s="875"/>
      <c r="LQV610" s="880"/>
      <c r="LQZ610" s="879"/>
      <c r="LRA610" s="875"/>
      <c r="LRB610" s="875"/>
      <c r="LRR610" s="880"/>
      <c r="LRV610" s="879"/>
      <c r="LRW610" s="875"/>
      <c r="LRX610" s="875"/>
      <c r="LSN610" s="880"/>
      <c r="LSR610" s="879"/>
      <c r="LSS610" s="875"/>
      <c r="LST610" s="875"/>
      <c r="LTJ610" s="880"/>
      <c r="LTN610" s="879"/>
      <c r="LTO610" s="875"/>
      <c r="LTP610" s="875"/>
      <c r="LUF610" s="880"/>
      <c r="LUJ610" s="879"/>
      <c r="LUK610" s="875"/>
      <c r="LUL610" s="875"/>
      <c r="LVB610" s="880"/>
      <c r="LVF610" s="879"/>
      <c r="LVG610" s="875"/>
      <c r="LVH610" s="875"/>
      <c r="LVX610" s="880"/>
      <c r="LWB610" s="879"/>
      <c r="LWC610" s="875"/>
      <c r="LWD610" s="875"/>
      <c r="LWT610" s="880"/>
      <c r="LWX610" s="879"/>
      <c r="LWY610" s="875"/>
      <c r="LWZ610" s="875"/>
      <c r="LXP610" s="880"/>
      <c r="LXT610" s="879"/>
      <c r="LXU610" s="875"/>
      <c r="LXV610" s="875"/>
      <c r="LYL610" s="880"/>
      <c r="LYP610" s="879"/>
      <c r="LYQ610" s="875"/>
      <c r="LYR610" s="875"/>
      <c r="LZH610" s="880"/>
      <c r="LZL610" s="879"/>
      <c r="LZM610" s="875"/>
      <c r="LZN610" s="875"/>
      <c r="MAD610" s="880"/>
      <c r="MAH610" s="879"/>
      <c r="MAI610" s="875"/>
      <c r="MAJ610" s="875"/>
      <c r="MAZ610" s="880"/>
      <c r="MBD610" s="879"/>
      <c r="MBE610" s="875"/>
      <c r="MBF610" s="875"/>
      <c r="MBV610" s="880"/>
      <c r="MBZ610" s="879"/>
      <c r="MCA610" s="875"/>
      <c r="MCB610" s="875"/>
      <c r="MCR610" s="880"/>
      <c r="MCV610" s="879"/>
      <c r="MCW610" s="875"/>
      <c r="MCX610" s="875"/>
      <c r="MDN610" s="880"/>
      <c r="MDR610" s="879"/>
      <c r="MDS610" s="875"/>
      <c r="MDT610" s="875"/>
      <c r="MEJ610" s="880"/>
      <c r="MEN610" s="879"/>
      <c r="MEO610" s="875"/>
      <c r="MEP610" s="875"/>
      <c r="MFF610" s="880"/>
      <c r="MFJ610" s="879"/>
      <c r="MFK610" s="875"/>
      <c r="MFL610" s="875"/>
      <c r="MGB610" s="880"/>
      <c r="MGF610" s="879"/>
      <c r="MGG610" s="875"/>
      <c r="MGH610" s="875"/>
      <c r="MGX610" s="880"/>
      <c r="MHB610" s="879"/>
      <c r="MHC610" s="875"/>
      <c r="MHD610" s="875"/>
      <c r="MHT610" s="880"/>
      <c r="MHX610" s="879"/>
      <c r="MHY610" s="875"/>
      <c r="MHZ610" s="875"/>
      <c r="MIP610" s="880"/>
      <c r="MIT610" s="879"/>
      <c r="MIU610" s="875"/>
      <c r="MIV610" s="875"/>
      <c r="MJL610" s="880"/>
      <c r="MJP610" s="879"/>
      <c r="MJQ610" s="875"/>
      <c r="MJR610" s="875"/>
      <c r="MKH610" s="880"/>
      <c r="MKL610" s="879"/>
      <c r="MKM610" s="875"/>
      <c r="MKN610" s="875"/>
      <c r="MLD610" s="880"/>
      <c r="MLH610" s="879"/>
      <c r="MLI610" s="875"/>
      <c r="MLJ610" s="875"/>
      <c r="MLZ610" s="880"/>
      <c r="MMD610" s="879"/>
      <c r="MME610" s="875"/>
      <c r="MMF610" s="875"/>
      <c r="MMV610" s="880"/>
      <c r="MMZ610" s="879"/>
      <c r="MNA610" s="875"/>
      <c r="MNB610" s="875"/>
      <c r="MNR610" s="880"/>
      <c r="MNV610" s="879"/>
      <c r="MNW610" s="875"/>
      <c r="MNX610" s="875"/>
      <c r="MON610" s="880"/>
      <c r="MOR610" s="879"/>
      <c r="MOS610" s="875"/>
      <c r="MOT610" s="875"/>
      <c r="MPJ610" s="880"/>
      <c r="MPN610" s="879"/>
      <c r="MPO610" s="875"/>
      <c r="MPP610" s="875"/>
      <c r="MQF610" s="880"/>
      <c r="MQJ610" s="879"/>
      <c r="MQK610" s="875"/>
      <c r="MQL610" s="875"/>
      <c r="MRB610" s="880"/>
      <c r="MRF610" s="879"/>
      <c r="MRG610" s="875"/>
      <c r="MRH610" s="875"/>
      <c r="MRX610" s="880"/>
      <c r="MSB610" s="879"/>
      <c r="MSC610" s="875"/>
      <c r="MSD610" s="875"/>
      <c r="MST610" s="880"/>
      <c r="MSX610" s="879"/>
      <c r="MSY610" s="875"/>
      <c r="MSZ610" s="875"/>
      <c r="MTP610" s="880"/>
      <c r="MTT610" s="879"/>
      <c r="MTU610" s="875"/>
      <c r="MTV610" s="875"/>
      <c r="MUL610" s="880"/>
      <c r="MUP610" s="879"/>
      <c r="MUQ610" s="875"/>
      <c r="MUR610" s="875"/>
      <c r="MVH610" s="880"/>
      <c r="MVL610" s="879"/>
      <c r="MVM610" s="875"/>
      <c r="MVN610" s="875"/>
      <c r="MWD610" s="880"/>
      <c r="MWH610" s="879"/>
      <c r="MWI610" s="875"/>
      <c r="MWJ610" s="875"/>
      <c r="MWZ610" s="880"/>
      <c r="MXD610" s="879"/>
      <c r="MXE610" s="875"/>
      <c r="MXF610" s="875"/>
      <c r="MXV610" s="880"/>
      <c r="MXZ610" s="879"/>
      <c r="MYA610" s="875"/>
      <c r="MYB610" s="875"/>
      <c r="MYR610" s="880"/>
      <c r="MYV610" s="879"/>
      <c r="MYW610" s="875"/>
      <c r="MYX610" s="875"/>
      <c r="MZN610" s="880"/>
      <c r="MZR610" s="879"/>
      <c r="MZS610" s="875"/>
      <c r="MZT610" s="875"/>
      <c r="NAJ610" s="880"/>
      <c r="NAN610" s="879"/>
      <c r="NAO610" s="875"/>
      <c r="NAP610" s="875"/>
      <c r="NBF610" s="880"/>
      <c r="NBJ610" s="879"/>
      <c r="NBK610" s="875"/>
      <c r="NBL610" s="875"/>
      <c r="NCB610" s="880"/>
      <c r="NCF610" s="879"/>
      <c r="NCG610" s="875"/>
      <c r="NCH610" s="875"/>
      <c r="NCX610" s="880"/>
      <c r="NDB610" s="879"/>
      <c r="NDC610" s="875"/>
      <c r="NDD610" s="875"/>
      <c r="NDT610" s="880"/>
      <c r="NDX610" s="879"/>
      <c r="NDY610" s="875"/>
      <c r="NDZ610" s="875"/>
      <c r="NEP610" s="880"/>
      <c r="NET610" s="879"/>
      <c r="NEU610" s="875"/>
      <c r="NEV610" s="875"/>
      <c r="NFL610" s="880"/>
      <c r="NFP610" s="879"/>
      <c r="NFQ610" s="875"/>
      <c r="NFR610" s="875"/>
      <c r="NGH610" s="880"/>
      <c r="NGL610" s="879"/>
      <c r="NGM610" s="875"/>
      <c r="NGN610" s="875"/>
      <c r="NHD610" s="880"/>
      <c r="NHH610" s="879"/>
      <c r="NHI610" s="875"/>
      <c r="NHJ610" s="875"/>
      <c r="NHZ610" s="880"/>
      <c r="NID610" s="879"/>
      <c r="NIE610" s="875"/>
      <c r="NIF610" s="875"/>
      <c r="NIV610" s="880"/>
      <c r="NIZ610" s="879"/>
      <c r="NJA610" s="875"/>
      <c r="NJB610" s="875"/>
      <c r="NJR610" s="880"/>
      <c r="NJV610" s="879"/>
      <c r="NJW610" s="875"/>
      <c r="NJX610" s="875"/>
      <c r="NKN610" s="880"/>
      <c r="NKR610" s="879"/>
      <c r="NKS610" s="875"/>
      <c r="NKT610" s="875"/>
      <c r="NLJ610" s="880"/>
      <c r="NLN610" s="879"/>
      <c r="NLO610" s="875"/>
      <c r="NLP610" s="875"/>
      <c r="NMF610" s="880"/>
      <c r="NMJ610" s="879"/>
      <c r="NMK610" s="875"/>
      <c r="NML610" s="875"/>
      <c r="NNB610" s="880"/>
      <c r="NNF610" s="879"/>
      <c r="NNG610" s="875"/>
      <c r="NNH610" s="875"/>
      <c r="NNX610" s="880"/>
      <c r="NOB610" s="879"/>
      <c r="NOC610" s="875"/>
      <c r="NOD610" s="875"/>
      <c r="NOT610" s="880"/>
      <c r="NOX610" s="879"/>
      <c r="NOY610" s="875"/>
      <c r="NOZ610" s="875"/>
      <c r="NPP610" s="880"/>
      <c r="NPT610" s="879"/>
      <c r="NPU610" s="875"/>
      <c r="NPV610" s="875"/>
      <c r="NQL610" s="880"/>
      <c r="NQP610" s="879"/>
      <c r="NQQ610" s="875"/>
      <c r="NQR610" s="875"/>
      <c r="NRH610" s="880"/>
      <c r="NRL610" s="879"/>
      <c r="NRM610" s="875"/>
      <c r="NRN610" s="875"/>
      <c r="NSD610" s="880"/>
      <c r="NSH610" s="879"/>
      <c r="NSI610" s="875"/>
      <c r="NSJ610" s="875"/>
      <c r="NSZ610" s="880"/>
      <c r="NTD610" s="879"/>
      <c r="NTE610" s="875"/>
      <c r="NTF610" s="875"/>
      <c r="NTV610" s="880"/>
      <c r="NTZ610" s="879"/>
      <c r="NUA610" s="875"/>
      <c r="NUB610" s="875"/>
      <c r="NUR610" s="880"/>
      <c r="NUV610" s="879"/>
      <c r="NUW610" s="875"/>
      <c r="NUX610" s="875"/>
      <c r="NVN610" s="880"/>
      <c r="NVR610" s="879"/>
      <c r="NVS610" s="875"/>
      <c r="NVT610" s="875"/>
      <c r="NWJ610" s="880"/>
      <c r="NWN610" s="879"/>
      <c r="NWO610" s="875"/>
      <c r="NWP610" s="875"/>
      <c r="NXF610" s="880"/>
      <c r="NXJ610" s="879"/>
      <c r="NXK610" s="875"/>
      <c r="NXL610" s="875"/>
      <c r="NYB610" s="880"/>
      <c r="NYF610" s="879"/>
      <c r="NYG610" s="875"/>
      <c r="NYH610" s="875"/>
      <c r="NYX610" s="880"/>
      <c r="NZB610" s="879"/>
      <c r="NZC610" s="875"/>
      <c r="NZD610" s="875"/>
      <c r="NZT610" s="880"/>
      <c r="NZX610" s="879"/>
      <c r="NZY610" s="875"/>
      <c r="NZZ610" s="875"/>
      <c r="OAP610" s="880"/>
      <c r="OAT610" s="879"/>
      <c r="OAU610" s="875"/>
      <c r="OAV610" s="875"/>
      <c r="OBL610" s="880"/>
      <c r="OBP610" s="879"/>
      <c r="OBQ610" s="875"/>
      <c r="OBR610" s="875"/>
      <c r="OCH610" s="880"/>
      <c r="OCL610" s="879"/>
      <c r="OCM610" s="875"/>
      <c r="OCN610" s="875"/>
      <c r="ODD610" s="880"/>
      <c r="ODH610" s="879"/>
      <c r="ODI610" s="875"/>
      <c r="ODJ610" s="875"/>
      <c r="ODZ610" s="880"/>
      <c r="OED610" s="879"/>
      <c r="OEE610" s="875"/>
      <c r="OEF610" s="875"/>
      <c r="OEV610" s="880"/>
      <c r="OEZ610" s="879"/>
      <c r="OFA610" s="875"/>
      <c r="OFB610" s="875"/>
      <c r="OFR610" s="880"/>
      <c r="OFV610" s="879"/>
      <c r="OFW610" s="875"/>
      <c r="OFX610" s="875"/>
      <c r="OGN610" s="880"/>
      <c r="OGR610" s="879"/>
      <c r="OGS610" s="875"/>
      <c r="OGT610" s="875"/>
      <c r="OHJ610" s="880"/>
      <c r="OHN610" s="879"/>
      <c r="OHO610" s="875"/>
      <c r="OHP610" s="875"/>
      <c r="OIF610" s="880"/>
      <c r="OIJ610" s="879"/>
      <c r="OIK610" s="875"/>
      <c r="OIL610" s="875"/>
      <c r="OJB610" s="880"/>
      <c r="OJF610" s="879"/>
      <c r="OJG610" s="875"/>
      <c r="OJH610" s="875"/>
      <c r="OJX610" s="880"/>
      <c r="OKB610" s="879"/>
      <c r="OKC610" s="875"/>
      <c r="OKD610" s="875"/>
      <c r="OKT610" s="880"/>
      <c r="OKX610" s="879"/>
      <c r="OKY610" s="875"/>
      <c r="OKZ610" s="875"/>
      <c r="OLP610" s="880"/>
      <c r="OLT610" s="879"/>
      <c r="OLU610" s="875"/>
      <c r="OLV610" s="875"/>
      <c r="OML610" s="880"/>
      <c r="OMP610" s="879"/>
      <c r="OMQ610" s="875"/>
      <c r="OMR610" s="875"/>
      <c r="ONH610" s="880"/>
      <c r="ONL610" s="879"/>
      <c r="ONM610" s="875"/>
      <c r="ONN610" s="875"/>
      <c r="OOD610" s="880"/>
      <c r="OOH610" s="879"/>
      <c r="OOI610" s="875"/>
      <c r="OOJ610" s="875"/>
      <c r="OOZ610" s="880"/>
      <c r="OPD610" s="879"/>
      <c r="OPE610" s="875"/>
      <c r="OPF610" s="875"/>
      <c r="OPV610" s="880"/>
      <c r="OPZ610" s="879"/>
      <c r="OQA610" s="875"/>
      <c r="OQB610" s="875"/>
      <c r="OQR610" s="880"/>
      <c r="OQV610" s="879"/>
      <c r="OQW610" s="875"/>
      <c r="OQX610" s="875"/>
      <c r="ORN610" s="880"/>
      <c r="ORR610" s="879"/>
      <c r="ORS610" s="875"/>
      <c r="ORT610" s="875"/>
      <c r="OSJ610" s="880"/>
      <c r="OSN610" s="879"/>
      <c r="OSO610" s="875"/>
      <c r="OSP610" s="875"/>
      <c r="OTF610" s="880"/>
      <c r="OTJ610" s="879"/>
      <c r="OTK610" s="875"/>
      <c r="OTL610" s="875"/>
      <c r="OUB610" s="880"/>
      <c r="OUF610" s="879"/>
      <c r="OUG610" s="875"/>
      <c r="OUH610" s="875"/>
      <c r="OUX610" s="880"/>
      <c r="OVB610" s="879"/>
      <c r="OVC610" s="875"/>
      <c r="OVD610" s="875"/>
      <c r="OVT610" s="880"/>
      <c r="OVX610" s="879"/>
      <c r="OVY610" s="875"/>
      <c r="OVZ610" s="875"/>
      <c r="OWP610" s="880"/>
      <c r="OWT610" s="879"/>
      <c r="OWU610" s="875"/>
      <c r="OWV610" s="875"/>
      <c r="OXL610" s="880"/>
      <c r="OXP610" s="879"/>
      <c r="OXQ610" s="875"/>
      <c r="OXR610" s="875"/>
      <c r="OYH610" s="880"/>
      <c r="OYL610" s="879"/>
      <c r="OYM610" s="875"/>
      <c r="OYN610" s="875"/>
      <c r="OZD610" s="880"/>
      <c r="OZH610" s="879"/>
      <c r="OZI610" s="875"/>
      <c r="OZJ610" s="875"/>
      <c r="OZZ610" s="880"/>
      <c r="PAD610" s="879"/>
      <c r="PAE610" s="875"/>
      <c r="PAF610" s="875"/>
      <c r="PAV610" s="880"/>
      <c r="PAZ610" s="879"/>
      <c r="PBA610" s="875"/>
      <c r="PBB610" s="875"/>
      <c r="PBR610" s="880"/>
      <c r="PBV610" s="879"/>
      <c r="PBW610" s="875"/>
      <c r="PBX610" s="875"/>
      <c r="PCN610" s="880"/>
      <c r="PCR610" s="879"/>
      <c r="PCS610" s="875"/>
      <c r="PCT610" s="875"/>
      <c r="PDJ610" s="880"/>
      <c r="PDN610" s="879"/>
      <c r="PDO610" s="875"/>
      <c r="PDP610" s="875"/>
      <c r="PEF610" s="880"/>
      <c r="PEJ610" s="879"/>
      <c r="PEK610" s="875"/>
      <c r="PEL610" s="875"/>
      <c r="PFB610" s="880"/>
      <c r="PFF610" s="879"/>
      <c r="PFG610" s="875"/>
      <c r="PFH610" s="875"/>
      <c r="PFX610" s="880"/>
      <c r="PGB610" s="879"/>
      <c r="PGC610" s="875"/>
      <c r="PGD610" s="875"/>
      <c r="PGT610" s="880"/>
      <c r="PGX610" s="879"/>
      <c r="PGY610" s="875"/>
      <c r="PGZ610" s="875"/>
      <c r="PHP610" s="880"/>
      <c r="PHT610" s="879"/>
      <c r="PHU610" s="875"/>
      <c r="PHV610" s="875"/>
      <c r="PIL610" s="880"/>
      <c r="PIP610" s="879"/>
      <c r="PIQ610" s="875"/>
      <c r="PIR610" s="875"/>
      <c r="PJH610" s="880"/>
      <c r="PJL610" s="879"/>
      <c r="PJM610" s="875"/>
      <c r="PJN610" s="875"/>
      <c r="PKD610" s="880"/>
      <c r="PKH610" s="879"/>
      <c r="PKI610" s="875"/>
      <c r="PKJ610" s="875"/>
      <c r="PKZ610" s="880"/>
      <c r="PLD610" s="879"/>
      <c r="PLE610" s="875"/>
      <c r="PLF610" s="875"/>
      <c r="PLV610" s="880"/>
      <c r="PLZ610" s="879"/>
      <c r="PMA610" s="875"/>
      <c r="PMB610" s="875"/>
      <c r="PMR610" s="880"/>
      <c r="PMV610" s="879"/>
      <c r="PMW610" s="875"/>
      <c r="PMX610" s="875"/>
      <c r="PNN610" s="880"/>
      <c r="PNR610" s="879"/>
      <c r="PNS610" s="875"/>
      <c r="PNT610" s="875"/>
      <c r="POJ610" s="880"/>
      <c r="PON610" s="879"/>
      <c r="POO610" s="875"/>
      <c r="POP610" s="875"/>
      <c r="PPF610" s="880"/>
      <c r="PPJ610" s="879"/>
      <c r="PPK610" s="875"/>
      <c r="PPL610" s="875"/>
      <c r="PQB610" s="880"/>
      <c r="PQF610" s="879"/>
      <c r="PQG610" s="875"/>
      <c r="PQH610" s="875"/>
      <c r="PQX610" s="880"/>
      <c r="PRB610" s="879"/>
      <c r="PRC610" s="875"/>
      <c r="PRD610" s="875"/>
      <c r="PRT610" s="880"/>
      <c r="PRX610" s="879"/>
      <c r="PRY610" s="875"/>
      <c r="PRZ610" s="875"/>
      <c r="PSP610" s="880"/>
      <c r="PST610" s="879"/>
      <c r="PSU610" s="875"/>
      <c r="PSV610" s="875"/>
      <c r="PTL610" s="880"/>
      <c r="PTP610" s="879"/>
      <c r="PTQ610" s="875"/>
      <c r="PTR610" s="875"/>
      <c r="PUH610" s="880"/>
      <c r="PUL610" s="879"/>
      <c r="PUM610" s="875"/>
      <c r="PUN610" s="875"/>
      <c r="PVD610" s="880"/>
      <c r="PVH610" s="879"/>
      <c r="PVI610" s="875"/>
      <c r="PVJ610" s="875"/>
      <c r="PVZ610" s="880"/>
      <c r="PWD610" s="879"/>
      <c r="PWE610" s="875"/>
      <c r="PWF610" s="875"/>
      <c r="PWV610" s="880"/>
      <c r="PWZ610" s="879"/>
      <c r="PXA610" s="875"/>
      <c r="PXB610" s="875"/>
      <c r="PXR610" s="880"/>
      <c r="PXV610" s="879"/>
      <c r="PXW610" s="875"/>
      <c r="PXX610" s="875"/>
      <c r="PYN610" s="880"/>
      <c r="PYR610" s="879"/>
      <c r="PYS610" s="875"/>
      <c r="PYT610" s="875"/>
      <c r="PZJ610" s="880"/>
      <c r="PZN610" s="879"/>
      <c r="PZO610" s="875"/>
      <c r="PZP610" s="875"/>
      <c r="QAF610" s="880"/>
      <c r="QAJ610" s="879"/>
      <c r="QAK610" s="875"/>
      <c r="QAL610" s="875"/>
      <c r="QBB610" s="880"/>
      <c r="QBF610" s="879"/>
      <c r="QBG610" s="875"/>
      <c r="QBH610" s="875"/>
      <c r="QBX610" s="880"/>
      <c r="QCB610" s="879"/>
      <c r="QCC610" s="875"/>
      <c r="QCD610" s="875"/>
      <c r="QCT610" s="880"/>
      <c r="QCX610" s="879"/>
      <c r="QCY610" s="875"/>
      <c r="QCZ610" s="875"/>
      <c r="QDP610" s="880"/>
      <c r="QDT610" s="879"/>
      <c r="QDU610" s="875"/>
      <c r="QDV610" s="875"/>
      <c r="QEL610" s="880"/>
      <c r="QEP610" s="879"/>
      <c r="QEQ610" s="875"/>
      <c r="QER610" s="875"/>
      <c r="QFH610" s="880"/>
      <c r="QFL610" s="879"/>
      <c r="QFM610" s="875"/>
      <c r="QFN610" s="875"/>
      <c r="QGD610" s="880"/>
      <c r="QGH610" s="879"/>
      <c r="QGI610" s="875"/>
      <c r="QGJ610" s="875"/>
      <c r="QGZ610" s="880"/>
      <c r="QHD610" s="879"/>
      <c r="QHE610" s="875"/>
      <c r="QHF610" s="875"/>
      <c r="QHV610" s="880"/>
      <c r="QHZ610" s="879"/>
      <c r="QIA610" s="875"/>
      <c r="QIB610" s="875"/>
      <c r="QIR610" s="880"/>
      <c r="QIV610" s="879"/>
      <c r="QIW610" s="875"/>
      <c r="QIX610" s="875"/>
      <c r="QJN610" s="880"/>
      <c r="QJR610" s="879"/>
      <c r="QJS610" s="875"/>
      <c r="QJT610" s="875"/>
      <c r="QKJ610" s="880"/>
      <c r="QKN610" s="879"/>
      <c r="QKO610" s="875"/>
      <c r="QKP610" s="875"/>
      <c r="QLF610" s="880"/>
      <c r="QLJ610" s="879"/>
      <c r="QLK610" s="875"/>
      <c r="QLL610" s="875"/>
      <c r="QMB610" s="880"/>
      <c r="QMF610" s="879"/>
      <c r="QMG610" s="875"/>
      <c r="QMH610" s="875"/>
      <c r="QMX610" s="880"/>
      <c r="QNB610" s="879"/>
      <c r="QNC610" s="875"/>
      <c r="QND610" s="875"/>
      <c r="QNT610" s="880"/>
      <c r="QNX610" s="879"/>
      <c r="QNY610" s="875"/>
      <c r="QNZ610" s="875"/>
      <c r="QOP610" s="880"/>
      <c r="QOT610" s="879"/>
      <c r="QOU610" s="875"/>
      <c r="QOV610" s="875"/>
      <c r="QPL610" s="880"/>
      <c r="QPP610" s="879"/>
      <c r="QPQ610" s="875"/>
      <c r="QPR610" s="875"/>
      <c r="QQH610" s="880"/>
      <c r="QQL610" s="879"/>
      <c r="QQM610" s="875"/>
      <c r="QQN610" s="875"/>
      <c r="QRD610" s="880"/>
      <c r="QRH610" s="879"/>
      <c r="QRI610" s="875"/>
      <c r="QRJ610" s="875"/>
      <c r="QRZ610" s="880"/>
      <c r="QSD610" s="879"/>
      <c r="QSE610" s="875"/>
      <c r="QSF610" s="875"/>
      <c r="QSV610" s="880"/>
      <c r="QSZ610" s="879"/>
      <c r="QTA610" s="875"/>
      <c r="QTB610" s="875"/>
      <c r="QTR610" s="880"/>
      <c r="QTV610" s="879"/>
      <c r="QTW610" s="875"/>
      <c r="QTX610" s="875"/>
      <c r="QUN610" s="880"/>
      <c r="QUR610" s="879"/>
      <c r="QUS610" s="875"/>
      <c r="QUT610" s="875"/>
      <c r="QVJ610" s="880"/>
      <c r="QVN610" s="879"/>
      <c r="QVO610" s="875"/>
      <c r="QVP610" s="875"/>
      <c r="QWF610" s="880"/>
      <c r="QWJ610" s="879"/>
      <c r="QWK610" s="875"/>
      <c r="QWL610" s="875"/>
      <c r="QXB610" s="880"/>
      <c r="QXF610" s="879"/>
      <c r="QXG610" s="875"/>
      <c r="QXH610" s="875"/>
      <c r="QXX610" s="880"/>
      <c r="QYB610" s="879"/>
      <c r="QYC610" s="875"/>
      <c r="QYD610" s="875"/>
      <c r="QYT610" s="880"/>
      <c r="QYX610" s="879"/>
      <c r="QYY610" s="875"/>
      <c r="QYZ610" s="875"/>
      <c r="QZP610" s="880"/>
      <c r="QZT610" s="879"/>
      <c r="QZU610" s="875"/>
      <c r="QZV610" s="875"/>
      <c r="RAL610" s="880"/>
      <c r="RAP610" s="879"/>
      <c r="RAQ610" s="875"/>
      <c r="RAR610" s="875"/>
      <c r="RBH610" s="880"/>
      <c r="RBL610" s="879"/>
      <c r="RBM610" s="875"/>
      <c r="RBN610" s="875"/>
      <c r="RCD610" s="880"/>
      <c r="RCH610" s="879"/>
      <c r="RCI610" s="875"/>
      <c r="RCJ610" s="875"/>
      <c r="RCZ610" s="880"/>
      <c r="RDD610" s="879"/>
      <c r="RDE610" s="875"/>
      <c r="RDF610" s="875"/>
      <c r="RDV610" s="880"/>
      <c r="RDZ610" s="879"/>
      <c r="REA610" s="875"/>
      <c r="REB610" s="875"/>
      <c r="RER610" s="880"/>
      <c r="REV610" s="879"/>
      <c r="REW610" s="875"/>
      <c r="REX610" s="875"/>
      <c r="RFN610" s="880"/>
      <c r="RFR610" s="879"/>
      <c r="RFS610" s="875"/>
      <c r="RFT610" s="875"/>
      <c r="RGJ610" s="880"/>
      <c r="RGN610" s="879"/>
      <c r="RGO610" s="875"/>
      <c r="RGP610" s="875"/>
      <c r="RHF610" s="880"/>
      <c r="RHJ610" s="879"/>
      <c r="RHK610" s="875"/>
      <c r="RHL610" s="875"/>
      <c r="RIB610" s="880"/>
      <c r="RIF610" s="879"/>
      <c r="RIG610" s="875"/>
      <c r="RIH610" s="875"/>
      <c r="RIX610" s="880"/>
      <c r="RJB610" s="879"/>
      <c r="RJC610" s="875"/>
      <c r="RJD610" s="875"/>
      <c r="RJT610" s="880"/>
      <c r="RJX610" s="879"/>
      <c r="RJY610" s="875"/>
      <c r="RJZ610" s="875"/>
      <c r="RKP610" s="880"/>
      <c r="RKT610" s="879"/>
      <c r="RKU610" s="875"/>
      <c r="RKV610" s="875"/>
      <c r="RLL610" s="880"/>
      <c r="RLP610" s="879"/>
      <c r="RLQ610" s="875"/>
      <c r="RLR610" s="875"/>
      <c r="RMH610" s="880"/>
      <c r="RML610" s="879"/>
      <c r="RMM610" s="875"/>
      <c r="RMN610" s="875"/>
      <c r="RND610" s="880"/>
      <c r="RNH610" s="879"/>
      <c r="RNI610" s="875"/>
      <c r="RNJ610" s="875"/>
      <c r="RNZ610" s="880"/>
      <c r="ROD610" s="879"/>
      <c r="ROE610" s="875"/>
      <c r="ROF610" s="875"/>
      <c r="ROV610" s="880"/>
      <c r="ROZ610" s="879"/>
      <c r="RPA610" s="875"/>
      <c r="RPB610" s="875"/>
      <c r="RPR610" s="880"/>
      <c r="RPV610" s="879"/>
      <c r="RPW610" s="875"/>
      <c r="RPX610" s="875"/>
      <c r="RQN610" s="880"/>
      <c r="RQR610" s="879"/>
      <c r="RQS610" s="875"/>
      <c r="RQT610" s="875"/>
      <c r="RRJ610" s="880"/>
      <c r="RRN610" s="879"/>
      <c r="RRO610" s="875"/>
      <c r="RRP610" s="875"/>
      <c r="RSF610" s="880"/>
      <c r="RSJ610" s="879"/>
      <c r="RSK610" s="875"/>
      <c r="RSL610" s="875"/>
      <c r="RTB610" s="880"/>
      <c r="RTF610" s="879"/>
      <c r="RTG610" s="875"/>
      <c r="RTH610" s="875"/>
      <c r="RTX610" s="880"/>
      <c r="RUB610" s="879"/>
      <c r="RUC610" s="875"/>
      <c r="RUD610" s="875"/>
      <c r="RUT610" s="880"/>
      <c r="RUX610" s="879"/>
      <c r="RUY610" s="875"/>
      <c r="RUZ610" s="875"/>
      <c r="RVP610" s="880"/>
      <c r="RVT610" s="879"/>
      <c r="RVU610" s="875"/>
      <c r="RVV610" s="875"/>
      <c r="RWL610" s="880"/>
      <c r="RWP610" s="879"/>
      <c r="RWQ610" s="875"/>
      <c r="RWR610" s="875"/>
      <c r="RXH610" s="880"/>
      <c r="RXL610" s="879"/>
      <c r="RXM610" s="875"/>
      <c r="RXN610" s="875"/>
      <c r="RYD610" s="880"/>
      <c r="RYH610" s="879"/>
      <c r="RYI610" s="875"/>
      <c r="RYJ610" s="875"/>
      <c r="RYZ610" s="880"/>
      <c r="RZD610" s="879"/>
      <c r="RZE610" s="875"/>
      <c r="RZF610" s="875"/>
      <c r="RZV610" s="880"/>
      <c r="RZZ610" s="879"/>
      <c r="SAA610" s="875"/>
      <c r="SAB610" s="875"/>
      <c r="SAR610" s="880"/>
      <c r="SAV610" s="879"/>
      <c r="SAW610" s="875"/>
      <c r="SAX610" s="875"/>
      <c r="SBN610" s="880"/>
      <c r="SBR610" s="879"/>
      <c r="SBS610" s="875"/>
      <c r="SBT610" s="875"/>
      <c r="SCJ610" s="880"/>
      <c r="SCN610" s="879"/>
      <c r="SCO610" s="875"/>
      <c r="SCP610" s="875"/>
      <c r="SDF610" s="880"/>
      <c r="SDJ610" s="879"/>
      <c r="SDK610" s="875"/>
      <c r="SDL610" s="875"/>
      <c r="SEB610" s="880"/>
      <c r="SEF610" s="879"/>
      <c r="SEG610" s="875"/>
      <c r="SEH610" s="875"/>
      <c r="SEX610" s="880"/>
      <c r="SFB610" s="879"/>
      <c r="SFC610" s="875"/>
      <c r="SFD610" s="875"/>
      <c r="SFT610" s="880"/>
      <c r="SFX610" s="879"/>
      <c r="SFY610" s="875"/>
      <c r="SFZ610" s="875"/>
      <c r="SGP610" s="880"/>
      <c r="SGT610" s="879"/>
      <c r="SGU610" s="875"/>
      <c r="SGV610" s="875"/>
      <c r="SHL610" s="880"/>
      <c r="SHP610" s="879"/>
      <c r="SHQ610" s="875"/>
      <c r="SHR610" s="875"/>
      <c r="SIH610" s="880"/>
      <c r="SIL610" s="879"/>
      <c r="SIM610" s="875"/>
      <c r="SIN610" s="875"/>
      <c r="SJD610" s="880"/>
      <c r="SJH610" s="879"/>
      <c r="SJI610" s="875"/>
      <c r="SJJ610" s="875"/>
      <c r="SJZ610" s="880"/>
      <c r="SKD610" s="879"/>
      <c r="SKE610" s="875"/>
      <c r="SKF610" s="875"/>
      <c r="SKV610" s="880"/>
      <c r="SKZ610" s="879"/>
      <c r="SLA610" s="875"/>
      <c r="SLB610" s="875"/>
      <c r="SLR610" s="880"/>
      <c r="SLV610" s="879"/>
      <c r="SLW610" s="875"/>
      <c r="SLX610" s="875"/>
      <c r="SMN610" s="880"/>
      <c r="SMR610" s="879"/>
      <c r="SMS610" s="875"/>
      <c r="SMT610" s="875"/>
      <c r="SNJ610" s="880"/>
      <c r="SNN610" s="879"/>
      <c r="SNO610" s="875"/>
      <c r="SNP610" s="875"/>
      <c r="SOF610" s="880"/>
      <c r="SOJ610" s="879"/>
      <c r="SOK610" s="875"/>
      <c r="SOL610" s="875"/>
      <c r="SPB610" s="880"/>
      <c r="SPF610" s="879"/>
      <c r="SPG610" s="875"/>
      <c r="SPH610" s="875"/>
      <c r="SPX610" s="880"/>
      <c r="SQB610" s="879"/>
      <c r="SQC610" s="875"/>
      <c r="SQD610" s="875"/>
      <c r="SQT610" s="880"/>
      <c r="SQX610" s="879"/>
      <c r="SQY610" s="875"/>
      <c r="SQZ610" s="875"/>
      <c r="SRP610" s="880"/>
      <c r="SRT610" s="879"/>
      <c r="SRU610" s="875"/>
      <c r="SRV610" s="875"/>
      <c r="SSL610" s="880"/>
      <c r="SSP610" s="879"/>
      <c r="SSQ610" s="875"/>
      <c r="SSR610" s="875"/>
      <c r="STH610" s="880"/>
      <c r="STL610" s="879"/>
      <c r="STM610" s="875"/>
      <c r="STN610" s="875"/>
      <c r="SUD610" s="880"/>
      <c r="SUH610" s="879"/>
      <c r="SUI610" s="875"/>
      <c r="SUJ610" s="875"/>
      <c r="SUZ610" s="880"/>
      <c r="SVD610" s="879"/>
      <c r="SVE610" s="875"/>
      <c r="SVF610" s="875"/>
      <c r="SVV610" s="880"/>
      <c r="SVZ610" s="879"/>
      <c r="SWA610" s="875"/>
      <c r="SWB610" s="875"/>
      <c r="SWR610" s="880"/>
      <c r="SWV610" s="879"/>
      <c r="SWW610" s="875"/>
      <c r="SWX610" s="875"/>
      <c r="SXN610" s="880"/>
      <c r="SXR610" s="879"/>
      <c r="SXS610" s="875"/>
      <c r="SXT610" s="875"/>
      <c r="SYJ610" s="880"/>
      <c r="SYN610" s="879"/>
      <c r="SYO610" s="875"/>
      <c r="SYP610" s="875"/>
      <c r="SZF610" s="880"/>
      <c r="SZJ610" s="879"/>
      <c r="SZK610" s="875"/>
      <c r="SZL610" s="875"/>
      <c r="TAB610" s="880"/>
      <c r="TAF610" s="879"/>
      <c r="TAG610" s="875"/>
      <c r="TAH610" s="875"/>
      <c r="TAX610" s="880"/>
      <c r="TBB610" s="879"/>
      <c r="TBC610" s="875"/>
      <c r="TBD610" s="875"/>
      <c r="TBT610" s="880"/>
      <c r="TBX610" s="879"/>
      <c r="TBY610" s="875"/>
      <c r="TBZ610" s="875"/>
      <c r="TCP610" s="880"/>
      <c r="TCT610" s="879"/>
      <c r="TCU610" s="875"/>
      <c r="TCV610" s="875"/>
      <c r="TDL610" s="880"/>
      <c r="TDP610" s="879"/>
      <c r="TDQ610" s="875"/>
      <c r="TDR610" s="875"/>
      <c r="TEH610" s="880"/>
      <c r="TEL610" s="879"/>
      <c r="TEM610" s="875"/>
      <c r="TEN610" s="875"/>
      <c r="TFD610" s="880"/>
      <c r="TFH610" s="879"/>
      <c r="TFI610" s="875"/>
      <c r="TFJ610" s="875"/>
      <c r="TFZ610" s="880"/>
      <c r="TGD610" s="879"/>
      <c r="TGE610" s="875"/>
      <c r="TGF610" s="875"/>
      <c r="TGV610" s="880"/>
      <c r="TGZ610" s="879"/>
      <c r="THA610" s="875"/>
      <c r="THB610" s="875"/>
      <c r="THR610" s="880"/>
      <c r="THV610" s="879"/>
      <c r="THW610" s="875"/>
      <c r="THX610" s="875"/>
      <c r="TIN610" s="880"/>
      <c r="TIR610" s="879"/>
      <c r="TIS610" s="875"/>
      <c r="TIT610" s="875"/>
      <c r="TJJ610" s="880"/>
      <c r="TJN610" s="879"/>
      <c r="TJO610" s="875"/>
      <c r="TJP610" s="875"/>
      <c r="TKF610" s="880"/>
      <c r="TKJ610" s="879"/>
      <c r="TKK610" s="875"/>
      <c r="TKL610" s="875"/>
      <c r="TLB610" s="880"/>
      <c r="TLF610" s="879"/>
      <c r="TLG610" s="875"/>
      <c r="TLH610" s="875"/>
      <c r="TLX610" s="880"/>
      <c r="TMB610" s="879"/>
      <c r="TMC610" s="875"/>
      <c r="TMD610" s="875"/>
      <c r="TMT610" s="880"/>
      <c r="TMX610" s="879"/>
      <c r="TMY610" s="875"/>
      <c r="TMZ610" s="875"/>
      <c r="TNP610" s="880"/>
      <c r="TNT610" s="879"/>
      <c r="TNU610" s="875"/>
      <c r="TNV610" s="875"/>
      <c r="TOL610" s="880"/>
      <c r="TOP610" s="879"/>
      <c r="TOQ610" s="875"/>
      <c r="TOR610" s="875"/>
      <c r="TPH610" s="880"/>
      <c r="TPL610" s="879"/>
      <c r="TPM610" s="875"/>
      <c r="TPN610" s="875"/>
      <c r="TQD610" s="880"/>
      <c r="TQH610" s="879"/>
      <c r="TQI610" s="875"/>
      <c r="TQJ610" s="875"/>
      <c r="TQZ610" s="880"/>
      <c r="TRD610" s="879"/>
      <c r="TRE610" s="875"/>
      <c r="TRF610" s="875"/>
      <c r="TRV610" s="880"/>
      <c r="TRZ610" s="879"/>
      <c r="TSA610" s="875"/>
      <c r="TSB610" s="875"/>
      <c r="TSR610" s="880"/>
      <c r="TSV610" s="879"/>
      <c r="TSW610" s="875"/>
      <c r="TSX610" s="875"/>
      <c r="TTN610" s="880"/>
      <c r="TTR610" s="879"/>
      <c r="TTS610" s="875"/>
      <c r="TTT610" s="875"/>
      <c r="TUJ610" s="880"/>
      <c r="TUN610" s="879"/>
      <c r="TUO610" s="875"/>
      <c r="TUP610" s="875"/>
      <c r="TVF610" s="880"/>
      <c r="TVJ610" s="879"/>
      <c r="TVK610" s="875"/>
      <c r="TVL610" s="875"/>
      <c r="TWB610" s="880"/>
      <c r="TWF610" s="879"/>
      <c r="TWG610" s="875"/>
      <c r="TWH610" s="875"/>
      <c r="TWX610" s="880"/>
      <c r="TXB610" s="879"/>
      <c r="TXC610" s="875"/>
      <c r="TXD610" s="875"/>
      <c r="TXT610" s="880"/>
      <c r="TXX610" s="879"/>
      <c r="TXY610" s="875"/>
      <c r="TXZ610" s="875"/>
      <c r="TYP610" s="880"/>
      <c r="TYT610" s="879"/>
      <c r="TYU610" s="875"/>
      <c r="TYV610" s="875"/>
      <c r="TZL610" s="880"/>
      <c r="TZP610" s="879"/>
      <c r="TZQ610" s="875"/>
      <c r="TZR610" s="875"/>
      <c r="UAH610" s="880"/>
      <c r="UAL610" s="879"/>
      <c r="UAM610" s="875"/>
      <c r="UAN610" s="875"/>
      <c r="UBD610" s="880"/>
      <c r="UBH610" s="879"/>
      <c r="UBI610" s="875"/>
      <c r="UBJ610" s="875"/>
      <c r="UBZ610" s="880"/>
      <c r="UCD610" s="879"/>
      <c r="UCE610" s="875"/>
      <c r="UCF610" s="875"/>
      <c r="UCV610" s="880"/>
      <c r="UCZ610" s="879"/>
      <c r="UDA610" s="875"/>
      <c r="UDB610" s="875"/>
      <c r="UDR610" s="880"/>
      <c r="UDV610" s="879"/>
      <c r="UDW610" s="875"/>
      <c r="UDX610" s="875"/>
      <c r="UEN610" s="880"/>
      <c r="UER610" s="879"/>
      <c r="UES610" s="875"/>
      <c r="UET610" s="875"/>
      <c r="UFJ610" s="880"/>
      <c r="UFN610" s="879"/>
      <c r="UFO610" s="875"/>
      <c r="UFP610" s="875"/>
      <c r="UGF610" s="880"/>
      <c r="UGJ610" s="879"/>
      <c r="UGK610" s="875"/>
      <c r="UGL610" s="875"/>
      <c r="UHB610" s="880"/>
      <c r="UHF610" s="879"/>
      <c r="UHG610" s="875"/>
      <c r="UHH610" s="875"/>
      <c r="UHX610" s="880"/>
      <c r="UIB610" s="879"/>
      <c r="UIC610" s="875"/>
      <c r="UID610" s="875"/>
      <c r="UIT610" s="880"/>
      <c r="UIX610" s="879"/>
      <c r="UIY610" s="875"/>
      <c r="UIZ610" s="875"/>
      <c r="UJP610" s="880"/>
      <c r="UJT610" s="879"/>
      <c r="UJU610" s="875"/>
      <c r="UJV610" s="875"/>
      <c r="UKL610" s="880"/>
      <c r="UKP610" s="879"/>
      <c r="UKQ610" s="875"/>
      <c r="UKR610" s="875"/>
      <c r="ULH610" s="880"/>
      <c r="ULL610" s="879"/>
      <c r="ULM610" s="875"/>
      <c r="ULN610" s="875"/>
      <c r="UMD610" s="880"/>
      <c r="UMH610" s="879"/>
      <c r="UMI610" s="875"/>
      <c r="UMJ610" s="875"/>
      <c r="UMZ610" s="880"/>
      <c r="UND610" s="879"/>
      <c r="UNE610" s="875"/>
      <c r="UNF610" s="875"/>
      <c r="UNV610" s="880"/>
      <c r="UNZ610" s="879"/>
      <c r="UOA610" s="875"/>
      <c r="UOB610" s="875"/>
      <c r="UOR610" s="880"/>
      <c r="UOV610" s="879"/>
      <c r="UOW610" s="875"/>
      <c r="UOX610" s="875"/>
      <c r="UPN610" s="880"/>
      <c r="UPR610" s="879"/>
      <c r="UPS610" s="875"/>
      <c r="UPT610" s="875"/>
      <c r="UQJ610" s="880"/>
      <c r="UQN610" s="879"/>
      <c r="UQO610" s="875"/>
      <c r="UQP610" s="875"/>
      <c r="URF610" s="880"/>
      <c r="URJ610" s="879"/>
      <c r="URK610" s="875"/>
      <c r="URL610" s="875"/>
      <c r="USB610" s="880"/>
      <c r="USF610" s="879"/>
      <c r="USG610" s="875"/>
      <c r="USH610" s="875"/>
      <c r="USX610" s="880"/>
      <c r="UTB610" s="879"/>
      <c r="UTC610" s="875"/>
      <c r="UTD610" s="875"/>
      <c r="UTT610" s="880"/>
      <c r="UTX610" s="879"/>
      <c r="UTY610" s="875"/>
      <c r="UTZ610" s="875"/>
      <c r="UUP610" s="880"/>
      <c r="UUT610" s="879"/>
      <c r="UUU610" s="875"/>
      <c r="UUV610" s="875"/>
      <c r="UVL610" s="880"/>
      <c r="UVP610" s="879"/>
      <c r="UVQ610" s="875"/>
      <c r="UVR610" s="875"/>
      <c r="UWH610" s="880"/>
      <c r="UWL610" s="879"/>
      <c r="UWM610" s="875"/>
      <c r="UWN610" s="875"/>
      <c r="UXD610" s="880"/>
      <c r="UXH610" s="879"/>
      <c r="UXI610" s="875"/>
      <c r="UXJ610" s="875"/>
      <c r="UXZ610" s="880"/>
      <c r="UYD610" s="879"/>
      <c r="UYE610" s="875"/>
      <c r="UYF610" s="875"/>
      <c r="UYV610" s="880"/>
      <c r="UYZ610" s="879"/>
      <c r="UZA610" s="875"/>
      <c r="UZB610" s="875"/>
      <c r="UZR610" s="880"/>
      <c r="UZV610" s="879"/>
      <c r="UZW610" s="875"/>
      <c r="UZX610" s="875"/>
      <c r="VAN610" s="880"/>
      <c r="VAR610" s="879"/>
      <c r="VAS610" s="875"/>
      <c r="VAT610" s="875"/>
      <c r="VBJ610" s="880"/>
      <c r="VBN610" s="879"/>
      <c r="VBO610" s="875"/>
      <c r="VBP610" s="875"/>
      <c r="VCF610" s="880"/>
      <c r="VCJ610" s="879"/>
      <c r="VCK610" s="875"/>
      <c r="VCL610" s="875"/>
      <c r="VDB610" s="880"/>
      <c r="VDF610" s="879"/>
      <c r="VDG610" s="875"/>
      <c r="VDH610" s="875"/>
      <c r="VDX610" s="880"/>
      <c r="VEB610" s="879"/>
      <c r="VEC610" s="875"/>
      <c r="VED610" s="875"/>
      <c r="VET610" s="880"/>
      <c r="VEX610" s="879"/>
      <c r="VEY610" s="875"/>
      <c r="VEZ610" s="875"/>
      <c r="VFP610" s="880"/>
      <c r="VFT610" s="879"/>
      <c r="VFU610" s="875"/>
      <c r="VFV610" s="875"/>
      <c r="VGL610" s="880"/>
      <c r="VGP610" s="879"/>
      <c r="VGQ610" s="875"/>
      <c r="VGR610" s="875"/>
      <c r="VHH610" s="880"/>
      <c r="VHL610" s="879"/>
      <c r="VHM610" s="875"/>
      <c r="VHN610" s="875"/>
      <c r="VID610" s="880"/>
      <c r="VIH610" s="879"/>
      <c r="VII610" s="875"/>
      <c r="VIJ610" s="875"/>
      <c r="VIZ610" s="880"/>
      <c r="VJD610" s="879"/>
      <c r="VJE610" s="875"/>
      <c r="VJF610" s="875"/>
      <c r="VJV610" s="880"/>
      <c r="VJZ610" s="879"/>
      <c r="VKA610" s="875"/>
      <c r="VKB610" s="875"/>
      <c r="VKR610" s="880"/>
      <c r="VKV610" s="879"/>
      <c r="VKW610" s="875"/>
      <c r="VKX610" s="875"/>
      <c r="VLN610" s="880"/>
      <c r="VLR610" s="879"/>
      <c r="VLS610" s="875"/>
      <c r="VLT610" s="875"/>
      <c r="VMJ610" s="880"/>
      <c r="VMN610" s="879"/>
      <c r="VMO610" s="875"/>
      <c r="VMP610" s="875"/>
      <c r="VNF610" s="880"/>
      <c r="VNJ610" s="879"/>
      <c r="VNK610" s="875"/>
      <c r="VNL610" s="875"/>
      <c r="VOB610" s="880"/>
      <c r="VOF610" s="879"/>
      <c r="VOG610" s="875"/>
      <c r="VOH610" s="875"/>
      <c r="VOX610" s="880"/>
      <c r="VPB610" s="879"/>
      <c r="VPC610" s="875"/>
      <c r="VPD610" s="875"/>
      <c r="VPT610" s="880"/>
      <c r="VPX610" s="879"/>
      <c r="VPY610" s="875"/>
      <c r="VPZ610" s="875"/>
      <c r="VQP610" s="880"/>
      <c r="VQT610" s="879"/>
      <c r="VQU610" s="875"/>
      <c r="VQV610" s="875"/>
      <c r="VRL610" s="880"/>
      <c r="VRP610" s="879"/>
      <c r="VRQ610" s="875"/>
      <c r="VRR610" s="875"/>
      <c r="VSH610" s="880"/>
      <c r="VSL610" s="879"/>
      <c r="VSM610" s="875"/>
      <c r="VSN610" s="875"/>
      <c r="VTD610" s="880"/>
      <c r="VTH610" s="879"/>
      <c r="VTI610" s="875"/>
      <c r="VTJ610" s="875"/>
      <c r="VTZ610" s="880"/>
      <c r="VUD610" s="879"/>
      <c r="VUE610" s="875"/>
      <c r="VUF610" s="875"/>
      <c r="VUV610" s="880"/>
      <c r="VUZ610" s="879"/>
      <c r="VVA610" s="875"/>
      <c r="VVB610" s="875"/>
      <c r="VVR610" s="880"/>
      <c r="VVV610" s="879"/>
      <c r="VVW610" s="875"/>
      <c r="VVX610" s="875"/>
      <c r="VWN610" s="880"/>
      <c r="VWR610" s="879"/>
      <c r="VWS610" s="875"/>
      <c r="VWT610" s="875"/>
      <c r="VXJ610" s="880"/>
      <c r="VXN610" s="879"/>
      <c r="VXO610" s="875"/>
      <c r="VXP610" s="875"/>
      <c r="VYF610" s="880"/>
      <c r="VYJ610" s="879"/>
      <c r="VYK610" s="875"/>
      <c r="VYL610" s="875"/>
      <c r="VZB610" s="880"/>
      <c r="VZF610" s="879"/>
      <c r="VZG610" s="875"/>
      <c r="VZH610" s="875"/>
      <c r="VZX610" s="880"/>
      <c r="WAB610" s="879"/>
      <c r="WAC610" s="875"/>
      <c r="WAD610" s="875"/>
      <c r="WAT610" s="880"/>
      <c r="WAX610" s="879"/>
      <c r="WAY610" s="875"/>
      <c r="WAZ610" s="875"/>
      <c r="WBP610" s="880"/>
      <c r="WBT610" s="879"/>
      <c r="WBU610" s="875"/>
      <c r="WBV610" s="875"/>
      <c r="WCL610" s="880"/>
      <c r="WCP610" s="879"/>
      <c r="WCQ610" s="875"/>
      <c r="WCR610" s="875"/>
      <c r="WDH610" s="880"/>
      <c r="WDL610" s="879"/>
      <c r="WDM610" s="875"/>
      <c r="WDN610" s="875"/>
      <c r="WED610" s="880"/>
      <c r="WEH610" s="879"/>
      <c r="WEI610" s="875"/>
      <c r="WEJ610" s="875"/>
      <c r="WEZ610" s="880"/>
      <c r="WFD610" s="879"/>
      <c r="WFE610" s="875"/>
      <c r="WFF610" s="875"/>
      <c r="WFV610" s="880"/>
      <c r="WFZ610" s="879"/>
      <c r="WGA610" s="875"/>
      <c r="WGB610" s="875"/>
      <c r="WGR610" s="880"/>
      <c r="WGV610" s="879"/>
      <c r="WGW610" s="875"/>
      <c r="WGX610" s="875"/>
      <c r="WHN610" s="880"/>
      <c r="WHR610" s="879"/>
      <c r="WHS610" s="875"/>
      <c r="WHT610" s="875"/>
      <c r="WIJ610" s="880"/>
      <c r="WIN610" s="879"/>
      <c r="WIO610" s="875"/>
      <c r="WIP610" s="875"/>
      <c r="WJF610" s="880"/>
      <c r="WJJ610" s="879"/>
      <c r="WJK610" s="875"/>
      <c r="WJL610" s="875"/>
      <c r="WKB610" s="880"/>
      <c r="WKF610" s="879"/>
      <c r="WKG610" s="875"/>
      <c r="WKH610" s="875"/>
      <c r="WKX610" s="880"/>
      <c r="WLB610" s="879"/>
      <c r="WLC610" s="875"/>
      <c r="WLD610" s="875"/>
      <c r="WLT610" s="880"/>
      <c r="WLX610" s="879"/>
      <c r="WLY610" s="875"/>
      <c r="WLZ610" s="875"/>
      <c r="WMP610" s="880"/>
      <c r="WMT610" s="879"/>
      <c r="WMU610" s="875"/>
      <c r="WMV610" s="875"/>
      <c r="WNL610" s="880"/>
      <c r="WNP610" s="879"/>
      <c r="WNQ610" s="875"/>
      <c r="WNR610" s="875"/>
      <c r="WOH610" s="880"/>
      <c r="WOL610" s="879"/>
      <c r="WOM610" s="875"/>
      <c r="WON610" s="875"/>
      <c r="WPD610" s="880"/>
      <c r="WPH610" s="879"/>
      <c r="WPI610" s="875"/>
      <c r="WPJ610" s="875"/>
      <c r="WPZ610" s="880"/>
      <c r="WQD610" s="879"/>
      <c r="WQE610" s="875"/>
      <c r="WQF610" s="875"/>
      <c r="WQV610" s="880"/>
      <c r="WQZ610" s="879"/>
      <c r="WRA610" s="875"/>
      <c r="WRB610" s="875"/>
      <c r="WRR610" s="880"/>
      <c r="WRV610" s="879"/>
      <c r="WRW610" s="875"/>
      <c r="WRX610" s="875"/>
      <c r="WSN610" s="880"/>
      <c r="WSR610" s="879"/>
      <c r="WSS610" s="875"/>
      <c r="WST610" s="875"/>
      <c r="WTJ610" s="880"/>
      <c r="WTN610" s="879"/>
      <c r="WTO610" s="875"/>
      <c r="WTP610" s="875"/>
      <c r="WUF610" s="880"/>
      <c r="WUJ610" s="879"/>
      <c r="WUK610" s="875"/>
      <c r="WUL610" s="875"/>
      <c r="WVB610" s="880"/>
      <c r="WVF610" s="879"/>
      <c r="WVG610" s="875"/>
      <c r="WVH610" s="875"/>
      <c r="WVX610" s="880"/>
      <c r="WWB610" s="879"/>
      <c r="WWC610" s="875"/>
      <c r="WWD610" s="875"/>
      <c r="WWT610" s="880"/>
      <c r="WWX610" s="879"/>
      <c r="WWY610" s="875"/>
      <c r="WWZ610" s="875"/>
      <c r="WXP610" s="880"/>
      <c r="WXT610" s="879"/>
      <c r="WXU610" s="875"/>
      <c r="WXV610" s="875"/>
      <c r="WYL610" s="880"/>
      <c r="WYP610" s="879"/>
      <c r="WYQ610" s="875"/>
      <c r="WYR610" s="875"/>
      <c r="WZH610" s="880"/>
      <c r="WZL610" s="879"/>
      <c r="WZM610" s="875"/>
      <c r="WZN610" s="875"/>
      <c r="XAD610" s="880"/>
      <c r="XAH610" s="879"/>
      <c r="XAI610" s="875"/>
      <c r="XAJ610" s="875"/>
      <c r="XAZ610" s="880"/>
      <c r="XBD610" s="879"/>
      <c r="XBE610" s="875"/>
      <c r="XBF610" s="875"/>
      <c r="XBV610" s="880"/>
      <c r="XBZ610" s="879"/>
      <c r="XCA610" s="875"/>
      <c r="XCB610" s="875"/>
      <c r="XCR610" s="880"/>
      <c r="XCV610" s="879"/>
      <c r="XCW610" s="875"/>
      <c r="XCX610" s="875"/>
    </row>
    <row r="611" spans="1:1014 1030:2048 2064:3060 3076:4094 4110:5106 5122:6140 6156:7168 7172:8186 8202:9214 9218:10232 10248:12278 12294:13312 13328:14324 14340:15358 15374:16326" s="878" customFormat="1">
      <c r="A611" s="878" t="s">
        <v>1115</v>
      </c>
      <c r="F611" s="877"/>
      <c r="J611" s="874"/>
      <c r="K611" s="881"/>
      <c r="L611" s="875">
        <v>391</v>
      </c>
      <c r="M611" s="876">
        <v>169</v>
      </c>
      <c r="N611" s="876">
        <v>171</v>
      </c>
      <c r="O611" s="876">
        <v>361</v>
      </c>
      <c r="P611" s="876">
        <v>375</v>
      </c>
      <c r="Q611" s="876">
        <v>683</v>
      </c>
      <c r="R611" s="876">
        <v>276</v>
      </c>
      <c r="S611" s="876">
        <v>216</v>
      </c>
      <c r="T611" s="594"/>
      <c r="U611" s="594"/>
      <c r="V611" s="4"/>
      <c r="W611" s="49"/>
      <c r="X611" s="49"/>
      <c r="Y611" s="594"/>
      <c r="Z611" s="594"/>
      <c r="AA611" s="594"/>
      <c r="AB611" s="594"/>
      <c r="AC611" s="594"/>
      <c r="AD611" s="594"/>
      <c r="AE611" s="594"/>
      <c r="AF611" s="594"/>
      <c r="AG611" s="594"/>
      <c r="AH611" s="594"/>
      <c r="AI611" s="594"/>
      <c r="AJ611" s="594"/>
      <c r="AK611" s="594"/>
      <c r="AL611" s="594"/>
      <c r="AM611" s="594"/>
      <c r="AN611" s="477"/>
      <c r="AO611" s="594"/>
      <c r="AP611" s="594"/>
      <c r="AQ611" s="594"/>
      <c r="AR611" s="4"/>
      <c r="AS611" s="49"/>
      <c r="AT611" s="49"/>
      <c r="AU611" s="594"/>
      <c r="AV611" s="594"/>
      <c r="AW611" s="594"/>
      <c r="AX611" s="594"/>
      <c r="AY611" s="594"/>
      <c r="AZ611" s="594"/>
      <c r="BA611" s="594"/>
      <c r="BB611" s="594"/>
      <c r="BC611" s="594"/>
      <c r="BD611" s="594"/>
      <c r="BE611" s="594"/>
      <c r="BF611" s="594"/>
      <c r="BG611" s="594"/>
      <c r="BH611" s="594"/>
      <c r="BI611" s="594"/>
      <c r="BJ611" s="477"/>
      <c r="BK611" s="594"/>
      <c r="BL611" s="594"/>
      <c r="BM611" s="594"/>
      <c r="BN611" s="4"/>
      <c r="BO611" s="49"/>
      <c r="BP611" s="49"/>
      <c r="BQ611" s="594"/>
      <c r="BR611" s="594"/>
      <c r="BS611" s="594"/>
      <c r="BT611" s="594"/>
      <c r="BU611" s="594"/>
      <c r="BV611" s="594"/>
      <c r="BW611" s="594"/>
      <c r="BX611" s="594"/>
      <c r="BY611" s="594"/>
      <c r="BZ611" s="594"/>
      <c r="CA611" s="594"/>
      <c r="CB611" s="594"/>
      <c r="CC611" s="594"/>
      <c r="CD611" s="594"/>
      <c r="CE611" s="594"/>
      <c r="CF611" s="477"/>
      <c r="CG611" s="594"/>
      <c r="CH611" s="594"/>
      <c r="CI611" s="594"/>
      <c r="CJ611" s="4"/>
      <c r="CK611" s="49"/>
      <c r="CL611" s="49"/>
      <c r="CM611" s="594"/>
      <c r="CN611" s="594"/>
      <c r="CO611" s="594"/>
      <c r="CP611" s="594"/>
      <c r="CQ611" s="594"/>
      <c r="CR611" s="594"/>
      <c r="CS611" s="594"/>
      <c r="CT611" s="594"/>
      <c r="CU611" s="594"/>
      <c r="CV611" s="594"/>
      <c r="CW611" s="594"/>
      <c r="CX611" s="594"/>
      <c r="CY611" s="594"/>
      <c r="CZ611" s="594"/>
      <c r="DA611" s="594"/>
      <c r="DB611" s="477"/>
      <c r="DC611" s="594"/>
      <c r="DD611" s="594"/>
      <c r="DE611" s="594"/>
      <c r="DF611" s="4"/>
      <c r="DG611" s="49"/>
      <c r="DH611" s="49"/>
      <c r="DI611" s="594"/>
      <c r="DJ611" s="594"/>
      <c r="DK611" s="594"/>
      <c r="DL611" s="594"/>
      <c r="DM611" s="594"/>
      <c r="DN611" s="594"/>
      <c r="DO611" s="594"/>
      <c r="DP611" s="594"/>
      <c r="DQ611" s="594"/>
      <c r="DR611" s="594"/>
      <c r="DS611" s="594"/>
      <c r="DT611" s="594"/>
      <c r="DU611" s="594"/>
      <c r="DV611" s="594"/>
      <c r="DW611" s="594"/>
      <c r="DX611" s="477"/>
      <c r="DY611" s="594"/>
      <c r="DZ611" s="594"/>
      <c r="EA611" s="594"/>
      <c r="EB611" s="4"/>
      <c r="EC611" s="49"/>
      <c r="ED611" s="49"/>
      <c r="EE611" s="594"/>
      <c r="EF611" s="594"/>
      <c r="EG611" s="594"/>
      <c r="EH611" s="594"/>
      <c r="EI611" s="594"/>
      <c r="EJ611" s="594"/>
      <c r="EK611" s="594"/>
      <c r="EL611" s="594"/>
      <c r="EM611" s="594"/>
      <c r="EN611" s="594"/>
      <c r="EO611" s="594"/>
      <c r="EP611" s="594"/>
      <c r="EQ611" s="594"/>
      <c r="ER611" s="594"/>
      <c r="ES611" s="594"/>
      <c r="ET611" s="477"/>
      <c r="EU611" s="594"/>
      <c r="EV611" s="594"/>
      <c r="EW611" s="594"/>
      <c r="EX611" s="4"/>
      <c r="EY611" s="49"/>
      <c r="EZ611" s="49"/>
      <c r="FA611" s="594"/>
      <c r="FB611" s="594"/>
      <c r="FC611" s="594"/>
      <c r="FD611" s="594"/>
      <c r="FE611" s="594"/>
      <c r="FF611" s="594"/>
      <c r="FG611" s="594"/>
      <c r="FH611" s="594"/>
      <c r="FI611" s="594"/>
      <c r="FJ611" s="594"/>
      <c r="FK611" s="594"/>
      <c r="FL611" s="594"/>
      <c r="FM611" s="594"/>
      <c r="FN611" s="594"/>
      <c r="FO611" s="594"/>
      <c r="FP611" s="477"/>
      <c r="FQ611" s="594"/>
      <c r="FR611" s="594"/>
      <c r="FS611" s="594"/>
      <c r="FT611" s="4"/>
      <c r="FU611" s="49"/>
      <c r="FV611" s="49"/>
      <c r="FW611" s="594"/>
      <c r="FX611" s="594"/>
      <c r="FY611" s="594"/>
      <c r="FZ611" s="594"/>
      <c r="GA611" s="594"/>
      <c r="GB611" s="594"/>
      <c r="GC611" s="594"/>
      <c r="GD611" s="594"/>
      <c r="GE611" s="594"/>
      <c r="GF611" s="594"/>
      <c r="GG611" s="594"/>
      <c r="GH611" s="594"/>
      <c r="GI611" s="594"/>
      <c r="GJ611" s="594"/>
      <c r="GK611" s="594"/>
      <c r="GL611" s="477"/>
      <c r="GM611" s="594"/>
      <c r="GN611" s="594"/>
      <c r="GO611" s="594"/>
      <c r="GP611" s="4"/>
      <c r="GQ611" s="49"/>
      <c r="GR611" s="49"/>
      <c r="GS611" s="594"/>
      <c r="GT611" s="594"/>
      <c r="GU611" s="594"/>
      <c r="GV611" s="594"/>
      <c r="GW611" s="594"/>
      <c r="GX611" s="594"/>
      <c r="GY611" s="594"/>
      <c r="GZ611" s="594"/>
      <c r="HA611" s="594"/>
      <c r="HB611" s="594"/>
      <c r="HC611" s="594"/>
      <c r="HD611" s="594"/>
      <c r="HE611" s="594"/>
      <c r="HF611" s="594"/>
      <c r="HG611" s="594"/>
      <c r="HH611" s="477"/>
      <c r="HI611" s="594"/>
      <c r="HJ611" s="594"/>
      <c r="HK611" s="594"/>
      <c r="HL611" s="4"/>
      <c r="HM611" s="49"/>
      <c r="HN611" s="49"/>
      <c r="HO611" s="594"/>
      <c r="HP611" s="594"/>
      <c r="HQ611" s="594"/>
      <c r="HR611" s="594"/>
      <c r="HS611" s="594"/>
      <c r="HT611" s="594"/>
      <c r="HU611" s="594"/>
      <c r="HV611" s="594"/>
      <c r="HW611" s="594"/>
      <c r="HX611" s="594"/>
      <c r="HY611" s="594"/>
      <c r="HZ611" s="594"/>
      <c r="IA611" s="594"/>
      <c r="IB611" s="594"/>
      <c r="IC611" s="594"/>
      <c r="ID611" s="477"/>
      <c r="IE611" s="594"/>
      <c r="IF611" s="594"/>
      <c r="IG611" s="594"/>
      <c r="IH611" s="4"/>
      <c r="II611" s="49"/>
      <c r="IJ611" s="49"/>
      <c r="IK611" s="594"/>
      <c r="IL611" s="594"/>
      <c r="IM611" s="594"/>
      <c r="IN611" s="594"/>
      <c r="IO611" s="594"/>
      <c r="IP611" s="594"/>
      <c r="IQ611" s="594"/>
      <c r="IR611" s="594"/>
      <c r="IS611" s="594"/>
      <c r="IT611" s="594"/>
      <c r="IU611" s="594"/>
      <c r="IV611" s="594"/>
      <c r="IW611" s="594"/>
      <c r="IX611" s="594"/>
      <c r="IY611" s="594"/>
      <c r="IZ611" s="477"/>
      <c r="JA611" s="594"/>
      <c r="JB611" s="594"/>
      <c r="JC611" s="594"/>
      <c r="JD611" s="4"/>
      <c r="JE611" s="49"/>
      <c r="JF611" s="49"/>
      <c r="JG611" s="594"/>
      <c r="JH611" s="594"/>
      <c r="JI611" s="594"/>
      <c r="JJ611" s="594"/>
      <c r="JK611" s="594"/>
      <c r="JL611" s="594"/>
      <c r="JM611" s="594"/>
      <c r="JV611" s="877"/>
      <c r="JZ611" s="874"/>
      <c r="KA611" s="881"/>
      <c r="KB611" s="881"/>
      <c r="KR611" s="877"/>
      <c r="KV611" s="874"/>
      <c r="KW611" s="881"/>
      <c r="KX611" s="881"/>
      <c r="LN611" s="877"/>
      <c r="LR611" s="874"/>
      <c r="LS611" s="881"/>
      <c r="LT611" s="881"/>
      <c r="MJ611" s="877"/>
      <c r="MN611" s="874"/>
      <c r="MO611" s="881"/>
      <c r="MP611" s="881"/>
      <c r="NF611" s="877"/>
      <c r="NJ611" s="874"/>
      <c r="NK611" s="881"/>
      <c r="NL611" s="881"/>
      <c r="OB611" s="877"/>
      <c r="OF611" s="874"/>
      <c r="OG611" s="881"/>
      <c r="OH611" s="881"/>
      <c r="OX611" s="877"/>
      <c r="PB611" s="874"/>
      <c r="PC611" s="881"/>
      <c r="PD611" s="881"/>
      <c r="PT611" s="877"/>
      <c r="PX611" s="874"/>
      <c r="PY611" s="881"/>
      <c r="PZ611" s="881"/>
      <c r="QP611" s="877"/>
      <c r="QT611" s="874"/>
      <c r="QU611" s="881"/>
      <c r="QV611" s="881"/>
      <c r="RL611" s="877"/>
      <c r="RP611" s="874"/>
      <c r="RQ611" s="881"/>
      <c r="RR611" s="881"/>
      <c r="SH611" s="877"/>
      <c r="SL611" s="874"/>
      <c r="SM611" s="881"/>
      <c r="SN611" s="881"/>
      <c r="TD611" s="877"/>
      <c r="TH611" s="874"/>
      <c r="TI611" s="881"/>
      <c r="TJ611" s="881"/>
      <c r="TZ611" s="877"/>
      <c r="UD611" s="874"/>
      <c r="UE611" s="881"/>
      <c r="UF611" s="881"/>
      <c r="UV611" s="877"/>
      <c r="UZ611" s="874"/>
      <c r="VA611" s="881"/>
      <c r="VB611" s="881"/>
      <c r="VR611" s="877"/>
      <c r="VV611" s="874"/>
      <c r="VW611" s="881"/>
      <c r="VX611" s="881"/>
      <c r="WN611" s="877"/>
      <c r="WR611" s="874"/>
      <c r="WS611" s="881"/>
      <c r="WT611" s="881"/>
      <c r="XJ611" s="877"/>
      <c r="XN611" s="874"/>
      <c r="XO611" s="881"/>
      <c r="XP611" s="881"/>
      <c r="YF611" s="877"/>
      <c r="YJ611" s="874"/>
      <c r="YK611" s="881"/>
      <c r="YL611" s="881"/>
      <c r="ZB611" s="877"/>
      <c r="ZF611" s="874"/>
      <c r="ZG611" s="881"/>
      <c r="ZH611" s="881"/>
      <c r="ZX611" s="877"/>
      <c r="AAB611" s="874"/>
      <c r="AAC611" s="881"/>
      <c r="AAD611" s="881"/>
      <c r="AAT611" s="877"/>
      <c r="AAX611" s="874"/>
      <c r="AAY611" s="881"/>
      <c r="AAZ611" s="881"/>
      <c r="ABP611" s="877"/>
      <c r="ABT611" s="874"/>
      <c r="ABU611" s="881"/>
      <c r="ABV611" s="881"/>
      <c r="ACL611" s="877"/>
      <c r="ACP611" s="874"/>
      <c r="ACQ611" s="881"/>
      <c r="ACR611" s="881"/>
      <c r="ADH611" s="877"/>
      <c r="ADL611" s="874"/>
      <c r="ADM611" s="881"/>
      <c r="ADN611" s="881"/>
      <c r="AED611" s="877"/>
      <c r="AEH611" s="874"/>
      <c r="AEI611" s="881"/>
      <c r="AEJ611" s="881"/>
      <c r="AEZ611" s="877"/>
      <c r="AFD611" s="874"/>
      <c r="AFE611" s="881"/>
      <c r="AFF611" s="881"/>
      <c r="AFV611" s="877"/>
      <c r="AFZ611" s="874"/>
      <c r="AGA611" s="881"/>
      <c r="AGB611" s="881"/>
      <c r="AGR611" s="877"/>
      <c r="AGV611" s="874"/>
      <c r="AGW611" s="881"/>
      <c r="AGX611" s="881"/>
      <c r="AHN611" s="877"/>
      <c r="AHR611" s="874"/>
      <c r="AHS611" s="881"/>
      <c r="AHT611" s="881"/>
      <c r="AIJ611" s="877"/>
      <c r="AIN611" s="874"/>
      <c r="AIO611" s="881"/>
      <c r="AIP611" s="881"/>
      <c r="AJF611" s="877"/>
      <c r="AJJ611" s="874"/>
      <c r="AJK611" s="881"/>
      <c r="AJL611" s="881"/>
      <c r="AKB611" s="877"/>
      <c r="AKF611" s="874"/>
      <c r="AKG611" s="881"/>
      <c r="AKH611" s="881"/>
      <c r="AKX611" s="877"/>
      <c r="ALB611" s="874"/>
      <c r="ALC611" s="881"/>
      <c r="ALD611" s="881"/>
      <c r="ALT611" s="877"/>
      <c r="ALX611" s="874"/>
      <c r="ALY611" s="881"/>
      <c r="ALZ611" s="881"/>
      <c r="AMP611" s="877"/>
      <c r="AMT611" s="874"/>
      <c r="AMU611" s="881"/>
      <c r="AMV611" s="881"/>
      <c r="ANL611" s="877"/>
      <c r="ANP611" s="874"/>
      <c r="ANQ611" s="881"/>
      <c r="ANR611" s="881"/>
      <c r="AOH611" s="877"/>
      <c r="AOL611" s="874"/>
      <c r="AOM611" s="881"/>
      <c r="AON611" s="881"/>
      <c r="APD611" s="877"/>
      <c r="APH611" s="874"/>
      <c r="API611" s="881"/>
      <c r="APJ611" s="881"/>
      <c r="APZ611" s="877"/>
      <c r="AQD611" s="874"/>
      <c r="AQE611" s="881"/>
      <c r="AQF611" s="881"/>
      <c r="AQV611" s="877"/>
      <c r="AQZ611" s="874"/>
      <c r="ARA611" s="881"/>
      <c r="ARB611" s="881"/>
      <c r="ARR611" s="877"/>
      <c r="ARV611" s="874"/>
      <c r="ARW611" s="881"/>
      <c r="ARX611" s="881"/>
      <c r="ASN611" s="877"/>
      <c r="ASR611" s="874"/>
      <c r="ASS611" s="881"/>
      <c r="AST611" s="881"/>
      <c r="ATJ611" s="877"/>
      <c r="ATN611" s="874"/>
      <c r="ATO611" s="881"/>
      <c r="ATP611" s="881"/>
      <c r="AUF611" s="877"/>
      <c r="AUJ611" s="874"/>
      <c r="AUK611" s="881"/>
      <c r="AUL611" s="881"/>
      <c r="AVB611" s="877"/>
      <c r="AVF611" s="874"/>
      <c r="AVG611" s="881"/>
      <c r="AVH611" s="881"/>
      <c r="AVX611" s="877"/>
      <c r="AWB611" s="874"/>
      <c r="AWC611" s="881"/>
      <c r="AWD611" s="881"/>
      <c r="AWT611" s="877"/>
      <c r="AWX611" s="874"/>
      <c r="AWY611" s="881"/>
      <c r="AWZ611" s="881"/>
      <c r="AXP611" s="877"/>
      <c r="AXT611" s="874"/>
      <c r="AXU611" s="881"/>
      <c r="AXV611" s="881"/>
      <c r="AYL611" s="877"/>
      <c r="AYP611" s="874"/>
      <c r="AYQ611" s="881"/>
      <c r="AYR611" s="881"/>
      <c r="AZH611" s="877"/>
      <c r="AZL611" s="874"/>
      <c r="AZM611" s="881"/>
      <c r="AZN611" s="881"/>
      <c r="BAD611" s="877"/>
      <c r="BAH611" s="874"/>
      <c r="BAI611" s="881"/>
      <c r="BAJ611" s="881"/>
      <c r="BAZ611" s="877"/>
      <c r="BBD611" s="874"/>
      <c r="BBE611" s="881"/>
      <c r="BBF611" s="881"/>
      <c r="BBV611" s="877"/>
      <c r="BBZ611" s="874"/>
      <c r="BCA611" s="881"/>
      <c r="BCB611" s="881"/>
      <c r="BCR611" s="877"/>
      <c r="BCV611" s="874"/>
      <c r="BCW611" s="881"/>
      <c r="BCX611" s="881"/>
      <c r="BDN611" s="877"/>
      <c r="BDR611" s="874"/>
      <c r="BDS611" s="881"/>
      <c r="BDT611" s="881"/>
      <c r="BEJ611" s="877"/>
      <c r="BEN611" s="874"/>
      <c r="BEO611" s="881"/>
      <c r="BEP611" s="881"/>
      <c r="BFF611" s="877"/>
      <c r="BFJ611" s="874"/>
      <c r="BFK611" s="881"/>
      <c r="BFL611" s="881"/>
      <c r="BGB611" s="877"/>
      <c r="BGF611" s="874"/>
      <c r="BGG611" s="881"/>
      <c r="BGH611" s="881"/>
      <c r="BGX611" s="877"/>
      <c r="BHB611" s="874"/>
      <c r="BHC611" s="881"/>
      <c r="BHD611" s="881"/>
      <c r="BHT611" s="877"/>
      <c r="BHX611" s="874"/>
      <c r="BHY611" s="881"/>
      <c r="BHZ611" s="881"/>
      <c r="BIP611" s="877"/>
      <c r="BIT611" s="874"/>
      <c r="BIU611" s="881"/>
      <c r="BIV611" s="881"/>
      <c r="BJL611" s="877"/>
      <c r="BJP611" s="874"/>
      <c r="BJQ611" s="881"/>
      <c r="BJR611" s="881"/>
      <c r="BKH611" s="877"/>
      <c r="BKL611" s="874"/>
      <c r="BKM611" s="881"/>
      <c r="BKN611" s="881"/>
      <c r="BLD611" s="877"/>
      <c r="BLH611" s="874"/>
      <c r="BLI611" s="881"/>
      <c r="BLJ611" s="881"/>
      <c r="BLZ611" s="877"/>
      <c r="BMD611" s="874"/>
      <c r="BME611" s="881"/>
      <c r="BMF611" s="881"/>
      <c r="BMV611" s="877"/>
      <c r="BMZ611" s="874"/>
      <c r="BNA611" s="881"/>
      <c r="BNB611" s="881"/>
      <c r="BNR611" s="877"/>
      <c r="BNV611" s="874"/>
      <c r="BNW611" s="881"/>
      <c r="BNX611" s="881"/>
      <c r="BON611" s="877"/>
      <c r="BOR611" s="874"/>
      <c r="BOS611" s="881"/>
      <c r="BOT611" s="881"/>
      <c r="BPJ611" s="877"/>
      <c r="BPN611" s="874"/>
      <c r="BPO611" s="881"/>
      <c r="BPP611" s="881"/>
      <c r="BQF611" s="877"/>
      <c r="BQJ611" s="874"/>
      <c r="BQK611" s="881"/>
      <c r="BQL611" s="881"/>
      <c r="BRB611" s="877"/>
      <c r="BRF611" s="874"/>
      <c r="BRG611" s="881"/>
      <c r="BRH611" s="881"/>
      <c r="BRX611" s="877"/>
      <c r="BSB611" s="874"/>
      <c r="BSC611" s="881"/>
      <c r="BSD611" s="881"/>
      <c r="BST611" s="877"/>
      <c r="BSX611" s="874"/>
      <c r="BSY611" s="881"/>
      <c r="BSZ611" s="881"/>
      <c r="BTP611" s="877"/>
      <c r="BTT611" s="874"/>
      <c r="BTU611" s="881"/>
      <c r="BTV611" s="881"/>
      <c r="BUL611" s="877"/>
      <c r="BUP611" s="874"/>
      <c r="BUQ611" s="881"/>
      <c r="BUR611" s="881"/>
      <c r="BVH611" s="877"/>
      <c r="BVL611" s="874"/>
      <c r="BVM611" s="881"/>
      <c r="BVN611" s="881"/>
      <c r="BWD611" s="877"/>
      <c r="BWH611" s="874"/>
      <c r="BWI611" s="881"/>
      <c r="BWJ611" s="881"/>
      <c r="BWZ611" s="877"/>
      <c r="BXD611" s="874"/>
      <c r="BXE611" s="881"/>
      <c r="BXF611" s="881"/>
      <c r="BXV611" s="877"/>
      <c r="BXZ611" s="874"/>
      <c r="BYA611" s="881"/>
      <c r="BYB611" s="881"/>
      <c r="BYR611" s="877"/>
      <c r="BYV611" s="874"/>
      <c r="BYW611" s="881"/>
      <c r="BYX611" s="881"/>
      <c r="BZN611" s="877"/>
      <c r="BZR611" s="874"/>
      <c r="BZS611" s="881"/>
      <c r="BZT611" s="881"/>
      <c r="CAJ611" s="877"/>
      <c r="CAN611" s="874"/>
      <c r="CAO611" s="881"/>
      <c r="CAP611" s="881"/>
      <c r="CBF611" s="877"/>
      <c r="CBJ611" s="874"/>
      <c r="CBK611" s="881"/>
      <c r="CBL611" s="881"/>
      <c r="CCB611" s="877"/>
      <c r="CCF611" s="874"/>
      <c r="CCG611" s="881"/>
      <c r="CCH611" s="881"/>
      <c r="CCX611" s="877"/>
      <c r="CDB611" s="874"/>
      <c r="CDC611" s="881"/>
      <c r="CDD611" s="881"/>
      <c r="CDT611" s="877"/>
      <c r="CDX611" s="874"/>
      <c r="CDY611" s="881"/>
      <c r="CDZ611" s="881"/>
      <c r="CEP611" s="877"/>
      <c r="CET611" s="874"/>
      <c r="CEU611" s="881"/>
      <c r="CEV611" s="881"/>
      <c r="CFL611" s="877"/>
      <c r="CFP611" s="874"/>
      <c r="CFQ611" s="881"/>
      <c r="CFR611" s="881"/>
      <c r="CGH611" s="877"/>
      <c r="CGL611" s="874"/>
      <c r="CGM611" s="881"/>
      <c r="CGN611" s="881"/>
      <c r="CHD611" s="877"/>
      <c r="CHH611" s="874"/>
      <c r="CHI611" s="881"/>
      <c r="CHJ611" s="881"/>
      <c r="CHZ611" s="877"/>
      <c r="CID611" s="874"/>
      <c r="CIE611" s="881"/>
      <c r="CIF611" s="881"/>
      <c r="CIV611" s="877"/>
      <c r="CIZ611" s="874"/>
      <c r="CJA611" s="881"/>
      <c r="CJB611" s="881"/>
      <c r="CJR611" s="877"/>
      <c r="CJV611" s="874"/>
      <c r="CJW611" s="881"/>
      <c r="CJX611" s="881"/>
      <c r="CKN611" s="877"/>
      <c r="CKR611" s="874"/>
      <c r="CKS611" s="881"/>
      <c r="CKT611" s="881"/>
      <c r="CLJ611" s="877"/>
      <c r="CLN611" s="874"/>
      <c r="CLO611" s="881"/>
      <c r="CLP611" s="881"/>
      <c r="CMF611" s="877"/>
      <c r="CMJ611" s="874"/>
      <c r="CMK611" s="881"/>
      <c r="CML611" s="881"/>
      <c r="CNB611" s="877"/>
      <c r="CNF611" s="874"/>
      <c r="CNG611" s="881"/>
      <c r="CNH611" s="881"/>
      <c r="CNX611" s="877"/>
      <c r="COB611" s="874"/>
      <c r="COC611" s="881"/>
      <c r="COD611" s="881"/>
      <c r="COT611" s="877"/>
      <c r="COX611" s="874"/>
      <c r="COY611" s="881"/>
      <c r="COZ611" s="881"/>
      <c r="CPP611" s="877"/>
      <c r="CPT611" s="874"/>
      <c r="CPU611" s="881"/>
      <c r="CPV611" s="881"/>
      <c r="CQL611" s="877"/>
      <c r="CQP611" s="874"/>
      <c r="CQQ611" s="881"/>
      <c r="CQR611" s="881"/>
      <c r="CRH611" s="877"/>
      <c r="CRL611" s="874"/>
      <c r="CRM611" s="881"/>
      <c r="CRN611" s="881"/>
      <c r="CSD611" s="877"/>
      <c r="CSH611" s="874"/>
      <c r="CSI611" s="881"/>
      <c r="CSJ611" s="881"/>
      <c r="CSZ611" s="877"/>
      <c r="CTD611" s="874"/>
      <c r="CTE611" s="881"/>
      <c r="CTF611" s="881"/>
      <c r="CTV611" s="877"/>
      <c r="CTZ611" s="874"/>
      <c r="CUA611" s="881"/>
      <c r="CUB611" s="881"/>
      <c r="CUR611" s="877"/>
      <c r="CUV611" s="874"/>
      <c r="CUW611" s="881"/>
      <c r="CUX611" s="881"/>
      <c r="CVN611" s="877"/>
      <c r="CVR611" s="874"/>
      <c r="CVS611" s="881"/>
      <c r="CVT611" s="881"/>
      <c r="CWJ611" s="877"/>
      <c r="CWN611" s="874"/>
      <c r="CWO611" s="881"/>
      <c r="CWP611" s="881"/>
      <c r="CXF611" s="877"/>
      <c r="CXJ611" s="874"/>
      <c r="CXK611" s="881"/>
      <c r="CXL611" s="881"/>
      <c r="CYB611" s="877"/>
      <c r="CYF611" s="874"/>
      <c r="CYG611" s="881"/>
      <c r="CYH611" s="881"/>
      <c r="CYX611" s="877"/>
      <c r="CZB611" s="874"/>
      <c r="CZC611" s="881"/>
      <c r="CZD611" s="881"/>
      <c r="CZT611" s="877"/>
      <c r="CZX611" s="874"/>
      <c r="CZY611" s="881"/>
      <c r="CZZ611" s="881"/>
      <c r="DAP611" s="877"/>
      <c r="DAT611" s="874"/>
      <c r="DAU611" s="881"/>
      <c r="DAV611" s="881"/>
      <c r="DBL611" s="877"/>
      <c r="DBP611" s="874"/>
      <c r="DBQ611" s="881"/>
      <c r="DBR611" s="881"/>
      <c r="DCH611" s="877"/>
      <c r="DCL611" s="874"/>
      <c r="DCM611" s="881"/>
      <c r="DCN611" s="881"/>
      <c r="DDD611" s="877"/>
      <c r="DDH611" s="874"/>
      <c r="DDI611" s="881"/>
      <c r="DDJ611" s="881"/>
      <c r="DDZ611" s="877"/>
      <c r="DED611" s="874"/>
      <c r="DEE611" s="881"/>
      <c r="DEF611" s="881"/>
      <c r="DEV611" s="877"/>
      <c r="DEZ611" s="874"/>
      <c r="DFA611" s="881"/>
      <c r="DFB611" s="881"/>
      <c r="DFR611" s="877"/>
      <c r="DFV611" s="874"/>
      <c r="DFW611" s="881"/>
      <c r="DFX611" s="881"/>
      <c r="DGN611" s="877"/>
      <c r="DGR611" s="874"/>
      <c r="DGS611" s="881"/>
      <c r="DGT611" s="881"/>
      <c r="DHJ611" s="877"/>
      <c r="DHN611" s="874"/>
      <c r="DHO611" s="881"/>
      <c r="DHP611" s="881"/>
      <c r="DIF611" s="877"/>
      <c r="DIJ611" s="874"/>
      <c r="DIK611" s="881"/>
      <c r="DIL611" s="881"/>
      <c r="DJB611" s="877"/>
      <c r="DJF611" s="874"/>
      <c r="DJG611" s="881"/>
      <c r="DJH611" s="881"/>
      <c r="DJX611" s="877"/>
      <c r="DKB611" s="874"/>
      <c r="DKC611" s="881"/>
      <c r="DKD611" s="881"/>
      <c r="DKT611" s="877"/>
      <c r="DKX611" s="874"/>
      <c r="DKY611" s="881"/>
      <c r="DKZ611" s="881"/>
      <c r="DLP611" s="877"/>
      <c r="DLT611" s="874"/>
      <c r="DLU611" s="881"/>
      <c r="DLV611" s="881"/>
      <c r="DML611" s="877"/>
      <c r="DMP611" s="874"/>
      <c r="DMQ611" s="881"/>
      <c r="DMR611" s="881"/>
      <c r="DNH611" s="877"/>
      <c r="DNL611" s="874"/>
      <c r="DNM611" s="881"/>
      <c r="DNN611" s="881"/>
      <c r="DOD611" s="877"/>
      <c r="DOH611" s="874"/>
      <c r="DOI611" s="881"/>
      <c r="DOJ611" s="881"/>
      <c r="DOZ611" s="877"/>
      <c r="DPD611" s="874"/>
      <c r="DPE611" s="881"/>
      <c r="DPF611" s="881"/>
      <c r="DPV611" s="877"/>
      <c r="DPZ611" s="874"/>
      <c r="DQA611" s="881"/>
      <c r="DQB611" s="881"/>
      <c r="DQR611" s="877"/>
      <c r="DQV611" s="874"/>
      <c r="DQW611" s="881"/>
      <c r="DQX611" s="881"/>
      <c r="DRN611" s="877"/>
      <c r="DRR611" s="874"/>
      <c r="DRS611" s="881"/>
      <c r="DRT611" s="881"/>
      <c r="DSJ611" s="877"/>
      <c r="DSN611" s="874"/>
      <c r="DSO611" s="881"/>
      <c r="DSP611" s="881"/>
      <c r="DTF611" s="877"/>
      <c r="DTJ611" s="874"/>
      <c r="DTK611" s="881"/>
      <c r="DTL611" s="881"/>
      <c r="DUB611" s="877"/>
      <c r="DUF611" s="874"/>
      <c r="DUG611" s="881"/>
      <c r="DUH611" s="881"/>
      <c r="DUX611" s="877"/>
      <c r="DVB611" s="874"/>
      <c r="DVC611" s="881"/>
      <c r="DVD611" s="881"/>
      <c r="DVT611" s="877"/>
      <c r="DVX611" s="874"/>
      <c r="DVY611" s="881"/>
      <c r="DVZ611" s="881"/>
      <c r="DWP611" s="877"/>
      <c r="DWT611" s="874"/>
      <c r="DWU611" s="881"/>
      <c r="DWV611" s="881"/>
      <c r="DXL611" s="877"/>
      <c r="DXP611" s="874"/>
      <c r="DXQ611" s="881"/>
      <c r="DXR611" s="881"/>
      <c r="DYH611" s="877"/>
      <c r="DYL611" s="874"/>
      <c r="DYM611" s="881"/>
      <c r="DYN611" s="881"/>
      <c r="DZD611" s="877"/>
      <c r="DZH611" s="874"/>
      <c r="DZI611" s="881"/>
      <c r="DZJ611" s="881"/>
      <c r="DZZ611" s="877"/>
      <c r="EAD611" s="874"/>
      <c r="EAE611" s="881"/>
      <c r="EAF611" s="881"/>
      <c r="EAV611" s="877"/>
      <c r="EAZ611" s="874"/>
      <c r="EBA611" s="881"/>
      <c r="EBB611" s="881"/>
      <c r="EBR611" s="877"/>
      <c r="EBV611" s="874"/>
      <c r="EBW611" s="881"/>
      <c r="EBX611" s="881"/>
      <c r="ECN611" s="877"/>
      <c r="ECR611" s="874"/>
      <c r="ECS611" s="881"/>
      <c r="ECT611" s="881"/>
      <c r="EDJ611" s="877"/>
      <c r="EDN611" s="874"/>
      <c r="EDO611" s="881"/>
      <c r="EDP611" s="881"/>
      <c r="EEF611" s="877"/>
      <c r="EEJ611" s="874"/>
      <c r="EEK611" s="881"/>
      <c r="EEL611" s="881"/>
      <c r="EFB611" s="877"/>
      <c r="EFF611" s="874"/>
      <c r="EFG611" s="881"/>
      <c r="EFH611" s="881"/>
      <c r="EFX611" s="877"/>
      <c r="EGB611" s="874"/>
      <c r="EGC611" s="881"/>
      <c r="EGD611" s="881"/>
      <c r="EGT611" s="877"/>
      <c r="EGX611" s="874"/>
      <c r="EGY611" s="881"/>
      <c r="EGZ611" s="881"/>
      <c r="EHP611" s="877"/>
      <c r="EHT611" s="874"/>
      <c r="EHU611" s="881"/>
      <c r="EHV611" s="881"/>
      <c r="EIL611" s="877"/>
      <c r="EIP611" s="874"/>
      <c r="EIQ611" s="881"/>
      <c r="EIR611" s="881"/>
      <c r="EJH611" s="877"/>
      <c r="EJL611" s="874"/>
      <c r="EJM611" s="881"/>
      <c r="EJN611" s="881"/>
      <c r="EKD611" s="877"/>
      <c r="EKH611" s="874"/>
      <c r="EKI611" s="881"/>
      <c r="EKJ611" s="881"/>
      <c r="EKZ611" s="877"/>
      <c r="ELD611" s="874"/>
      <c r="ELE611" s="881"/>
      <c r="ELF611" s="881"/>
      <c r="ELV611" s="877"/>
      <c r="ELZ611" s="874"/>
      <c r="EMA611" s="881"/>
      <c r="EMB611" s="881"/>
      <c r="EMR611" s="877"/>
      <c r="EMV611" s="874"/>
      <c r="EMW611" s="881"/>
      <c r="EMX611" s="881"/>
      <c r="ENN611" s="877"/>
      <c r="ENR611" s="874"/>
      <c r="ENS611" s="881"/>
      <c r="ENT611" s="881"/>
      <c r="EOJ611" s="877"/>
      <c r="EON611" s="874"/>
      <c r="EOO611" s="881"/>
      <c r="EOP611" s="881"/>
      <c r="EPF611" s="877"/>
      <c r="EPJ611" s="874"/>
      <c r="EPK611" s="881"/>
      <c r="EPL611" s="881"/>
      <c r="EQB611" s="877"/>
      <c r="EQF611" s="874"/>
      <c r="EQG611" s="881"/>
      <c r="EQH611" s="881"/>
      <c r="EQX611" s="877"/>
      <c r="ERB611" s="874"/>
      <c r="ERC611" s="881"/>
      <c r="ERD611" s="881"/>
      <c r="ERT611" s="877"/>
      <c r="ERX611" s="874"/>
      <c r="ERY611" s="881"/>
      <c r="ERZ611" s="881"/>
      <c r="ESP611" s="877"/>
      <c r="EST611" s="874"/>
      <c r="ESU611" s="881"/>
      <c r="ESV611" s="881"/>
      <c r="ETL611" s="877"/>
      <c r="ETP611" s="874"/>
      <c r="ETQ611" s="881"/>
      <c r="ETR611" s="881"/>
      <c r="EUH611" s="877"/>
      <c r="EUL611" s="874"/>
      <c r="EUM611" s="881"/>
      <c r="EUN611" s="881"/>
      <c r="EVD611" s="877"/>
      <c r="EVH611" s="874"/>
      <c r="EVI611" s="881"/>
      <c r="EVJ611" s="881"/>
      <c r="EVZ611" s="877"/>
      <c r="EWD611" s="874"/>
      <c r="EWE611" s="881"/>
      <c r="EWF611" s="881"/>
      <c r="EWV611" s="877"/>
      <c r="EWZ611" s="874"/>
      <c r="EXA611" s="881"/>
      <c r="EXB611" s="881"/>
      <c r="EXR611" s="877"/>
      <c r="EXV611" s="874"/>
      <c r="EXW611" s="881"/>
      <c r="EXX611" s="881"/>
      <c r="EYN611" s="877"/>
      <c r="EYR611" s="874"/>
      <c r="EYS611" s="881"/>
      <c r="EYT611" s="881"/>
      <c r="EZJ611" s="877"/>
      <c r="EZN611" s="874"/>
      <c r="EZO611" s="881"/>
      <c r="EZP611" s="881"/>
      <c r="FAF611" s="877"/>
      <c r="FAJ611" s="874"/>
      <c r="FAK611" s="881"/>
      <c r="FAL611" s="881"/>
      <c r="FBB611" s="877"/>
      <c r="FBF611" s="874"/>
      <c r="FBG611" s="881"/>
      <c r="FBH611" s="881"/>
      <c r="FBX611" s="877"/>
      <c r="FCB611" s="874"/>
      <c r="FCC611" s="881"/>
      <c r="FCD611" s="881"/>
      <c r="FCT611" s="877"/>
      <c r="FCX611" s="874"/>
      <c r="FCY611" s="881"/>
      <c r="FCZ611" s="881"/>
      <c r="FDP611" s="877"/>
      <c r="FDT611" s="874"/>
      <c r="FDU611" s="881"/>
      <c r="FDV611" s="881"/>
      <c r="FEL611" s="877"/>
      <c r="FEP611" s="874"/>
      <c r="FEQ611" s="881"/>
      <c r="FER611" s="881"/>
      <c r="FFH611" s="877"/>
      <c r="FFL611" s="874"/>
      <c r="FFM611" s="881"/>
      <c r="FFN611" s="881"/>
      <c r="FGD611" s="877"/>
      <c r="FGH611" s="874"/>
      <c r="FGI611" s="881"/>
      <c r="FGJ611" s="881"/>
      <c r="FGZ611" s="877"/>
      <c r="FHD611" s="874"/>
      <c r="FHE611" s="881"/>
      <c r="FHF611" s="881"/>
      <c r="FHV611" s="877"/>
      <c r="FHZ611" s="874"/>
      <c r="FIA611" s="881"/>
      <c r="FIB611" s="881"/>
      <c r="FIR611" s="877"/>
      <c r="FIV611" s="874"/>
      <c r="FIW611" s="881"/>
      <c r="FIX611" s="881"/>
      <c r="FJN611" s="877"/>
      <c r="FJR611" s="874"/>
      <c r="FJS611" s="881"/>
      <c r="FJT611" s="881"/>
      <c r="FKJ611" s="877"/>
      <c r="FKN611" s="874"/>
      <c r="FKO611" s="881"/>
      <c r="FKP611" s="881"/>
      <c r="FLF611" s="877"/>
      <c r="FLJ611" s="874"/>
      <c r="FLK611" s="881"/>
      <c r="FLL611" s="881"/>
      <c r="FMB611" s="877"/>
      <c r="FMF611" s="874"/>
      <c r="FMG611" s="881"/>
      <c r="FMH611" s="881"/>
      <c r="FMX611" s="877"/>
      <c r="FNB611" s="874"/>
      <c r="FNC611" s="881"/>
      <c r="FND611" s="881"/>
      <c r="FNT611" s="877"/>
      <c r="FNX611" s="874"/>
      <c r="FNY611" s="881"/>
      <c r="FNZ611" s="881"/>
      <c r="FOP611" s="877"/>
      <c r="FOT611" s="874"/>
      <c r="FOU611" s="881"/>
      <c r="FOV611" s="881"/>
      <c r="FPL611" s="877"/>
      <c r="FPP611" s="874"/>
      <c r="FPQ611" s="881"/>
      <c r="FPR611" s="881"/>
      <c r="FQH611" s="877"/>
      <c r="FQL611" s="874"/>
      <c r="FQM611" s="881"/>
      <c r="FQN611" s="881"/>
      <c r="FRD611" s="877"/>
      <c r="FRH611" s="874"/>
      <c r="FRI611" s="881"/>
      <c r="FRJ611" s="881"/>
      <c r="FRZ611" s="877"/>
      <c r="FSD611" s="874"/>
      <c r="FSE611" s="881"/>
      <c r="FSF611" s="881"/>
      <c r="FSV611" s="877"/>
      <c r="FSZ611" s="874"/>
      <c r="FTA611" s="881"/>
      <c r="FTB611" s="881"/>
      <c r="FTR611" s="877"/>
      <c r="FTV611" s="874"/>
      <c r="FTW611" s="881"/>
      <c r="FTX611" s="881"/>
      <c r="FUN611" s="877"/>
      <c r="FUR611" s="874"/>
      <c r="FUS611" s="881"/>
      <c r="FUT611" s="881"/>
      <c r="FVJ611" s="877"/>
      <c r="FVN611" s="874"/>
      <c r="FVO611" s="881"/>
      <c r="FVP611" s="881"/>
      <c r="FWF611" s="877"/>
      <c r="FWJ611" s="874"/>
      <c r="FWK611" s="881"/>
      <c r="FWL611" s="881"/>
      <c r="FXB611" s="877"/>
      <c r="FXF611" s="874"/>
      <c r="FXG611" s="881"/>
      <c r="FXH611" s="881"/>
      <c r="FXX611" s="877"/>
      <c r="FYB611" s="874"/>
      <c r="FYC611" s="881"/>
      <c r="FYD611" s="881"/>
      <c r="FYT611" s="877"/>
      <c r="FYX611" s="874"/>
      <c r="FYY611" s="881"/>
      <c r="FYZ611" s="881"/>
      <c r="FZP611" s="877"/>
      <c r="FZT611" s="874"/>
      <c r="FZU611" s="881"/>
      <c r="FZV611" s="881"/>
      <c r="GAL611" s="877"/>
      <c r="GAP611" s="874"/>
      <c r="GAQ611" s="881"/>
      <c r="GAR611" s="881"/>
      <c r="GBH611" s="877"/>
      <c r="GBL611" s="874"/>
      <c r="GBM611" s="881"/>
      <c r="GBN611" s="881"/>
      <c r="GCD611" s="877"/>
      <c r="GCH611" s="874"/>
      <c r="GCI611" s="881"/>
      <c r="GCJ611" s="881"/>
      <c r="GCZ611" s="877"/>
      <c r="GDD611" s="874"/>
      <c r="GDE611" s="881"/>
      <c r="GDF611" s="881"/>
      <c r="GDV611" s="877"/>
      <c r="GDZ611" s="874"/>
      <c r="GEA611" s="881"/>
      <c r="GEB611" s="881"/>
      <c r="GER611" s="877"/>
      <c r="GEV611" s="874"/>
      <c r="GEW611" s="881"/>
      <c r="GEX611" s="881"/>
      <c r="GFN611" s="877"/>
      <c r="GFR611" s="874"/>
      <c r="GFS611" s="881"/>
      <c r="GFT611" s="881"/>
      <c r="GGJ611" s="877"/>
      <c r="GGN611" s="874"/>
      <c r="GGO611" s="881"/>
      <c r="GGP611" s="881"/>
      <c r="GHF611" s="877"/>
      <c r="GHJ611" s="874"/>
      <c r="GHK611" s="881"/>
      <c r="GHL611" s="881"/>
      <c r="GIB611" s="877"/>
      <c r="GIF611" s="874"/>
      <c r="GIG611" s="881"/>
      <c r="GIH611" s="881"/>
      <c r="GIX611" s="877"/>
      <c r="GJB611" s="874"/>
      <c r="GJC611" s="881"/>
      <c r="GJD611" s="881"/>
      <c r="GJT611" s="877"/>
      <c r="GJX611" s="874"/>
      <c r="GJY611" s="881"/>
      <c r="GJZ611" s="881"/>
      <c r="GKP611" s="877"/>
      <c r="GKT611" s="874"/>
      <c r="GKU611" s="881"/>
      <c r="GKV611" s="881"/>
      <c r="GLL611" s="877"/>
      <c r="GLP611" s="874"/>
      <c r="GLQ611" s="881"/>
      <c r="GLR611" s="881"/>
      <c r="GMH611" s="877"/>
      <c r="GML611" s="874"/>
      <c r="GMM611" s="881"/>
      <c r="GMN611" s="881"/>
      <c r="GND611" s="877"/>
      <c r="GNH611" s="874"/>
      <c r="GNI611" s="881"/>
      <c r="GNJ611" s="881"/>
      <c r="GNZ611" s="877"/>
      <c r="GOD611" s="874"/>
      <c r="GOE611" s="881"/>
      <c r="GOF611" s="881"/>
      <c r="GOV611" s="877"/>
      <c r="GOZ611" s="874"/>
      <c r="GPA611" s="881"/>
      <c r="GPB611" s="881"/>
      <c r="GPR611" s="877"/>
      <c r="GPV611" s="874"/>
      <c r="GPW611" s="881"/>
      <c r="GPX611" s="881"/>
      <c r="GQN611" s="877"/>
      <c r="GQR611" s="874"/>
      <c r="GQS611" s="881"/>
      <c r="GQT611" s="881"/>
      <c r="GRJ611" s="877"/>
      <c r="GRN611" s="874"/>
      <c r="GRO611" s="881"/>
      <c r="GRP611" s="881"/>
      <c r="GSF611" s="877"/>
      <c r="GSJ611" s="874"/>
      <c r="GSK611" s="881"/>
      <c r="GSL611" s="881"/>
      <c r="GTB611" s="877"/>
      <c r="GTF611" s="874"/>
      <c r="GTG611" s="881"/>
      <c r="GTH611" s="881"/>
      <c r="GTX611" s="877"/>
      <c r="GUB611" s="874"/>
      <c r="GUC611" s="881"/>
      <c r="GUD611" s="881"/>
      <c r="GUT611" s="877"/>
      <c r="GUX611" s="874"/>
      <c r="GUY611" s="881"/>
      <c r="GUZ611" s="881"/>
      <c r="GVP611" s="877"/>
      <c r="GVT611" s="874"/>
      <c r="GVU611" s="881"/>
      <c r="GVV611" s="881"/>
      <c r="GWL611" s="877"/>
      <c r="GWP611" s="874"/>
      <c r="GWQ611" s="881"/>
      <c r="GWR611" s="881"/>
      <c r="GXH611" s="877"/>
      <c r="GXL611" s="874"/>
      <c r="GXM611" s="881"/>
      <c r="GXN611" s="881"/>
      <c r="GYD611" s="877"/>
      <c r="GYH611" s="874"/>
      <c r="GYI611" s="881"/>
      <c r="GYJ611" s="881"/>
      <c r="GYZ611" s="877"/>
      <c r="GZD611" s="874"/>
      <c r="GZE611" s="881"/>
      <c r="GZF611" s="881"/>
      <c r="GZV611" s="877"/>
      <c r="GZZ611" s="874"/>
      <c r="HAA611" s="881"/>
      <c r="HAB611" s="881"/>
      <c r="HAR611" s="877"/>
      <c r="HAV611" s="874"/>
      <c r="HAW611" s="881"/>
      <c r="HAX611" s="881"/>
      <c r="HBN611" s="877"/>
      <c r="HBR611" s="874"/>
      <c r="HBS611" s="881"/>
      <c r="HBT611" s="881"/>
      <c r="HCJ611" s="877"/>
      <c r="HCN611" s="874"/>
      <c r="HCO611" s="881"/>
      <c r="HCP611" s="881"/>
      <c r="HDF611" s="877"/>
      <c r="HDJ611" s="874"/>
      <c r="HDK611" s="881"/>
      <c r="HDL611" s="881"/>
      <c r="HEB611" s="877"/>
      <c r="HEF611" s="874"/>
      <c r="HEG611" s="881"/>
      <c r="HEH611" s="881"/>
      <c r="HEX611" s="877"/>
      <c r="HFB611" s="874"/>
      <c r="HFC611" s="881"/>
      <c r="HFD611" s="881"/>
      <c r="HFT611" s="877"/>
      <c r="HFX611" s="874"/>
      <c r="HFY611" s="881"/>
      <c r="HFZ611" s="881"/>
      <c r="HGP611" s="877"/>
      <c r="HGT611" s="874"/>
      <c r="HGU611" s="881"/>
      <c r="HGV611" s="881"/>
      <c r="HHL611" s="877"/>
      <c r="HHP611" s="874"/>
      <c r="HHQ611" s="881"/>
      <c r="HHR611" s="881"/>
      <c r="HIH611" s="877"/>
      <c r="HIL611" s="874"/>
      <c r="HIM611" s="881"/>
      <c r="HIN611" s="881"/>
      <c r="HJD611" s="877"/>
      <c r="HJH611" s="874"/>
      <c r="HJI611" s="881"/>
      <c r="HJJ611" s="881"/>
      <c r="HJZ611" s="877"/>
      <c r="HKD611" s="874"/>
      <c r="HKE611" s="881"/>
      <c r="HKF611" s="881"/>
      <c r="HKV611" s="877"/>
      <c r="HKZ611" s="874"/>
      <c r="HLA611" s="881"/>
      <c r="HLB611" s="881"/>
      <c r="HLR611" s="877"/>
      <c r="HLV611" s="874"/>
      <c r="HLW611" s="881"/>
      <c r="HLX611" s="881"/>
      <c r="HMN611" s="877"/>
      <c r="HMR611" s="874"/>
      <c r="HMS611" s="881"/>
      <c r="HMT611" s="881"/>
      <c r="HNJ611" s="877"/>
      <c r="HNN611" s="874"/>
      <c r="HNO611" s="881"/>
      <c r="HNP611" s="881"/>
      <c r="HOF611" s="877"/>
      <c r="HOJ611" s="874"/>
      <c r="HOK611" s="881"/>
      <c r="HOL611" s="881"/>
      <c r="HPB611" s="877"/>
      <c r="HPF611" s="874"/>
      <c r="HPG611" s="881"/>
      <c r="HPH611" s="881"/>
      <c r="HPX611" s="877"/>
      <c r="HQB611" s="874"/>
      <c r="HQC611" s="881"/>
      <c r="HQD611" s="881"/>
      <c r="HQT611" s="877"/>
      <c r="HQX611" s="874"/>
      <c r="HQY611" s="881"/>
      <c r="HQZ611" s="881"/>
      <c r="HRP611" s="877"/>
      <c r="HRT611" s="874"/>
      <c r="HRU611" s="881"/>
      <c r="HRV611" s="881"/>
      <c r="HSL611" s="877"/>
      <c r="HSP611" s="874"/>
      <c r="HSQ611" s="881"/>
      <c r="HSR611" s="881"/>
      <c r="HTH611" s="877"/>
      <c r="HTL611" s="874"/>
      <c r="HTM611" s="881"/>
      <c r="HTN611" s="881"/>
      <c r="HUD611" s="877"/>
      <c r="HUH611" s="874"/>
      <c r="HUI611" s="881"/>
      <c r="HUJ611" s="881"/>
      <c r="HUZ611" s="877"/>
      <c r="HVD611" s="874"/>
      <c r="HVE611" s="881"/>
      <c r="HVF611" s="881"/>
      <c r="HVV611" s="877"/>
      <c r="HVZ611" s="874"/>
      <c r="HWA611" s="881"/>
      <c r="HWB611" s="881"/>
      <c r="HWR611" s="877"/>
      <c r="HWV611" s="874"/>
      <c r="HWW611" s="881"/>
      <c r="HWX611" s="881"/>
      <c r="HXN611" s="877"/>
      <c r="HXR611" s="874"/>
      <c r="HXS611" s="881"/>
      <c r="HXT611" s="881"/>
      <c r="HYJ611" s="877"/>
      <c r="HYN611" s="874"/>
      <c r="HYO611" s="881"/>
      <c r="HYP611" s="881"/>
      <c r="HZF611" s="877"/>
      <c r="HZJ611" s="874"/>
      <c r="HZK611" s="881"/>
      <c r="HZL611" s="881"/>
      <c r="IAB611" s="877"/>
      <c r="IAF611" s="874"/>
      <c r="IAG611" s="881"/>
      <c r="IAH611" s="881"/>
      <c r="IAX611" s="877"/>
      <c r="IBB611" s="874"/>
      <c r="IBC611" s="881"/>
      <c r="IBD611" s="881"/>
      <c r="IBT611" s="877"/>
      <c r="IBX611" s="874"/>
      <c r="IBY611" s="881"/>
      <c r="IBZ611" s="881"/>
      <c r="ICP611" s="877"/>
      <c r="ICT611" s="874"/>
      <c r="ICU611" s="881"/>
      <c r="ICV611" s="881"/>
      <c r="IDL611" s="877"/>
      <c r="IDP611" s="874"/>
      <c r="IDQ611" s="881"/>
      <c r="IDR611" s="881"/>
      <c r="IEH611" s="877"/>
      <c r="IEL611" s="874"/>
      <c r="IEM611" s="881"/>
      <c r="IEN611" s="881"/>
      <c r="IFD611" s="877"/>
      <c r="IFH611" s="874"/>
      <c r="IFI611" s="881"/>
      <c r="IFJ611" s="881"/>
      <c r="IFZ611" s="877"/>
      <c r="IGD611" s="874"/>
      <c r="IGE611" s="881"/>
      <c r="IGF611" s="881"/>
      <c r="IGV611" s="877"/>
      <c r="IGZ611" s="874"/>
      <c r="IHA611" s="881"/>
      <c r="IHB611" s="881"/>
      <c r="IHR611" s="877"/>
      <c r="IHV611" s="874"/>
      <c r="IHW611" s="881"/>
      <c r="IHX611" s="881"/>
      <c r="IIN611" s="877"/>
      <c r="IIR611" s="874"/>
      <c r="IIS611" s="881"/>
      <c r="IIT611" s="881"/>
      <c r="IJJ611" s="877"/>
      <c r="IJN611" s="874"/>
      <c r="IJO611" s="881"/>
      <c r="IJP611" s="881"/>
      <c r="IKF611" s="877"/>
      <c r="IKJ611" s="874"/>
      <c r="IKK611" s="881"/>
      <c r="IKL611" s="881"/>
      <c r="ILB611" s="877"/>
      <c r="ILF611" s="874"/>
      <c r="ILG611" s="881"/>
      <c r="ILH611" s="881"/>
      <c r="ILX611" s="877"/>
      <c r="IMB611" s="874"/>
      <c r="IMC611" s="881"/>
      <c r="IMD611" s="881"/>
      <c r="IMT611" s="877"/>
      <c r="IMX611" s="874"/>
      <c r="IMY611" s="881"/>
      <c r="IMZ611" s="881"/>
      <c r="INP611" s="877"/>
      <c r="INT611" s="874"/>
      <c r="INU611" s="881"/>
      <c r="INV611" s="881"/>
      <c r="IOL611" s="877"/>
      <c r="IOP611" s="874"/>
      <c r="IOQ611" s="881"/>
      <c r="IOR611" s="881"/>
      <c r="IPH611" s="877"/>
      <c r="IPL611" s="874"/>
      <c r="IPM611" s="881"/>
      <c r="IPN611" s="881"/>
      <c r="IQD611" s="877"/>
      <c r="IQH611" s="874"/>
      <c r="IQI611" s="881"/>
      <c r="IQJ611" s="881"/>
      <c r="IQZ611" s="877"/>
      <c r="IRD611" s="874"/>
      <c r="IRE611" s="881"/>
      <c r="IRF611" s="881"/>
      <c r="IRV611" s="877"/>
      <c r="IRZ611" s="874"/>
      <c r="ISA611" s="881"/>
      <c r="ISB611" s="881"/>
      <c r="ISR611" s="877"/>
      <c r="ISV611" s="874"/>
      <c r="ISW611" s="881"/>
      <c r="ISX611" s="881"/>
      <c r="ITN611" s="877"/>
      <c r="ITR611" s="874"/>
      <c r="ITS611" s="881"/>
      <c r="ITT611" s="881"/>
      <c r="IUJ611" s="877"/>
      <c r="IUN611" s="874"/>
      <c r="IUO611" s="881"/>
      <c r="IUP611" s="881"/>
      <c r="IVF611" s="877"/>
      <c r="IVJ611" s="874"/>
      <c r="IVK611" s="881"/>
      <c r="IVL611" s="881"/>
      <c r="IWB611" s="877"/>
      <c r="IWF611" s="874"/>
      <c r="IWG611" s="881"/>
      <c r="IWH611" s="881"/>
      <c r="IWX611" s="877"/>
      <c r="IXB611" s="874"/>
      <c r="IXC611" s="881"/>
      <c r="IXD611" s="881"/>
      <c r="IXT611" s="877"/>
      <c r="IXX611" s="874"/>
      <c r="IXY611" s="881"/>
      <c r="IXZ611" s="881"/>
      <c r="IYP611" s="877"/>
      <c r="IYT611" s="874"/>
      <c r="IYU611" s="881"/>
      <c r="IYV611" s="881"/>
      <c r="IZL611" s="877"/>
      <c r="IZP611" s="874"/>
      <c r="IZQ611" s="881"/>
      <c r="IZR611" s="881"/>
      <c r="JAH611" s="877"/>
      <c r="JAL611" s="874"/>
      <c r="JAM611" s="881"/>
      <c r="JAN611" s="881"/>
      <c r="JBD611" s="877"/>
      <c r="JBH611" s="874"/>
      <c r="JBI611" s="881"/>
      <c r="JBJ611" s="881"/>
      <c r="JBZ611" s="877"/>
      <c r="JCD611" s="874"/>
      <c r="JCE611" s="881"/>
      <c r="JCF611" s="881"/>
      <c r="JCV611" s="877"/>
      <c r="JCZ611" s="874"/>
      <c r="JDA611" s="881"/>
      <c r="JDB611" s="881"/>
      <c r="JDR611" s="877"/>
      <c r="JDV611" s="874"/>
      <c r="JDW611" s="881"/>
      <c r="JDX611" s="881"/>
      <c r="JEN611" s="877"/>
      <c r="JER611" s="874"/>
      <c r="JES611" s="881"/>
      <c r="JET611" s="881"/>
      <c r="JFJ611" s="877"/>
      <c r="JFN611" s="874"/>
      <c r="JFO611" s="881"/>
      <c r="JFP611" s="881"/>
      <c r="JGF611" s="877"/>
      <c r="JGJ611" s="874"/>
      <c r="JGK611" s="881"/>
      <c r="JGL611" s="881"/>
      <c r="JHB611" s="877"/>
      <c r="JHF611" s="874"/>
      <c r="JHG611" s="881"/>
      <c r="JHH611" s="881"/>
      <c r="JHX611" s="877"/>
      <c r="JIB611" s="874"/>
      <c r="JIC611" s="881"/>
      <c r="JID611" s="881"/>
      <c r="JIT611" s="877"/>
      <c r="JIX611" s="874"/>
      <c r="JIY611" s="881"/>
      <c r="JIZ611" s="881"/>
      <c r="JJP611" s="877"/>
      <c r="JJT611" s="874"/>
      <c r="JJU611" s="881"/>
      <c r="JJV611" s="881"/>
      <c r="JKL611" s="877"/>
      <c r="JKP611" s="874"/>
      <c r="JKQ611" s="881"/>
      <c r="JKR611" s="881"/>
      <c r="JLH611" s="877"/>
      <c r="JLL611" s="874"/>
      <c r="JLM611" s="881"/>
      <c r="JLN611" s="881"/>
      <c r="JMD611" s="877"/>
      <c r="JMH611" s="874"/>
      <c r="JMI611" s="881"/>
      <c r="JMJ611" s="881"/>
      <c r="JMZ611" s="877"/>
      <c r="JND611" s="874"/>
      <c r="JNE611" s="881"/>
      <c r="JNF611" s="881"/>
      <c r="JNV611" s="877"/>
      <c r="JNZ611" s="874"/>
      <c r="JOA611" s="881"/>
      <c r="JOB611" s="881"/>
      <c r="JOR611" s="877"/>
      <c r="JOV611" s="874"/>
      <c r="JOW611" s="881"/>
      <c r="JOX611" s="881"/>
      <c r="JPN611" s="877"/>
      <c r="JPR611" s="874"/>
      <c r="JPS611" s="881"/>
      <c r="JPT611" s="881"/>
      <c r="JQJ611" s="877"/>
      <c r="JQN611" s="874"/>
      <c r="JQO611" s="881"/>
      <c r="JQP611" s="881"/>
      <c r="JRF611" s="877"/>
      <c r="JRJ611" s="874"/>
      <c r="JRK611" s="881"/>
      <c r="JRL611" s="881"/>
      <c r="JSB611" s="877"/>
      <c r="JSF611" s="874"/>
      <c r="JSG611" s="881"/>
      <c r="JSH611" s="881"/>
      <c r="JSX611" s="877"/>
      <c r="JTB611" s="874"/>
      <c r="JTC611" s="881"/>
      <c r="JTD611" s="881"/>
      <c r="JTT611" s="877"/>
      <c r="JTX611" s="874"/>
      <c r="JTY611" s="881"/>
      <c r="JTZ611" s="881"/>
      <c r="JUP611" s="877"/>
      <c r="JUT611" s="874"/>
      <c r="JUU611" s="881"/>
      <c r="JUV611" s="881"/>
      <c r="JVL611" s="877"/>
      <c r="JVP611" s="874"/>
      <c r="JVQ611" s="881"/>
      <c r="JVR611" s="881"/>
      <c r="JWH611" s="877"/>
      <c r="JWL611" s="874"/>
      <c r="JWM611" s="881"/>
      <c r="JWN611" s="881"/>
      <c r="JXD611" s="877"/>
      <c r="JXH611" s="874"/>
      <c r="JXI611" s="881"/>
      <c r="JXJ611" s="881"/>
      <c r="JXZ611" s="877"/>
      <c r="JYD611" s="874"/>
      <c r="JYE611" s="881"/>
      <c r="JYF611" s="881"/>
      <c r="JYV611" s="877"/>
      <c r="JYZ611" s="874"/>
      <c r="JZA611" s="881"/>
      <c r="JZB611" s="881"/>
      <c r="JZR611" s="877"/>
      <c r="JZV611" s="874"/>
      <c r="JZW611" s="881"/>
      <c r="JZX611" s="881"/>
      <c r="KAN611" s="877"/>
      <c r="KAR611" s="874"/>
      <c r="KAS611" s="881"/>
      <c r="KAT611" s="881"/>
      <c r="KBJ611" s="877"/>
      <c r="KBN611" s="874"/>
      <c r="KBO611" s="881"/>
      <c r="KBP611" s="881"/>
      <c r="KCF611" s="877"/>
      <c r="KCJ611" s="874"/>
      <c r="KCK611" s="881"/>
      <c r="KCL611" s="881"/>
      <c r="KDB611" s="877"/>
      <c r="KDF611" s="874"/>
      <c r="KDG611" s="881"/>
      <c r="KDH611" s="881"/>
      <c r="KDX611" s="877"/>
      <c r="KEB611" s="874"/>
      <c r="KEC611" s="881"/>
      <c r="KED611" s="881"/>
      <c r="KET611" s="877"/>
      <c r="KEX611" s="874"/>
      <c r="KEY611" s="881"/>
      <c r="KEZ611" s="881"/>
      <c r="KFP611" s="877"/>
      <c r="KFT611" s="874"/>
      <c r="KFU611" s="881"/>
      <c r="KFV611" s="881"/>
      <c r="KGL611" s="877"/>
      <c r="KGP611" s="874"/>
      <c r="KGQ611" s="881"/>
      <c r="KGR611" s="881"/>
      <c r="KHH611" s="877"/>
      <c r="KHL611" s="874"/>
      <c r="KHM611" s="881"/>
      <c r="KHN611" s="881"/>
      <c r="KID611" s="877"/>
      <c r="KIH611" s="874"/>
      <c r="KII611" s="881"/>
      <c r="KIJ611" s="881"/>
      <c r="KIZ611" s="877"/>
      <c r="KJD611" s="874"/>
      <c r="KJE611" s="881"/>
      <c r="KJF611" s="881"/>
      <c r="KJV611" s="877"/>
      <c r="KJZ611" s="874"/>
      <c r="KKA611" s="881"/>
      <c r="KKB611" s="881"/>
      <c r="KKR611" s="877"/>
      <c r="KKV611" s="874"/>
      <c r="KKW611" s="881"/>
      <c r="KKX611" s="881"/>
      <c r="KLN611" s="877"/>
      <c r="KLR611" s="874"/>
      <c r="KLS611" s="881"/>
      <c r="KLT611" s="881"/>
      <c r="KMJ611" s="877"/>
      <c r="KMN611" s="874"/>
      <c r="KMO611" s="881"/>
      <c r="KMP611" s="881"/>
      <c r="KNF611" s="877"/>
      <c r="KNJ611" s="874"/>
      <c r="KNK611" s="881"/>
      <c r="KNL611" s="881"/>
      <c r="KOB611" s="877"/>
      <c r="KOF611" s="874"/>
      <c r="KOG611" s="881"/>
      <c r="KOH611" s="881"/>
      <c r="KOX611" s="877"/>
      <c r="KPB611" s="874"/>
      <c r="KPC611" s="881"/>
      <c r="KPD611" s="881"/>
      <c r="KPT611" s="877"/>
      <c r="KPX611" s="874"/>
      <c r="KPY611" s="881"/>
      <c r="KPZ611" s="881"/>
      <c r="KQP611" s="877"/>
      <c r="KQT611" s="874"/>
      <c r="KQU611" s="881"/>
      <c r="KQV611" s="881"/>
      <c r="KRL611" s="877"/>
      <c r="KRP611" s="874"/>
      <c r="KRQ611" s="881"/>
      <c r="KRR611" s="881"/>
      <c r="KSH611" s="877"/>
      <c r="KSL611" s="874"/>
      <c r="KSM611" s="881"/>
      <c r="KSN611" s="881"/>
      <c r="KTD611" s="877"/>
      <c r="KTH611" s="874"/>
      <c r="KTI611" s="881"/>
      <c r="KTJ611" s="881"/>
      <c r="KTZ611" s="877"/>
      <c r="KUD611" s="874"/>
      <c r="KUE611" s="881"/>
      <c r="KUF611" s="881"/>
      <c r="KUV611" s="877"/>
      <c r="KUZ611" s="874"/>
      <c r="KVA611" s="881"/>
      <c r="KVB611" s="881"/>
      <c r="KVR611" s="877"/>
      <c r="KVV611" s="874"/>
      <c r="KVW611" s="881"/>
      <c r="KVX611" s="881"/>
      <c r="KWN611" s="877"/>
      <c r="KWR611" s="874"/>
      <c r="KWS611" s="881"/>
      <c r="KWT611" s="881"/>
      <c r="KXJ611" s="877"/>
      <c r="KXN611" s="874"/>
      <c r="KXO611" s="881"/>
      <c r="KXP611" s="881"/>
      <c r="KYF611" s="877"/>
      <c r="KYJ611" s="874"/>
      <c r="KYK611" s="881"/>
      <c r="KYL611" s="881"/>
      <c r="KZB611" s="877"/>
      <c r="KZF611" s="874"/>
      <c r="KZG611" s="881"/>
      <c r="KZH611" s="881"/>
      <c r="KZX611" s="877"/>
      <c r="LAB611" s="874"/>
      <c r="LAC611" s="881"/>
      <c r="LAD611" s="881"/>
      <c r="LAT611" s="877"/>
      <c r="LAX611" s="874"/>
      <c r="LAY611" s="881"/>
      <c r="LAZ611" s="881"/>
      <c r="LBP611" s="877"/>
      <c r="LBT611" s="874"/>
      <c r="LBU611" s="881"/>
      <c r="LBV611" s="881"/>
      <c r="LCL611" s="877"/>
      <c r="LCP611" s="874"/>
      <c r="LCQ611" s="881"/>
      <c r="LCR611" s="881"/>
      <c r="LDH611" s="877"/>
      <c r="LDL611" s="874"/>
      <c r="LDM611" s="881"/>
      <c r="LDN611" s="881"/>
      <c r="LED611" s="877"/>
      <c r="LEH611" s="874"/>
      <c r="LEI611" s="881"/>
      <c r="LEJ611" s="881"/>
      <c r="LEZ611" s="877"/>
      <c r="LFD611" s="874"/>
      <c r="LFE611" s="881"/>
      <c r="LFF611" s="881"/>
      <c r="LFV611" s="877"/>
      <c r="LFZ611" s="874"/>
      <c r="LGA611" s="881"/>
      <c r="LGB611" s="881"/>
      <c r="LGR611" s="877"/>
      <c r="LGV611" s="874"/>
      <c r="LGW611" s="881"/>
      <c r="LGX611" s="881"/>
      <c r="LHN611" s="877"/>
      <c r="LHR611" s="874"/>
      <c r="LHS611" s="881"/>
      <c r="LHT611" s="881"/>
      <c r="LIJ611" s="877"/>
      <c r="LIN611" s="874"/>
      <c r="LIO611" s="881"/>
      <c r="LIP611" s="881"/>
      <c r="LJF611" s="877"/>
      <c r="LJJ611" s="874"/>
      <c r="LJK611" s="881"/>
      <c r="LJL611" s="881"/>
      <c r="LKB611" s="877"/>
      <c r="LKF611" s="874"/>
      <c r="LKG611" s="881"/>
      <c r="LKH611" s="881"/>
      <c r="LKX611" s="877"/>
      <c r="LLB611" s="874"/>
      <c r="LLC611" s="881"/>
      <c r="LLD611" s="881"/>
      <c r="LLT611" s="877"/>
      <c r="LLX611" s="874"/>
      <c r="LLY611" s="881"/>
      <c r="LLZ611" s="881"/>
      <c r="LMP611" s="877"/>
      <c r="LMT611" s="874"/>
      <c r="LMU611" s="881"/>
      <c r="LMV611" s="881"/>
      <c r="LNL611" s="877"/>
      <c r="LNP611" s="874"/>
      <c r="LNQ611" s="881"/>
      <c r="LNR611" s="881"/>
      <c r="LOH611" s="877"/>
      <c r="LOL611" s="874"/>
      <c r="LOM611" s="881"/>
      <c r="LON611" s="881"/>
      <c r="LPD611" s="877"/>
      <c r="LPH611" s="874"/>
      <c r="LPI611" s="881"/>
      <c r="LPJ611" s="881"/>
      <c r="LPZ611" s="877"/>
      <c r="LQD611" s="874"/>
      <c r="LQE611" s="881"/>
      <c r="LQF611" s="881"/>
      <c r="LQV611" s="877"/>
      <c r="LQZ611" s="874"/>
      <c r="LRA611" s="881"/>
      <c r="LRB611" s="881"/>
      <c r="LRR611" s="877"/>
      <c r="LRV611" s="874"/>
      <c r="LRW611" s="881"/>
      <c r="LRX611" s="881"/>
      <c r="LSN611" s="877"/>
      <c r="LSR611" s="874"/>
      <c r="LSS611" s="881"/>
      <c r="LST611" s="881"/>
      <c r="LTJ611" s="877"/>
      <c r="LTN611" s="874"/>
      <c r="LTO611" s="881"/>
      <c r="LTP611" s="881"/>
      <c r="LUF611" s="877"/>
      <c r="LUJ611" s="874"/>
      <c r="LUK611" s="881"/>
      <c r="LUL611" s="881"/>
      <c r="LVB611" s="877"/>
      <c r="LVF611" s="874"/>
      <c r="LVG611" s="881"/>
      <c r="LVH611" s="881"/>
      <c r="LVX611" s="877"/>
      <c r="LWB611" s="874"/>
      <c r="LWC611" s="881"/>
      <c r="LWD611" s="881"/>
      <c r="LWT611" s="877"/>
      <c r="LWX611" s="874"/>
      <c r="LWY611" s="881"/>
      <c r="LWZ611" s="881"/>
      <c r="LXP611" s="877"/>
      <c r="LXT611" s="874"/>
      <c r="LXU611" s="881"/>
      <c r="LXV611" s="881"/>
      <c r="LYL611" s="877"/>
      <c r="LYP611" s="874"/>
      <c r="LYQ611" s="881"/>
      <c r="LYR611" s="881"/>
      <c r="LZH611" s="877"/>
      <c r="LZL611" s="874"/>
      <c r="LZM611" s="881"/>
      <c r="LZN611" s="881"/>
      <c r="MAD611" s="877"/>
      <c r="MAH611" s="874"/>
      <c r="MAI611" s="881"/>
      <c r="MAJ611" s="881"/>
      <c r="MAZ611" s="877"/>
      <c r="MBD611" s="874"/>
      <c r="MBE611" s="881"/>
      <c r="MBF611" s="881"/>
      <c r="MBV611" s="877"/>
      <c r="MBZ611" s="874"/>
      <c r="MCA611" s="881"/>
      <c r="MCB611" s="881"/>
      <c r="MCR611" s="877"/>
      <c r="MCV611" s="874"/>
      <c r="MCW611" s="881"/>
      <c r="MCX611" s="881"/>
      <c r="MDN611" s="877"/>
      <c r="MDR611" s="874"/>
      <c r="MDS611" s="881"/>
      <c r="MDT611" s="881"/>
      <c r="MEJ611" s="877"/>
      <c r="MEN611" s="874"/>
      <c r="MEO611" s="881"/>
      <c r="MEP611" s="881"/>
      <c r="MFF611" s="877"/>
      <c r="MFJ611" s="874"/>
      <c r="MFK611" s="881"/>
      <c r="MFL611" s="881"/>
      <c r="MGB611" s="877"/>
      <c r="MGF611" s="874"/>
      <c r="MGG611" s="881"/>
      <c r="MGH611" s="881"/>
      <c r="MGX611" s="877"/>
      <c r="MHB611" s="874"/>
      <c r="MHC611" s="881"/>
      <c r="MHD611" s="881"/>
      <c r="MHT611" s="877"/>
      <c r="MHX611" s="874"/>
      <c r="MHY611" s="881"/>
      <c r="MHZ611" s="881"/>
      <c r="MIP611" s="877"/>
      <c r="MIT611" s="874"/>
      <c r="MIU611" s="881"/>
      <c r="MIV611" s="881"/>
      <c r="MJL611" s="877"/>
      <c r="MJP611" s="874"/>
      <c r="MJQ611" s="881"/>
      <c r="MJR611" s="881"/>
      <c r="MKH611" s="877"/>
      <c r="MKL611" s="874"/>
      <c r="MKM611" s="881"/>
      <c r="MKN611" s="881"/>
      <c r="MLD611" s="877"/>
      <c r="MLH611" s="874"/>
      <c r="MLI611" s="881"/>
      <c r="MLJ611" s="881"/>
      <c r="MLZ611" s="877"/>
      <c r="MMD611" s="874"/>
      <c r="MME611" s="881"/>
      <c r="MMF611" s="881"/>
      <c r="MMV611" s="877"/>
      <c r="MMZ611" s="874"/>
      <c r="MNA611" s="881"/>
      <c r="MNB611" s="881"/>
      <c r="MNR611" s="877"/>
      <c r="MNV611" s="874"/>
      <c r="MNW611" s="881"/>
      <c r="MNX611" s="881"/>
      <c r="MON611" s="877"/>
      <c r="MOR611" s="874"/>
      <c r="MOS611" s="881"/>
      <c r="MOT611" s="881"/>
      <c r="MPJ611" s="877"/>
      <c r="MPN611" s="874"/>
      <c r="MPO611" s="881"/>
      <c r="MPP611" s="881"/>
      <c r="MQF611" s="877"/>
      <c r="MQJ611" s="874"/>
      <c r="MQK611" s="881"/>
      <c r="MQL611" s="881"/>
      <c r="MRB611" s="877"/>
      <c r="MRF611" s="874"/>
      <c r="MRG611" s="881"/>
      <c r="MRH611" s="881"/>
      <c r="MRX611" s="877"/>
      <c r="MSB611" s="874"/>
      <c r="MSC611" s="881"/>
      <c r="MSD611" s="881"/>
      <c r="MST611" s="877"/>
      <c r="MSX611" s="874"/>
      <c r="MSY611" s="881"/>
      <c r="MSZ611" s="881"/>
      <c r="MTP611" s="877"/>
      <c r="MTT611" s="874"/>
      <c r="MTU611" s="881"/>
      <c r="MTV611" s="881"/>
      <c r="MUL611" s="877"/>
      <c r="MUP611" s="874"/>
      <c r="MUQ611" s="881"/>
      <c r="MUR611" s="881"/>
      <c r="MVH611" s="877"/>
      <c r="MVL611" s="874"/>
      <c r="MVM611" s="881"/>
      <c r="MVN611" s="881"/>
      <c r="MWD611" s="877"/>
      <c r="MWH611" s="874"/>
      <c r="MWI611" s="881"/>
      <c r="MWJ611" s="881"/>
      <c r="MWZ611" s="877"/>
      <c r="MXD611" s="874"/>
      <c r="MXE611" s="881"/>
      <c r="MXF611" s="881"/>
      <c r="MXV611" s="877"/>
      <c r="MXZ611" s="874"/>
      <c r="MYA611" s="881"/>
      <c r="MYB611" s="881"/>
      <c r="MYR611" s="877"/>
      <c r="MYV611" s="874"/>
      <c r="MYW611" s="881"/>
      <c r="MYX611" s="881"/>
      <c r="MZN611" s="877"/>
      <c r="MZR611" s="874"/>
      <c r="MZS611" s="881"/>
      <c r="MZT611" s="881"/>
      <c r="NAJ611" s="877"/>
      <c r="NAN611" s="874"/>
      <c r="NAO611" s="881"/>
      <c r="NAP611" s="881"/>
      <c r="NBF611" s="877"/>
      <c r="NBJ611" s="874"/>
      <c r="NBK611" s="881"/>
      <c r="NBL611" s="881"/>
      <c r="NCB611" s="877"/>
      <c r="NCF611" s="874"/>
      <c r="NCG611" s="881"/>
      <c r="NCH611" s="881"/>
      <c r="NCX611" s="877"/>
      <c r="NDB611" s="874"/>
      <c r="NDC611" s="881"/>
      <c r="NDD611" s="881"/>
      <c r="NDT611" s="877"/>
      <c r="NDX611" s="874"/>
      <c r="NDY611" s="881"/>
      <c r="NDZ611" s="881"/>
      <c r="NEP611" s="877"/>
      <c r="NET611" s="874"/>
      <c r="NEU611" s="881"/>
      <c r="NEV611" s="881"/>
      <c r="NFL611" s="877"/>
      <c r="NFP611" s="874"/>
      <c r="NFQ611" s="881"/>
      <c r="NFR611" s="881"/>
      <c r="NGH611" s="877"/>
      <c r="NGL611" s="874"/>
      <c r="NGM611" s="881"/>
      <c r="NGN611" s="881"/>
      <c r="NHD611" s="877"/>
      <c r="NHH611" s="874"/>
      <c r="NHI611" s="881"/>
      <c r="NHJ611" s="881"/>
      <c r="NHZ611" s="877"/>
      <c r="NID611" s="874"/>
      <c r="NIE611" s="881"/>
      <c r="NIF611" s="881"/>
      <c r="NIV611" s="877"/>
      <c r="NIZ611" s="874"/>
      <c r="NJA611" s="881"/>
      <c r="NJB611" s="881"/>
      <c r="NJR611" s="877"/>
      <c r="NJV611" s="874"/>
      <c r="NJW611" s="881"/>
      <c r="NJX611" s="881"/>
      <c r="NKN611" s="877"/>
      <c r="NKR611" s="874"/>
      <c r="NKS611" s="881"/>
      <c r="NKT611" s="881"/>
      <c r="NLJ611" s="877"/>
      <c r="NLN611" s="874"/>
      <c r="NLO611" s="881"/>
      <c r="NLP611" s="881"/>
      <c r="NMF611" s="877"/>
      <c r="NMJ611" s="874"/>
      <c r="NMK611" s="881"/>
      <c r="NML611" s="881"/>
      <c r="NNB611" s="877"/>
      <c r="NNF611" s="874"/>
      <c r="NNG611" s="881"/>
      <c r="NNH611" s="881"/>
      <c r="NNX611" s="877"/>
      <c r="NOB611" s="874"/>
      <c r="NOC611" s="881"/>
      <c r="NOD611" s="881"/>
      <c r="NOT611" s="877"/>
      <c r="NOX611" s="874"/>
      <c r="NOY611" s="881"/>
      <c r="NOZ611" s="881"/>
      <c r="NPP611" s="877"/>
      <c r="NPT611" s="874"/>
      <c r="NPU611" s="881"/>
      <c r="NPV611" s="881"/>
      <c r="NQL611" s="877"/>
      <c r="NQP611" s="874"/>
      <c r="NQQ611" s="881"/>
      <c r="NQR611" s="881"/>
      <c r="NRH611" s="877"/>
      <c r="NRL611" s="874"/>
      <c r="NRM611" s="881"/>
      <c r="NRN611" s="881"/>
      <c r="NSD611" s="877"/>
      <c r="NSH611" s="874"/>
      <c r="NSI611" s="881"/>
      <c r="NSJ611" s="881"/>
      <c r="NSZ611" s="877"/>
      <c r="NTD611" s="874"/>
      <c r="NTE611" s="881"/>
      <c r="NTF611" s="881"/>
      <c r="NTV611" s="877"/>
      <c r="NTZ611" s="874"/>
      <c r="NUA611" s="881"/>
      <c r="NUB611" s="881"/>
      <c r="NUR611" s="877"/>
      <c r="NUV611" s="874"/>
      <c r="NUW611" s="881"/>
      <c r="NUX611" s="881"/>
      <c r="NVN611" s="877"/>
      <c r="NVR611" s="874"/>
      <c r="NVS611" s="881"/>
      <c r="NVT611" s="881"/>
      <c r="NWJ611" s="877"/>
      <c r="NWN611" s="874"/>
      <c r="NWO611" s="881"/>
      <c r="NWP611" s="881"/>
      <c r="NXF611" s="877"/>
      <c r="NXJ611" s="874"/>
      <c r="NXK611" s="881"/>
      <c r="NXL611" s="881"/>
      <c r="NYB611" s="877"/>
      <c r="NYF611" s="874"/>
      <c r="NYG611" s="881"/>
      <c r="NYH611" s="881"/>
      <c r="NYX611" s="877"/>
      <c r="NZB611" s="874"/>
      <c r="NZC611" s="881"/>
      <c r="NZD611" s="881"/>
      <c r="NZT611" s="877"/>
      <c r="NZX611" s="874"/>
      <c r="NZY611" s="881"/>
      <c r="NZZ611" s="881"/>
      <c r="OAP611" s="877"/>
      <c r="OAT611" s="874"/>
      <c r="OAU611" s="881"/>
      <c r="OAV611" s="881"/>
      <c r="OBL611" s="877"/>
      <c r="OBP611" s="874"/>
      <c r="OBQ611" s="881"/>
      <c r="OBR611" s="881"/>
      <c r="OCH611" s="877"/>
      <c r="OCL611" s="874"/>
      <c r="OCM611" s="881"/>
      <c r="OCN611" s="881"/>
      <c r="ODD611" s="877"/>
      <c r="ODH611" s="874"/>
      <c r="ODI611" s="881"/>
      <c r="ODJ611" s="881"/>
      <c r="ODZ611" s="877"/>
      <c r="OED611" s="874"/>
      <c r="OEE611" s="881"/>
      <c r="OEF611" s="881"/>
      <c r="OEV611" s="877"/>
      <c r="OEZ611" s="874"/>
      <c r="OFA611" s="881"/>
      <c r="OFB611" s="881"/>
      <c r="OFR611" s="877"/>
      <c r="OFV611" s="874"/>
      <c r="OFW611" s="881"/>
      <c r="OFX611" s="881"/>
      <c r="OGN611" s="877"/>
      <c r="OGR611" s="874"/>
      <c r="OGS611" s="881"/>
      <c r="OGT611" s="881"/>
      <c r="OHJ611" s="877"/>
      <c r="OHN611" s="874"/>
      <c r="OHO611" s="881"/>
      <c r="OHP611" s="881"/>
      <c r="OIF611" s="877"/>
      <c r="OIJ611" s="874"/>
      <c r="OIK611" s="881"/>
      <c r="OIL611" s="881"/>
      <c r="OJB611" s="877"/>
      <c r="OJF611" s="874"/>
      <c r="OJG611" s="881"/>
      <c r="OJH611" s="881"/>
      <c r="OJX611" s="877"/>
      <c r="OKB611" s="874"/>
      <c r="OKC611" s="881"/>
      <c r="OKD611" s="881"/>
      <c r="OKT611" s="877"/>
      <c r="OKX611" s="874"/>
      <c r="OKY611" s="881"/>
      <c r="OKZ611" s="881"/>
      <c r="OLP611" s="877"/>
      <c r="OLT611" s="874"/>
      <c r="OLU611" s="881"/>
      <c r="OLV611" s="881"/>
      <c r="OML611" s="877"/>
      <c r="OMP611" s="874"/>
      <c r="OMQ611" s="881"/>
      <c r="OMR611" s="881"/>
      <c r="ONH611" s="877"/>
      <c r="ONL611" s="874"/>
      <c r="ONM611" s="881"/>
      <c r="ONN611" s="881"/>
      <c r="OOD611" s="877"/>
      <c r="OOH611" s="874"/>
      <c r="OOI611" s="881"/>
      <c r="OOJ611" s="881"/>
      <c r="OOZ611" s="877"/>
      <c r="OPD611" s="874"/>
      <c r="OPE611" s="881"/>
      <c r="OPF611" s="881"/>
      <c r="OPV611" s="877"/>
      <c r="OPZ611" s="874"/>
      <c r="OQA611" s="881"/>
      <c r="OQB611" s="881"/>
      <c r="OQR611" s="877"/>
      <c r="OQV611" s="874"/>
      <c r="OQW611" s="881"/>
      <c r="OQX611" s="881"/>
      <c r="ORN611" s="877"/>
      <c r="ORR611" s="874"/>
      <c r="ORS611" s="881"/>
      <c r="ORT611" s="881"/>
      <c r="OSJ611" s="877"/>
      <c r="OSN611" s="874"/>
      <c r="OSO611" s="881"/>
      <c r="OSP611" s="881"/>
      <c r="OTF611" s="877"/>
      <c r="OTJ611" s="874"/>
      <c r="OTK611" s="881"/>
      <c r="OTL611" s="881"/>
      <c r="OUB611" s="877"/>
      <c r="OUF611" s="874"/>
      <c r="OUG611" s="881"/>
      <c r="OUH611" s="881"/>
      <c r="OUX611" s="877"/>
      <c r="OVB611" s="874"/>
      <c r="OVC611" s="881"/>
      <c r="OVD611" s="881"/>
      <c r="OVT611" s="877"/>
      <c r="OVX611" s="874"/>
      <c r="OVY611" s="881"/>
      <c r="OVZ611" s="881"/>
      <c r="OWP611" s="877"/>
      <c r="OWT611" s="874"/>
      <c r="OWU611" s="881"/>
      <c r="OWV611" s="881"/>
      <c r="OXL611" s="877"/>
      <c r="OXP611" s="874"/>
      <c r="OXQ611" s="881"/>
      <c r="OXR611" s="881"/>
      <c r="OYH611" s="877"/>
      <c r="OYL611" s="874"/>
      <c r="OYM611" s="881"/>
      <c r="OYN611" s="881"/>
      <c r="OZD611" s="877"/>
      <c r="OZH611" s="874"/>
      <c r="OZI611" s="881"/>
      <c r="OZJ611" s="881"/>
      <c r="OZZ611" s="877"/>
      <c r="PAD611" s="874"/>
      <c r="PAE611" s="881"/>
      <c r="PAF611" s="881"/>
      <c r="PAV611" s="877"/>
      <c r="PAZ611" s="874"/>
      <c r="PBA611" s="881"/>
      <c r="PBB611" s="881"/>
      <c r="PBR611" s="877"/>
      <c r="PBV611" s="874"/>
      <c r="PBW611" s="881"/>
      <c r="PBX611" s="881"/>
      <c r="PCN611" s="877"/>
      <c r="PCR611" s="874"/>
      <c r="PCS611" s="881"/>
      <c r="PCT611" s="881"/>
      <c r="PDJ611" s="877"/>
      <c r="PDN611" s="874"/>
      <c r="PDO611" s="881"/>
      <c r="PDP611" s="881"/>
      <c r="PEF611" s="877"/>
      <c r="PEJ611" s="874"/>
      <c r="PEK611" s="881"/>
      <c r="PEL611" s="881"/>
      <c r="PFB611" s="877"/>
      <c r="PFF611" s="874"/>
      <c r="PFG611" s="881"/>
      <c r="PFH611" s="881"/>
      <c r="PFX611" s="877"/>
      <c r="PGB611" s="874"/>
      <c r="PGC611" s="881"/>
      <c r="PGD611" s="881"/>
      <c r="PGT611" s="877"/>
      <c r="PGX611" s="874"/>
      <c r="PGY611" s="881"/>
      <c r="PGZ611" s="881"/>
      <c r="PHP611" s="877"/>
      <c r="PHT611" s="874"/>
      <c r="PHU611" s="881"/>
      <c r="PHV611" s="881"/>
      <c r="PIL611" s="877"/>
      <c r="PIP611" s="874"/>
      <c r="PIQ611" s="881"/>
      <c r="PIR611" s="881"/>
      <c r="PJH611" s="877"/>
      <c r="PJL611" s="874"/>
      <c r="PJM611" s="881"/>
      <c r="PJN611" s="881"/>
      <c r="PKD611" s="877"/>
      <c r="PKH611" s="874"/>
      <c r="PKI611" s="881"/>
      <c r="PKJ611" s="881"/>
      <c r="PKZ611" s="877"/>
      <c r="PLD611" s="874"/>
      <c r="PLE611" s="881"/>
      <c r="PLF611" s="881"/>
      <c r="PLV611" s="877"/>
      <c r="PLZ611" s="874"/>
      <c r="PMA611" s="881"/>
      <c r="PMB611" s="881"/>
      <c r="PMR611" s="877"/>
      <c r="PMV611" s="874"/>
      <c r="PMW611" s="881"/>
      <c r="PMX611" s="881"/>
      <c r="PNN611" s="877"/>
      <c r="PNR611" s="874"/>
      <c r="PNS611" s="881"/>
      <c r="PNT611" s="881"/>
      <c r="POJ611" s="877"/>
      <c r="PON611" s="874"/>
      <c r="POO611" s="881"/>
      <c r="POP611" s="881"/>
      <c r="PPF611" s="877"/>
      <c r="PPJ611" s="874"/>
      <c r="PPK611" s="881"/>
      <c r="PPL611" s="881"/>
      <c r="PQB611" s="877"/>
      <c r="PQF611" s="874"/>
      <c r="PQG611" s="881"/>
      <c r="PQH611" s="881"/>
      <c r="PQX611" s="877"/>
      <c r="PRB611" s="874"/>
      <c r="PRC611" s="881"/>
      <c r="PRD611" s="881"/>
      <c r="PRT611" s="877"/>
      <c r="PRX611" s="874"/>
      <c r="PRY611" s="881"/>
      <c r="PRZ611" s="881"/>
      <c r="PSP611" s="877"/>
      <c r="PST611" s="874"/>
      <c r="PSU611" s="881"/>
      <c r="PSV611" s="881"/>
      <c r="PTL611" s="877"/>
      <c r="PTP611" s="874"/>
      <c r="PTQ611" s="881"/>
      <c r="PTR611" s="881"/>
      <c r="PUH611" s="877"/>
      <c r="PUL611" s="874"/>
      <c r="PUM611" s="881"/>
      <c r="PUN611" s="881"/>
      <c r="PVD611" s="877"/>
      <c r="PVH611" s="874"/>
      <c r="PVI611" s="881"/>
      <c r="PVJ611" s="881"/>
      <c r="PVZ611" s="877"/>
      <c r="PWD611" s="874"/>
      <c r="PWE611" s="881"/>
      <c r="PWF611" s="881"/>
      <c r="PWV611" s="877"/>
      <c r="PWZ611" s="874"/>
      <c r="PXA611" s="881"/>
      <c r="PXB611" s="881"/>
      <c r="PXR611" s="877"/>
      <c r="PXV611" s="874"/>
      <c r="PXW611" s="881"/>
      <c r="PXX611" s="881"/>
      <c r="PYN611" s="877"/>
      <c r="PYR611" s="874"/>
      <c r="PYS611" s="881"/>
      <c r="PYT611" s="881"/>
      <c r="PZJ611" s="877"/>
      <c r="PZN611" s="874"/>
      <c r="PZO611" s="881"/>
      <c r="PZP611" s="881"/>
      <c r="QAF611" s="877"/>
      <c r="QAJ611" s="874"/>
      <c r="QAK611" s="881"/>
      <c r="QAL611" s="881"/>
      <c r="QBB611" s="877"/>
      <c r="QBF611" s="874"/>
      <c r="QBG611" s="881"/>
      <c r="QBH611" s="881"/>
      <c r="QBX611" s="877"/>
      <c r="QCB611" s="874"/>
      <c r="QCC611" s="881"/>
      <c r="QCD611" s="881"/>
      <c r="QCT611" s="877"/>
      <c r="QCX611" s="874"/>
      <c r="QCY611" s="881"/>
      <c r="QCZ611" s="881"/>
      <c r="QDP611" s="877"/>
      <c r="QDT611" s="874"/>
      <c r="QDU611" s="881"/>
      <c r="QDV611" s="881"/>
      <c r="QEL611" s="877"/>
      <c r="QEP611" s="874"/>
      <c r="QEQ611" s="881"/>
      <c r="QER611" s="881"/>
      <c r="QFH611" s="877"/>
      <c r="QFL611" s="874"/>
      <c r="QFM611" s="881"/>
      <c r="QFN611" s="881"/>
      <c r="QGD611" s="877"/>
      <c r="QGH611" s="874"/>
      <c r="QGI611" s="881"/>
      <c r="QGJ611" s="881"/>
      <c r="QGZ611" s="877"/>
      <c r="QHD611" s="874"/>
      <c r="QHE611" s="881"/>
      <c r="QHF611" s="881"/>
      <c r="QHV611" s="877"/>
      <c r="QHZ611" s="874"/>
      <c r="QIA611" s="881"/>
      <c r="QIB611" s="881"/>
      <c r="QIR611" s="877"/>
      <c r="QIV611" s="874"/>
      <c r="QIW611" s="881"/>
      <c r="QIX611" s="881"/>
      <c r="QJN611" s="877"/>
      <c r="QJR611" s="874"/>
      <c r="QJS611" s="881"/>
      <c r="QJT611" s="881"/>
      <c r="QKJ611" s="877"/>
      <c r="QKN611" s="874"/>
      <c r="QKO611" s="881"/>
      <c r="QKP611" s="881"/>
      <c r="QLF611" s="877"/>
      <c r="QLJ611" s="874"/>
      <c r="QLK611" s="881"/>
      <c r="QLL611" s="881"/>
      <c r="QMB611" s="877"/>
      <c r="QMF611" s="874"/>
      <c r="QMG611" s="881"/>
      <c r="QMH611" s="881"/>
      <c r="QMX611" s="877"/>
      <c r="QNB611" s="874"/>
      <c r="QNC611" s="881"/>
      <c r="QND611" s="881"/>
      <c r="QNT611" s="877"/>
      <c r="QNX611" s="874"/>
      <c r="QNY611" s="881"/>
      <c r="QNZ611" s="881"/>
      <c r="QOP611" s="877"/>
      <c r="QOT611" s="874"/>
      <c r="QOU611" s="881"/>
      <c r="QOV611" s="881"/>
      <c r="QPL611" s="877"/>
      <c r="QPP611" s="874"/>
      <c r="QPQ611" s="881"/>
      <c r="QPR611" s="881"/>
      <c r="QQH611" s="877"/>
      <c r="QQL611" s="874"/>
      <c r="QQM611" s="881"/>
      <c r="QQN611" s="881"/>
      <c r="QRD611" s="877"/>
      <c r="QRH611" s="874"/>
      <c r="QRI611" s="881"/>
      <c r="QRJ611" s="881"/>
      <c r="QRZ611" s="877"/>
      <c r="QSD611" s="874"/>
      <c r="QSE611" s="881"/>
      <c r="QSF611" s="881"/>
      <c r="QSV611" s="877"/>
      <c r="QSZ611" s="874"/>
      <c r="QTA611" s="881"/>
      <c r="QTB611" s="881"/>
      <c r="QTR611" s="877"/>
      <c r="QTV611" s="874"/>
      <c r="QTW611" s="881"/>
      <c r="QTX611" s="881"/>
      <c r="QUN611" s="877"/>
      <c r="QUR611" s="874"/>
      <c r="QUS611" s="881"/>
      <c r="QUT611" s="881"/>
      <c r="QVJ611" s="877"/>
      <c r="QVN611" s="874"/>
      <c r="QVO611" s="881"/>
      <c r="QVP611" s="881"/>
      <c r="QWF611" s="877"/>
      <c r="QWJ611" s="874"/>
      <c r="QWK611" s="881"/>
      <c r="QWL611" s="881"/>
      <c r="QXB611" s="877"/>
      <c r="QXF611" s="874"/>
      <c r="QXG611" s="881"/>
      <c r="QXH611" s="881"/>
      <c r="QXX611" s="877"/>
      <c r="QYB611" s="874"/>
      <c r="QYC611" s="881"/>
      <c r="QYD611" s="881"/>
      <c r="QYT611" s="877"/>
      <c r="QYX611" s="874"/>
      <c r="QYY611" s="881"/>
      <c r="QYZ611" s="881"/>
      <c r="QZP611" s="877"/>
      <c r="QZT611" s="874"/>
      <c r="QZU611" s="881"/>
      <c r="QZV611" s="881"/>
      <c r="RAL611" s="877"/>
      <c r="RAP611" s="874"/>
      <c r="RAQ611" s="881"/>
      <c r="RAR611" s="881"/>
      <c r="RBH611" s="877"/>
      <c r="RBL611" s="874"/>
      <c r="RBM611" s="881"/>
      <c r="RBN611" s="881"/>
      <c r="RCD611" s="877"/>
      <c r="RCH611" s="874"/>
      <c r="RCI611" s="881"/>
      <c r="RCJ611" s="881"/>
      <c r="RCZ611" s="877"/>
      <c r="RDD611" s="874"/>
      <c r="RDE611" s="881"/>
      <c r="RDF611" s="881"/>
      <c r="RDV611" s="877"/>
      <c r="RDZ611" s="874"/>
      <c r="REA611" s="881"/>
      <c r="REB611" s="881"/>
      <c r="RER611" s="877"/>
      <c r="REV611" s="874"/>
      <c r="REW611" s="881"/>
      <c r="REX611" s="881"/>
      <c r="RFN611" s="877"/>
      <c r="RFR611" s="874"/>
      <c r="RFS611" s="881"/>
      <c r="RFT611" s="881"/>
      <c r="RGJ611" s="877"/>
      <c r="RGN611" s="874"/>
      <c r="RGO611" s="881"/>
      <c r="RGP611" s="881"/>
      <c r="RHF611" s="877"/>
      <c r="RHJ611" s="874"/>
      <c r="RHK611" s="881"/>
      <c r="RHL611" s="881"/>
      <c r="RIB611" s="877"/>
      <c r="RIF611" s="874"/>
      <c r="RIG611" s="881"/>
      <c r="RIH611" s="881"/>
      <c r="RIX611" s="877"/>
      <c r="RJB611" s="874"/>
      <c r="RJC611" s="881"/>
      <c r="RJD611" s="881"/>
      <c r="RJT611" s="877"/>
      <c r="RJX611" s="874"/>
      <c r="RJY611" s="881"/>
      <c r="RJZ611" s="881"/>
      <c r="RKP611" s="877"/>
      <c r="RKT611" s="874"/>
      <c r="RKU611" s="881"/>
      <c r="RKV611" s="881"/>
      <c r="RLL611" s="877"/>
      <c r="RLP611" s="874"/>
      <c r="RLQ611" s="881"/>
      <c r="RLR611" s="881"/>
      <c r="RMH611" s="877"/>
      <c r="RML611" s="874"/>
      <c r="RMM611" s="881"/>
      <c r="RMN611" s="881"/>
      <c r="RND611" s="877"/>
      <c r="RNH611" s="874"/>
      <c r="RNI611" s="881"/>
      <c r="RNJ611" s="881"/>
      <c r="RNZ611" s="877"/>
      <c r="ROD611" s="874"/>
      <c r="ROE611" s="881"/>
      <c r="ROF611" s="881"/>
      <c r="ROV611" s="877"/>
      <c r="ROZ611" s="874"/>
      <c r="RPA611" s="881"/>
      <c r="RPB611" s="881"/>
      <c r="RPR611" s="877"/>
      <c r="RPV611" s="874"/>
      <c r="RPW611" s="881"/>
      <c r="RPX611" s="881"/>
      <c r="RQN611" s="877"/>
      <c r="RQR611" s="874"/>
      <c r="RQS611" s="881"/>
      <c r="RQT611" s="881"/>
      <c r="RRJ611" s="877"/>
      <c r="RRN611" s="874"/>
      <c r="RRO611" s="881"/>
      <c r="RRP611" s="881"/>
      <c r="RSF611" s="877"/>
      <c r="RSJ611" s="874"/>
      <c r="RSK611" s="881"/>
      <c r="RSL611" s="881"/>
      <c r="RTB611" s="877"/>
      <c r="RTF611" s="874"/>
      <c r="RTG611" s="881"/>
      <c r="RTH611" s="881"/>
      <c r="RTX611" s="877"/>
      <c r="RUB611" s="874"/>
      <c r="RUC611" s="881"/>
      <c r="RUD611" s="881"/>
      <c r="RUT611" s="877"/>
      <c r="RUX611" s="874"/>
      <c r="RUY611" s="881"/>
      <c r="RUZ611" s="881"/>
      <c r="RVP611" s="877"/>
      <c r="RVT611" s="874"/>
      <c r="RVU611" s="881"/>
      <c r="RVV611" s="881"/>
      <c r="RWL611" s="877"/>
      <c r="RWP611" s="874"/>
      <c r="RWQ611" s="881"/>
      <c r="RWR611" s="881"/>
      <c r="RXH611" s="877"/>
      <c r="RXL611" s="874"/>
      <c r="RXM611" s="881"/>
      <c r="RXN611" s="881"/>
      <c r="RYD611" s="877"/>
      <c r="RYH611" s="874"/>
      <c r="RYI611" s="881"/>
      <c r="RYJ611" s="881"/>
      <c r="RYZ611" s="877"/>
      <c r="RZD611" s="874"/>
      <c r="RZE611" s="881"/>
      <c r="RZF611" s="881"/>
      <c r="RZV611" s="877"/>
      <c r="RZZ611" s="874"/>
      <c r="SAA611" s="881"/>
      <c r="SAB611" s="881"/>
      <c r="SAR611" s="877"/>
      <c r="SAV611" s="874"/>
      <c r="SAW611" s="881"/>
      <c r="SAX611" s="881"/>
      <c r="SBN611" s="877"/>
      <c r="SBR611" s="874"/>
      <c r="SBS611" s="881"/>
      <c r="SBT611" s="881"/>
      <c r="SCJ611" s="877"/>
      <c r="SCN611" s="874"/>
      <c r="SCO611" s="881"/>
      <c r="SCP611" s="881"/>
      <c r="SDF611" s="877"/>
      <c r="SDJ611" s="874"/>
      <c r="SDK611" s="881"/>
      <c r="SDL611" s="881"/>
      <c r="SEB611" s="877"/>
      <c r="SEF611" s="874"/>
      <c r="SEG611" s="881"/>
      <c r="SEH611" s="881"/>
      <c r="SEX611" s="877"/>
      <c r="SFB611" s="874"/>
      <c r="SFC611" s="881"/>
      <c r="SFD611" s="881"/>
      <c r="SFT611" s="877"/>
      <c r="SFX611" s="874"/>
      <c r="SFY611" s="881"/>
      <c r="SFZ611" s="881"/>
      <c r="SGP611" s="877"/>
      <c r="SGT611" s="874"/>
      <c r="SGU611" s="881"/>
      <c r="SGV611" s="881"/>
      <c r="SHL611" s="877"/>
      <c r="SHP611" s="874"/>
      <c r="SHQ611" s="881"/>
      <c r="SHR611" s="881"/>
      <c r="SIH611" s="877"/>
      <c r="SIL611" s="874"/>
      <c r="SIM611" s="881"/>
      <c r="SIN611" s="881"/>
      <c r="SJD611" s="877"/>
      <c r="SJH611" s="874"/>
      <c r="SJI611" s="881"/>
      <c r="SJJ611" s="881"/>
      <c r="SJZ611" s="877"/>
      <c r="SKD611" s="874"/>
      <c r="SKE611" s="881"/>
      <c r="SKF611" s="881"/>
      <c r="SKV611" s="877"/>
      <c r="SKZ611" s="874"/>
      <c r="SLA611" s="881"/>
      <c r="SLB611" s="881"/>
      <c r="SLR611" s="877"/>
      <c r="SLV611" s="874"/>
      <c r="SLW611" s="881"/>
      <c r="SLX611" s="881"/>
      <c r="SMN611" s="877"/>
      <c r="SMR611" s="874"/>
      <c r="SMS611" s="881"/>
      <c r="SMT611" s="881"/>
      <c r="SNJ611" s="877"/>
      <c r="SNN611" s="874"/>
      <c r="SNO611" s="881"/>
      <c r="SNP611" s="881"/>
      <c r="SOF611" s="877"/>
      <c r="SOJ611" s="874"/>
      <c r="SOK611" s="881"/>
      <c r="SOL611" s="881"/>
      <c r="SPB611" s="877"/>
      <c r="SPF611" s="874"/>
      <c r="SPG611" s="881"/>
      <c r="SPH611" s="881"/>
      <c r="SPX611" s="877"/>
      <c r="SQB611" s="874"/>
      <c r="SQC611" s="881"/>
      <c r="SQD611" s="881"/>
      <c r="SQT611" s="877"/>
      <c r="SQX611" s="874"/>
      <c r="SQY611" s="881"/>
      <c r="SQZ611" s="881"/>
      <c r="SRP611" s="877"/>
      <c r="SRT611" s="874"/>
      <c r="SRU611" s="881"/>
      <c r="SRV611" s="881"/>
      <c r="SSL611" s="877"/>
      <c r="SSP611" s="874"/>
      <c r="SSQ611" s="881"/>
      <c r="SSR611" s="881"/>
      <c r="STH611" s="877"/>
      <c r="STL611" s="874"/>
      <c r="STM611" s="881"/>
      <c r="STN611" s="881"/>
      <c r="SUD611" s="877"/>
      <c r="SUH611" s="874"/>
      <c r="SUI611" s="881"/>
      <c r="SUJ611" s="881"/>
      <c r="SUZ611" s="877"/>
      <c r="SVD611" s="874"/>
      <c r="SVE611" s="881"/>
      <c r="SVF611" s="881"/>
      <c r="SVV611" s="877"/>
      <c r="SVZ611" s="874"/>
      <c r="SWA611" s="881"/>
      <c r="SWB611" s="881"/>
      <c r="SWR611" s="877"/>
      <c r="SWV611" s="874"/>
      <c r="SWW611" s="881"/>
      <c r="SWX611" s="881"/>
      <c r="SXN611" s="877"/>
      <c r="SXR611" s="874"/>
      <c r="SXS611" s="881"/>
      <c r="SXT611" s="881"/>
      <c r="SYJ611" s="877"/>
      <c r="SYN611" s="874"/>
      <c r="SYO611" s="881"/>
      <c r="SYP611" s="881"/>
      <c r="SZF611" s="877"/>
      <c r="SZJ611" s="874"/>
      <c r="SZK611" s="881"/>
      <c r="SZL611" s="881"/>
      <c r="TAB611" s="877"/>
      <c r="TAF611" s="874"/>
      <c r="TAG611" s="881"/>
      <c r="TAH611" s="881"/>
      <c r="TAX611" s="877"/>
      <c r="TBB611" s="874"/>
      <c r="TBC611" s="881"/>
      <c r="TBD611" s="881"/>
      <c r="TBT611" s="877"/>
      <c r="TBX611" s="874"/>
      <c r="TBY611" s="881"/>
      <c r="TBZ611" s="881"/>
      <c r="TCP611" s="877"/>
      <c r="TCT611" s="874"/>
      <c r="TCU611" s="881"/>
      <c r="TCV611" s="881"/>
      <c r="TDL611" s="877"/>
      <c r="TDP611" s="874"/>
      <c r="TDQ611" s="881"/>
      <c r="TDR611" s="881"/>
      <c r="TEH611" s="877"/>
      <c r="TEL611" s="874"/>
      <c r="TEM611" s="881"/>
      <c r="TEN611" s="881"/>
      <c r="TFD611" s="877"/>
      <c r="TFH611" s="874"/>
      <c r="TFI611" s="881"/>
      <c r="TFJ611" s="881"/>
      <c r="TFZ611" s="877"/>
      <c r="TGD611" s="874"/>
      <c r="TGE611" s="881"/>
      <c r="TGF611" s="881"/>
      <c r="TGV611" s="877"/>
      <c r="TGZ611" s="874"/>
      <c r="THA611" s="881"/>
      <c r="THB611" s="881"/>
      <c r="THR611" s="877"/>
      <c r="THV611" s="874"/>
      <c r="THW611" s="881"/>
      <c r="THX611" s="881"/>
      <c r="TIN611" s="877"/>
      <c r="TIR611" s="874"/>
      <c r="TIS611" s="881"/>
      <c r="TIT611" s="881"/>
      <c r="TJJ611" s="877"/>
      <c r="TJN611" s="874"/>
      <c r="TJO611" s="881"/>
      <c r="TJP611" s="881"/>
      <c r="TKF611" s="877"/>
      <c r="TKJ611" s="874"/>
      <c r="TKK611" s="881"/>
      <c r="TKL611" s="881"/>
      <c r="TLB611" s="877"/>
      <c r="TLF611" s="874"/>
      <c r="TLG611" s="881"/>
      <c r="TLH611" s="881"/>
      <c r="TLX611" s="877"/>
      <c r="TMB611" s="874"/>
      <c r="TMC611" s="881"/>
      <c r="TMD611" s="881"/>
      <c r="TMT611" s="877"/>
      <c r="TMX611" s="874"/>
      <c r="TMY611" s="881"/>
      <c r="TMZ611" s="881"/>
      <c r="TNP611" s="877"/>
      <c r="TNT611" s="874"/>
      <c r="TNU611" s="881"/>
      <c r="TNV611" s="881"/>
      <c r="TOL611" s="877"/>
      <c r="TOP611" s="874"/>
      <c r="TOQ611" s="881"/>
      <c r="TOR611" s="881"/>
      <c r="TPH611" s="877"/>
      <c r="TPL611" s="874"/>
      <c r="TPM611" s="881"/>
      <c r="TPN611" s="881"/>
      <c r="TQD611" s="877"/>
      <c r="TQH611" s="874"/>
      <c r="TQI611" s="881"/>
      <c r="TQJ611" s="881"/>
      <c r="TQZ611" s="877"/>
      <c r="TRD611" s="874"/>
      <c r="TRE611" s="881"/>
      <c r="TRF611" s="881"/>
      <c r="TRV611" s="877"/>
      <c r="TRZ611" s="874"/>
      <c r="TSA611" s="881"/>
      <c r="TSB611" s="881"/>
      <c r="TSR611" s="877"/>
      <c r="TSV611" s="874"/>
      <c r="TSW611" s="881"/>
      <c r="TSX611" s="881"/>
      <c r="TTN611" s="877"/>
      <c r="TTR611" s="874"/>
      <c r="TTS611" s="881"/>
      <c r="TTT611" s="881"/>
      <c r="TUJ611" s="877"/>
      <c r="TUN611" s="874"/>
      <c r="TUO611" s="881"/>
      <c r="TUP611" s="881"/>
      <c r="TVF611" s="877"/>
      <c r="TVJ611" s="874"/>
      <c r="TVK611" s="881"/>
      <c r="TVL611" s="881"/>
      <c r="TWB611" s="877"/>
      <c r="TWF611" s="874"/>
      <c r="TWG611" s="881"/>
      <c r="TWH611" s="881"/>
      <c r="TWX611" s="877"/>
      <c r="TXB611" s="874"/>
      <c r="TXC611" s="881"/>
      <c r="TXD611" s="881"/>
      <c r="TXT611" s="877"/>
      <c r="TXX611" s="874"/>
      <c r="TXY611" s="881"/>
      <c r="TXZ611" s="881"/>
      <c r="TYP611" s="877"/>
      <c r="TYT611" s="874"/>
      <c r="TYU611" s="881"/>
      <c r="TYV611" s="881"/>
      <c r="TZL611" s="877"/>
      <c r="TZP611" s="874"/>
      <c r="TZQ611" s="881"/>
      <c r="TZR611" s="881"/>
      <c r="UAH611" s="877"/>
      <c r="UAL611" s="874"/>
      <c r="UAM611" s="881"/>
      <c r="UAN611" s="881"/>
      <c r="UBD611" s="877"/>
      <c r="UBH611" s="874"/>
      <c r="UBI611" s="881"/>
      <c r="UBJ611" s="881"/>
      <c r="UBZ611" s="877"/>
      <c r="UCD611" s="874"/>
      <c r="UCE611" s="881"/>
      <c r="UCF611" s="881"/>
      <c r="UCV611" s="877"/>
      <c r="UCZ611" s="874"/>
      <c r="UDA611" s="881"/>
      <c r="UDB611" s="881"/>
      <c r="UDR611" s="877"/>
      <c r="UDV611" s="874"/>
      <c r="UDW611" s="881"/>
      <c r="UDX611" s="881"/>
      <c r="UEN611" s="877"/>
      <c r="UER611" s="874"/>
      <c r="UES611" s="881"/>
      <c r="UET611" s="881"/>
      <c r="UFJ611" s="877"/>
      <c r="UFN611" s="874"/>
      <c r="UFO611" s="881"/>
      <c r="UFP611" s="881"/>
      <c r="UGF611" s="877"/>
      <c r="UGJ611" s="874"/>
      <c r="UGK611" s="881"/>
      <c r="UGL611" s="881"/>
      <c r="UHB611" s="877"/>
      <c r="UHF611" s="874"/>
      <c r="UHG611" s="881"/>
      <c r="UHH611" s="881"/>
      <c r="UHX611" s="877"/>
      <c r="UIB611" s="874"/>
      <c r="UIC611" s="881"/>
      <c r="UID611" s="881"/>
      <c r="UIT611" s="877"/>
      <c r="UIX611" s="874"/>
      <c r="UIY611" s="881"/>
      <c r="UIZ611" s="881"/>
      <c r="UJP611" s="877"/>
      <c r="UJT611" s="874"/>
      <c r="UJU611" s="881"/>
      <c r="UJV611" s="881"/>
      <c r="UKL611" s="877"/>
      <c r="UKP611" s="874"/>
      <c r="UKQ611" s="881"/>
      <c r="UKR611" s="881"/>
      <c r="ULH611" s="877"/>
      <c r="ULL611" s="874"/>
      <c r="ULM611" s="881"/>
      <c r="ULN611" s="881"/>
      <c r="UMD611" s="877"/>
      <c r="UMH611" s="874"/>
      <c r="UMI611" s="881"/>
      <c r="UMJ611" s="881"/>
      <c r="UMZ611" s="877"/>
      <c r="UND611" s="874"/>
      <c r="UNE611" s="881"/>
      <c r="UNF611" s="881"/>
      <c r="UNV611" s="877"/>
      <c r="UNZ611" s="874"/>
      <c r="UOA611" s="881"/>
      <c r="UOB611" s="881"/>
      <c r="UOR611" s="877"/>
      <c r="UOV611" s="874"/>
      <c r="UOW611" s="881"/>
      <c r="UOX611" s="881"/>
      <c r="UPN611" s="877"/>
      <c r="UPR611" s="874"/>
      <c r="UPS611" s="881"/>
      <c r="UPT611" s="881"/>
      <c r="UQJ611" s="877"/>
      <c r="UQN611" s="874"/>
      <c r="UQO611" s="881"/>
      <c r="UQP611" s="881"/>
      <c r="URF611" s="877"/>
      <c r="URJ611" s="874"/>
      <c r="URK611" s="881"/>
      <c r="URL611" s="881"/>
      <c r="USB611" s="877"/>
      <c r="USF611" s="874"/>
      <c r="USG611" s="881"/>
      <c r="USH611" s="881"/>
      <c r="USX611" s="877"/>
      <c r="UTB611" s="874"/>
      <c r="UTC611" s="881"/>
      <c r="UTD611" s="881"/>
      <c r="UTT611" s="877"/>
      <c r="UTX611" s="874"/>
      <c r="UTY611" s="881"/>
      <c r="UTZ611" s="881"/>
      <c r="UUP611" s="877"/>
      <c r="UUT611" s="874"/>
      <c r="UUU611" s="881"/>
      <c r="UUV611" s="881"/>
      <c r="UVL611" s="877"/>
      <c r="UVP611" s="874"/>
      <c r="UVQ611" s="881"/>
      <c r="UVR611" s="881"/>
      <c r="UWH611" s="877"/>
      <c r="UWL611" s="874"/>
      <c r="UWM611" s="881"/>
      <c r="UWN611" s="881"/>
      <c r="UXD611" s="877"/>
      <c r="UXH611" s="874"/>
      <c r="UXI611" s="881"/>
      <c r="UXJ611" s="881"/>
      <c r="UXZ611" s="877"/>
      <c r="UYD611" s="874"/>
      <c r="UYE611" s="881"/>
      <c r="UYF611" s="881"/>
      <c r="UYV611" s="877"/>
      <c r="UYZ611" s="874"/>
      <c r="UZA611" s="881"/>
      <c r="UZB611" s="881"/>
      <c r="UZR611" s="877"/>
      <c r="UZV611" s="874"/>
      <c r="UZW611" s="881"/>
      <c r="UZX611" s="881"/>
      <c r="VAN611" s="877"/>
      <c r="VAR611" s="874"/>
      <c r="VAS611" s="881"/>
      <c r="VAT611" s="881"/>
      <c r="VBJ611" s="877"/>
      <c r="VBN611" s="874"/>
      <c r="VBO611" s="881"/>
      <c r="VBP611" s="881"/>
      <c r="VCF611" s="877"/>
      <c r="VCJ611" s="874"/>
      <c r="VCK611" s="881"/>
      <c r="VCL611" s="881"/>
      <c r="VDB611" s="877"/>
      <c r="VDF611" s="874"/>
      <c r="VDG611" s="881"/>
      <c r="VDH611" s="881"/>
      <c r="VDX611" s="877"/>
      <c r="VEB611" s="874"/>
      <c r="VEC611" s="881"/>
      <c r="VED611" s="881"/>
      <c r="VET611" s="877"/>
      <c r="VEX611" s="874"/>
      <c r="VEY611" s="881"/>
      <c r="VEZ611" s="881"/>
      <c r="VFP611" s="877"/>
      <c r="VFT611" s="874"/>
      <c r="VFU611" s="881"/>
      <c r="VFV611" s="881"/>
      <c r="VGL611" s="877"/>
      <c r="VGP611" s="874"/>
      <c r="VGQ611" s="881"/>
      <c r="VGR611" s="881"/>
      <c r="VHH611" s="877"/>
      <c r="VHL611" s="874"/>
      <c r="VHM611" s="881"/>
      <c r="VHN611" s="881"/>
      <c r="VID611" s="877"/>
      <c r="VIH611" s="874"/>
      <c r="VII611" s="881"/>
      <c r="VIJ611" s="881"/>
      <c r="VIZ611" s="877"/>
      <c r="VJD611" s="874"/>
      <c r="VJE611" s="881"/>
      <c r="VJF611" s="881"/>
      <c r="VJV611" s="877"/>
      <c r="VJZ611" s="874"/>
      <c r="VKA611" s="881"/>
      <c r="VKB611" s="881"/>
      <c r="VKR611" s="877"/>
      <c r="VKV611" s="874"/>
      <c r="VKW611" s="881"/>
      <c r="VKX611" s="881"/>
      <c r="VLN611" s="877"/>
      <c r="VLR611" s="874"/>
      <c r="VLS611" s="881"/>
      <c r="VLT611" s="881"/>
      <c r="VMJ611" s="877"/>
      <c r="VMN611" s="874"/>
      <c r="VMO611" s="881"/>
      <c r="VMP611" s="881"/>
      <c r="VNF611" s="877"/>
      <c r="VNJ611" s="874"/>
      <c r="VNK611" s="881"/>
      <c r="VNL611" s="881"/>
      <c r="VOB611" s="877"/>
      <c r="VOF611" s="874"/>
      <c r="VOG611" s="881"/>
      <c r="VOH611" s="881"/>
      <c r="VOX611" s="877"/>
      <c r="VPB611" s="874"/>
      <c r="VPC611" s="881"/>
      <c r="VPD611" s="881"/>
      <c r="VPT611" s="877"/>
      <c r="VPX611" s="874"/>
      <c r="VPY611" s="881"/>
      <c r="VPZ611" s="881"/>
      <c r="VQP611" s="877"/>
      <c r="VQT611" s="874"/>
      <c r="VQU611" s="881"/>
      <c r="VQV611" s="881"/>
      <c r="VRL611" s="877"/>
      <c r="VRP611" s="874"/>
      <c r="VRQ611" s="881"/>
      <c r="VRR611" s="881"/>
      <c r="VSH611" s="877"/>
      <c r="VSL611" s="874"/>
      <c r="VSM611" s="881"/>
      <c r="VSN611" s="881"/>
      <c r="VTD611" s="877"/>
      <c r="VTH611" s="874"/>
      <c r="VTI611" s="881"/>
      <c r="VTJ611" s="881"/>
      <c r="VTZ611" s="877"/>
      <c r="VUD611" s="874"/>
      <c r="VUE611" s="881"/>
      <c r="VUF611" s="881"/>
      <c r="VUV611" s="877"/>
      <c r="VUZ611" s="874"/>
      <c r="VVA611" s="881"/>
      <c r="VVB611" s="881"/>
      <c r="VVR611" s="877"/>
      <c r="VVV611" s="874"/>
      <c r="VVW611" s="881"/>
      <c r="VVX611" s="881"/>
      <c r="VWN611" s="877"/>
      <c r="VWR611" s="874"/>
      <c r="VWS611" s="881"/>
      <c r="VWT611" s="881"/>
      <c r="VXJ611" s="877"/>
      <c r="VXN611" s="874"/>
      <c r="VXO611" s="881"/>
      <c r="VXP611" s="881"/>
      <c r="VYF611" s="877"/>
      <c r="VYJ611" s="874"/>
      <c r="VYK611" s="881"/>
      <c r="VYL611" s="881"/>
      <c r="VZB611" s="877"/>
      <c r="VZF611" s="874"/>
      <c r="VZG611" s="881"/>
      <c r="VZH611" s="881"/>
      <c r="VZX611" s="877"/>
      <c r="WAB611" s="874"/>
      <c r="WAC611" s="881"/>
      <c r="WAD611" s="881"/>
      <c r="WAT611" s="877"/>
      <c r="WAX611" s="874"/>
      <c r="WAY611" s="881"/>
      <c r="WAZ611" s="881"/>
      <c r="WBP611" s="877"/>
      <c r="WBT611" s="874"/>
      <c r="WBU611" s="881"/>
      <c r="WBV611" s="881"/>
      <c r="WCL611" s="877"/>
      <c r="WCP611" s="874"/>
      <c r="WCQ611" s="881"/>
      <c r="WCR611" s="881"/>
      <c r="WDH611" s="877"/>
      <c r="WDL611" s="874"/>
      <c r="WDM611" s="881"/>
      <c r="WDN611" s="881"/>
      <c r="WED611" s="877"/>
      <c r="WEH611" s="874"/>
      <c r="WEI611" s="881"/>
      <c r="WEJ611" s="881"/>
      <c r="WEZ611" s="877"/>
      <c r="WFD611" s="874"/>
      <c r="WFE611" s="881"/>
      <c r="WFF611" s="881"/>
      <c r="WFV611" s="877"/>
      <c r="WFZ611" s="874"/>
      <c r="WGA611" s="881"/>
      <c r="WGB611" s="881"/>
      <c r="WGR611" s="877"/>
      <c r="WGV611" s="874"/>
      <c r="WGW611" s="881"/>
      <c r="WGX611" s="881"/>
      <c r="WHN611" s="877"/>
      <c r="WHR611" s="874"/>
      <c r="WHS611" s="881"/>
      <c r="WHT611" s="881"/>
      <c r="WIJ611" s="877"/>
      <c r="WIN611" s="874"/>
      <c r="WIO611" s="881"/>
      <c r="WIP611" s="881"/>
      <c r="WJF611" s="877"/>
      <c r="WJJ611" s="874"/>
      <c r="WJK611" s="881"/>
      <c r="WJL611" s="881"/>
      <c r="WKB611" s="877"/>
      <c r="WKF611" s="874"/>
      <c r="WKG611" s="881"/>
      <c r="WKH611" s="881"/>
      <c r="WKX611" s="877"/>
      <c r="WLB611" s="874"/>
      <c r="WLC611" s="881"/>
      <c r="WLD611" s="881"/>
      <c r="WLT611" s="877"/>
      <c r="WLX611" s="874"/>
      <c r="WLY611" s="881"/>
      <c r="WLZ611" s="881"/>
      <c r="WMP611" s="877"/>
      <c r="WMT611" s="874"/>
      <c r="WMU611" s="881"/>
      <c r="WMV611" s="881"/>
      <c r="WNL611" s="877"/>
      <c r="WNP611" s="874"/>
      <c r="WNQ611" s="881"/>
      <c r="WNR611" s="881"/>
      <c r="WOH611" s="877"/>
      <c r="WOL611" s="874"/>
      <c r="WOM611" s="881"/>
      <c r="WON611" s="881"/>
      <c r="WPD611" s="877"/>
      <c r="WPH611" s="874"/>
      <c r="WPI611" s="881"/>
      <c r="WPJ611" s="881"/>
      <c r="WPZ611" s="877"/>
      <c r="WQD611" s="874"/>
      <c r="WQE611" s="881"/>
      <c r="WQF611" s="881"/>
      <c r="WQV611" s="877"/>
      <c r="WQZ611" s="874"/>
      <c r="WRA611" s="881"/>
      <c r="WRB611" s="881"/>
      <c r="WRR611" s="877"/>
      <c r="WRV611" s="874"/>
      <c r="WRW611" s="881"/>
      <c r="WRX611" s="881"/>
      <c r="WSN611" s="877"/>
      <c r="WSR611" s="874"/>
      <c r="WSS611" s="881"/>
      <c r="WST611" s="881"/>
      <c r="WTJ611" s="877"/>
      <c r="WTN611" s="874"/>
      <c r="WTO611" s="881"/>
      <c r="WTP611" s="881"/>
      <c r="WUF611" s="877"/>
      <c r="WUJ611" s="874"/>
      <c r="WUK611" s="881"/>
      <c r="WUL611" s="881"/>
      <c r="WVB611" s="877"/>
      <c r="WVF611" s="874"/>
      <c r="WVG611" s="881"/>
      <c r="WVH611" s="881"/>
      <c r="WVX611" s="877"/>
      <c r="WWB611" s="874"/>
      <c r="WWC611" s="881"/>
      <c r="WWD611" s="881"/>
      <c r="WWT611" s="877"/>
      <c r="WWX611" s="874"/>
      <c r="WWY611" s="881"/>
      <c r="WWZ611" s="881"/>
      <c r="WXP611" s="877"/>
      <c r="WXT611" s="874"/>
      <c r="WXU611" s="881"/>
      <c r="WXV611" s="881"/>
      <c r="WYL611" s="877"/>
      <c r="WYP611" s="874"/>
      <c r="WYQ611" s="881"/>
      <c r="WYR611" s="881"/>
      <c r="WZH611" s="877"/>
      <c r="WZL611" s="874"/>
      <c r="WZM611" s="881"/>
      <c r="WZN611" s="881"/>
      <c r="XAD611" s="877"/>
      <c r="XAH611" s="874"/>
      <c r="XAI611" s="881"/>
      <c r="XAJ611" s="881"/>
      <c r="XAZ611" s="877"/>
      <c r="XBD611" s="874"/>
      <c r="XBE611" s="881"/>
      <c r="XBF611" s="881"/>
      <c r="XBV611" s="877"/>
      <c r="XBZ611" s="874"/>
      <c r="XCA611" s="881"/>
      <c r="XCB611" s="881"/>
      <c r="XCR611" s="877"/>
      <c r="XCV611" s="874"/>
      <c r="XCW611" s="881"/>
      <c r="XCX611" s="881"/>
    </row>
    <row r="612" spans="1:1014 1030:2048 2064:3060 3076:4094 4110:5106 5122:6140 6156:7168 7172:8186 8202:9214 9218:10232 10248:12278 12294:13312 13328:14324 14340:15358 15374:16326">
      <c r="A612" s="890"/>
      <c r="T612" s="595"/>
      <c r="U612" s="595"/>
      <c r="V612" s="595"/>
      <c r="W612" s="595"/>
      <c r="X612" s="595"/>
      <c r="Y612" s="595"/>
      <c r="Z612" s="595"/>
      <c r="AA612" s="595"/>
      <c r="AB612" s="595"/>
      <c r="AC612" s="595"/>
      <c r="AD612" s="595"/>
      <c r="AE612" s="595"/>
      <c r="AF612" s="595"/>
      <c r="AG612" s="595"/>
      <c r="AH612" s="595"/>
      <c r="AI612" s="595"/>
      <c r="AJ612" s="595"/>
      <c r="AK612" s="595"/>
      <c r="AL612" s="595"/>
      <c r="AM612" s="595"/>
      <c r="AN612" s="595"/>
      <c r="AO612" s="595"/>
      <c r="AP612" s="595"/>
      <c r="AQ612" s="595"/>
      <c r="AR612" s="595"/>
      <c r="AS612" s="595"/>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8"/>
      <c r="CD612" s="48"/>
      <c r="CE612" s="48"/>
      <c r="CF612" s="48"/>
      <c r="CG612" s="48"/>
      <c r="CH612" s="48"/>
      <c r="CI612" s="48"/>
      <c r="CJ612" s="48"/>
      <c r="CK612" s="48"/>
      <c r="CL612" s="48"/>
      <c r="CM612" s="48"/>
      <c r="CN612" s="48"/>
      <c r="CO612" s="48"/>
      <c r="CP612" s="48"/>
      <c r="CQ612" s="48"/>
      <c r="CR612" s="48"/>
      <c r="CS612" s="48"/>
      <c r="CT612" s="48"/>
      <c r="CU612" s="48"/>
      <c r="CV612" s="48"/>
      <c r="CW612" s="48"/>
      <c r="CX612" s="48"/>
      <c r="CY612" s="48"/>
      <c r="CZ612" s="48"/>
      <c r="DA612" s="48"/>
      <c r="DB612" s="48"/>
      <c r="DC612" s="48"/>
      <c r="DD612" s="48"/>
      <c r="DE612" s="48"/>
      <c r="DF612" s="48"/>
      <c r="DG612" s="48"/>
      <c r="DH612" s="48"/>
      <c r="DI612" s="48"/>
      <c r="DJ612" s="48"/>
      <c r="DK612" s="48"/>
      <c r="DL612" s="48"/>
      <c r="DM612" s="48"/>
      <c r="DN612" s="48"/>
      <c r="DO612" s="48"/>
      <c r="DP612" s="48"/>
      <c r="DQ612" s="48"/>
      <c r="DR612" s="48"/>
      <c r="DS612" s="48"/>
      <c r="DT612" s="48"/>
      <c r="DU612" s="48"/>
      <c r="DV612" s="48"/>
      <c r="DW612" s="48"/>
      <c r="DX612" s="48"/>
      <c r="DY612" s="48"/>
      <c r="DZ612" s="48"/>
      <c r="EA612" s="48"/>
      <c r="EB612" s="48"/>
      <c r="EC612" s="48"/>
      <c r="ED612" s="48"/>
      <c r="EE612" s="48"/>
      <c r="EF612" s="48"/>
      <c r="EG612" s="48"/>
      <c r="EH612" s="48"/>
      <c r="EI612" s="48"/>
      <c r="EJ612" s="48"/>
      <c r="EK612" s="48"/>
      <c r="EL612" s="48"/>
      <c r="EM612" s="48"/>
      <c r="EN612" s="48"/>
      <c r="EO612" s="48"/>
      <c r="EP612" s="48"/>
      <c r="EQ612" s="48"/>
      <c r="ER612" s="48"/>
      <c r="ES612" s="48"/>
      <c r="ET612" s="48"/>
      <c r="EU612" s="48"/>
      <c r="EV612" s="48"/>
      <c r="EW612" s="48"/>
      <c r="EX612" s="48"/>
      <c r="EY612" s="48"/>
      <c r="EZ612" s="48"/>
      <c r="FA612" s="48"/>
      <c r="FB612" s="48"/>
      <c r="FC612" s="48"/>
      <c r="FD612" s="48"/>
      <c r="FE612" s="48"/>
      <c r="FF612" s="48"/>
      <c r="FG612" s="48"/>
      <c r="FH612" s="48"/>
      <c r="FI612" s="48"/>
      <c r="FJ612" s="48"/>
      <c r="FK612" s="48"/>
      <c r="FL612" s="48"/>
      <c r="FM612" s="48"/>
      <c r="FN612" s="48"/>
      <c r="FO612" s="48"/>
      <c r="FP612" s="48"/>
      <c r="FQ612" s="48"/>
      <c r="FR612" s="48"/>
      <c r="FS612" s="48"/>
      <c r="FT612" s="48"/>
      <c r="FU612" s="48"/>
      <c r="FV612" s="48"/>
      <c r="FW612" s="48"/>
      <c r="FX612" s="48"/>
      <c r="FY612" s="48"/>
      <c r="FZ612" s="48"/>
      <c r="GA612" s="48"/>
      <c r="GB612" s="48"/>
      <c r="GC612" s="48"/>
      <c r="GD612" s="48"/>
      <c r="GE612" s="48"/>
      <c r="GF612" s="48"/>
      <c r="GG612" s="48"/>
      <c r="GH612" s="48"/>
      <c r="GI612" s="48"/>
      <c r="GJ612" s="48"/>
      <c r="GK612" s="48"/>
      <c r="GL612" s="48"/>
      <c r="GM612" s="48"/>
      <c r="GN612" s="48"/>
      <c r="GO612" s="48"/>
      <c r="GP612" s="48"/>
      <c r="GQ612" s="48"/>
      <c r="GR612" s="48"/>
      <c r="GS612" s="48"/>
      <c r="GT612" s="48"/>
      <c r="GU612" s="48"/>
      <c r="GV612" s="48"/>
      <c r="GW612" s="48"/>
      <c r="GX612" s="48"/>
      <c r="GY612" s="48"/>
      <c r="GZ612" s="48"/>
      <c r="HA612" s="48"/>
      <c r="HB612" s="48"/>
      <c r="HC612" s="48"/>
      <c r="HD612" s="48"/>
      <c r="HE612" s="48"/>
      <c r="HF612" s="48"/>
      <c r="HG612" s="48"/>
      <c r="HH612" s="48"/>
      <c r="HI612" s="48"/>
      <c r="HJ612" s="48"/>
      <c r="HK612" s="48"/>
      <c r="HL612" s="48"/>
      <c r="HM612" s="48"/>
      <c r="HN612" s="48"/>
      <c r="HO612" s="48"/>
      <c r="HP612" s="48"/>
      <c r="HQ612" s="48"/>
      <c r="HR612" s="48"/>
      <c r="HS612" s="48"/>
      <c r="HT612" s="48"/>
      <c r="HU612" s="48"/>
      <c r="HV612" s="48"/>
      <c r="HW612" s="48"/>
      <c r="HX612" s="48"/>
      <c r="HY612" s="48"/>
      <c r="HZ612" s="48"/>
      <c r="IA612" s="48"/>
      <c r="IB612" s="48"/>
      <c r="IC612" s="48"/>
      <c r="ID612" s="48"/>
      <c r="IE612" s="48"/>
      <c r="IF612" s="48"/>
      <c r="IG612" s="48"/>
      <c r="IH612" s="48"/>
      <c r="II612" s="48"/>
      <c r="IJ612" s="48"/>
      <c r="IK612" s="48"/>
      <c r="IL612" s="48"/>
      <c r="IM612" s="48"/>
      <c r="IN612" s="48"/>
      <c r="IO612" s="48"/>
      <c r="IP612" s="48"/>
      <c r="IQ612" s="48"/>
      <c r="IR612" s="48"/>
      <c r="IS612" s="48"/>
      <c r="IT612" s="48"/>
      <c r="IU612" s="48"/>
      <c r="IV612" s="48"/>
      <c r="IW612" s="48"/>
      <c r="IX612" s="48"/>
      <c r="IY612" s="48"/>
      <c r="IZ612" s="48"/>
      <c r="JA612" s="48"/>
      <c r="JB612" s="48"/>
      <c r="JC612" s="48"/>
      <c r="JD612" s="48"/>
      <c r="JE612" s="48"/>
      <c r="JF612" s="48"/>
      <c r="JG612" s="48"/>
      <c r="JH612" s="48"/>
      <c r="JI612" s="48"/>
      <c r="JJ612" s="48"/>
      <c r="JK612" s="48"/>
      <c r="JL612" s="48"/>
      <c r="JM612" s="48"/>
    </row>
    <row r="613" spans="1:1014 1030:2048 2064:3060 3076:4094 4110:5106 5122:6140 6156:7168 7172:8186 8202:9214 9218:10232 10248:12278 12294:13312 13328:14324 14340:15358 15374:16326">
      <c r="A613" s="681" t="s">
        <v>1116</v>
      </c>
      <c r="L613" s="600">
        <v>446</v>
      </c>
      <c r="M613" s="600">
        <v>-90</v>
      </c>
      <c r="N613" s="600">
        <v>0</v>
      </c>
      <c r="O613" s="600">
        <v>332</v>
      </c>
      <c r="P613" s="600">
        <v>-474</v>
      </c>
      <c r="Q613" s="600">
        <v>203</v>
      </c>
      <c r="R613" s="600">
        <v>-2266</v>
      </c>
      <c r="S613" s="742" t="s">
        <v>61</v>
      </c>
      <c r="T613" s="595"/>
      <c r="U613" s="595"/>
      <c r="V613" s="595"/>
      <c r="W613" s="595"/>
      <c r="X613" s="595"/>
      <c r="Y613" s="595"/>
      <c r="Z613" s="595"/>
      <c r="AA613" s="595"/>
      <c r="AB613" s="595"/>
      <c r="AC613" s="595"/>
      <c r="AD613" s="595"/>
      <c r="AE613" s="595"/>
      <c r="AF613" s="595"/>
      <c r="AG613" s="595"/>
      <c r="AH613" s="595"/>
      <c r="AI613" s="595"/>
      <c r="AJ613" s="595"/>
      <c r="AK613" s="595"/>
      <c r="AL613" s="595"/>
      <c r="AM613" s="595"/>
      <c r="AN613" s="595"/>
      <c r="AO613" s="595"/>
      <c r="AP613" s="595"/>
      <c r="AQ613" s="595"/>
      <c r="AR613" s="595"/>
      <c r="AS613" s="595"/>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8"/>
      <c r="CD613" s="48"/>
      <c r="CE613" s="48"/>
      <c r="CF613" s="48"/>
      <c r="CG613" s="48"/>
      <c r="CH613" s="48"/>
      <c r="CI613" s="48"/>
      <c r="CJ613" s="48"/>
      <c r="CK613" s="48"/>
      <c r="CL613" s="48"/>
      <c r="CM613" s="48"/>
      <c r="CN613" s="48"/>
      <c r="CO613" s="48"/>
      <c r="CP613" s="48"/>
      <c r="CQ613" s="48"/>
      <c r="CR613" s="48"/>
      <c r="CS613" s="48"/>
      <c r="CT613" s="48"/>
      <c r="CU613" s="48"/>
      <c r="CV613" s="48"/>
      <c r="CW613" s="48"/>
      <c r="CX613" s="48"/>
      <c r="CY613" s="48"/>
      <c r="CZ613" s="48"/>
      <c r="DA613" s="48"/>
      <c r="DB613" s="48"/>
      <c r="DC613" s="48"/>
      <c r="DD613" s="48"/>
      <c r="DE613" s="48"/>
      <c r="DF613" s="48"/>
      <c r="DG613" s="48"/>
      <c r="DH613" s="48"/>
      <c r="DI613" s="48"/>
      <c r="DJ613" s="48"/>
      <c r="DK613" s="48"/>
      <c r="DL613" s="48"/>
      <c r="DM613" s="48"/>
      <c r="DN613" s="48"/>
      <c r="DO613" s="48"/>
      <c r="DP613" s="48"/>
      <c r="DQ613" s="48"/>
      <c r="DR613" s="48"/>
      <c r="DS613" s="48"/>
      <c r="DT613" s="48"/>
      <c r="DU613" s="48"/>
      <c r="DV613" s="48"/>
      <c r="DW613" s="48"/>
      <c r="DX613" s="48"/>
      <c r="DY613" s="48"/>
      <c r="DZ613" s="48"/>
      <c r="EA613" s="48"/>
      <c r="EB613" s="48"/>
      <c r="EC613" s="48"/>
      <c r="ED613" s="48"/>
      <c r="EE613" s="48"/>
      <c r="EF613" s="48"/>
      <c r="EG613" s="48"/>
      <c r="EH613" s="48"/>
      <c r="EI613" s="48"/>
      <c r="EJ613" s="48"/>
      <c r="EK613" s="48"/>
      <c r="EL613" s="48"/>
      <c r="EM613" s="48"/>
      <c r="EN613" s="48"/>
      <c r="EO613" s="48"/>
      <c r="EP613" s="48"/>
      <c r="EQ613" s="48"/>
      <c r="ER613" s="48"/>
      <c r="ES613" s="48"/>
      <c r="ET613" s="48"/>
      <c r="EU613" s="48"/>
      <c r="EV613" s="48"/>
      <c r="EW613" s="48"/>
      <c r="EX613" s="48"/>
      <c r="EY613" s="48"/>
      <c r="EZ613" s="48"/>
      <c r="FA613" s="48"/>
      <c r="FB613" s="48"/>
      <c r="FC613" s="48"/>
      <c r="FD613" s="48"/>
      <c r="FE613" s="48"/>
      <c r="FF613" s="48"/>
      <c r="FG613" s="48"/>
      <c r="FH613" s="48"/>
      <c r="FI613" s="48"/>
      <c r="FJ613" s="48"/>
      <c r="FK613" s="48"/>
      <c r="FL613" s="48"/>
      <c r="FM613" s="48"/>
      <c r="FN613" s="48"/>
      <c r="FO613" s="48"/>
      <c r="FP613" s="48"/>
      <c r="FQ613" s="48"/>
      <c r="FR613" s="48"/>
      <c r="FS613" s="48"/>
      <c r="FT613" s="48"/>
      <c r="FU613" s="48"/>
      <c r="FV613" s="48"/>
      <c r="FW613" s="48"/>
      <c r="FX613" s="48"/>
      <c r="FY613" s="48"/>
      <c r="FZ613" s="48"/>
      <c r="GA613" s="48"/>
      <c r="GB613" s="48"/>
      <c r="GC613" s="48"/>
      <c r="GD613" s="48"/>
      <c r="GE613" s="48"/>
      <c r="GF613" s="48"/>
      <c r="GG613" s="48"/>
      <c r="GH613" s="48"/>
      <c r="GI613" s="48"/>
      <c r="GJ613" s="48"/>
      <c r="GK613" s="48"/>
      <c r="GL613" s="48"/>
      <c r="GM613" s="48"/>
      <c r="GN613" s="48"/>
      <c r="GO613" s="48"/>
      <c r="GP613" s="48"/>
      <c r="GQ613" s="48"/>
      <c r="GR613" s="48"/>
      <c r="GS613" s="48"/>
      <c r="GT613" s="48"/>
      <c r="GU613" s="48"/>
      <c r="GV613" s="48"/>
      <c r="GW613" s="48"/>
      <c r="GX613" s="48"/>
      <c r="GY613" s="48"/>
      <c r="GZ613" s="48"/>
      <c r="HA613" s="48"/>
      <c r="HB613" s="48"/>
      <c r="HC613" s="48"/>
      <c r="HD613" s="48"/>
      <c r="HE613" s="48"/>
      <c r="HF613" s="48"/>
      <c r="HG613" s="48"/>
      <c r="HH613" s="48"/>
      <c r="HI613" s="48"/>
      <c r="HJ613" s="48"/>
      <c r="HK613" s="48"/>
      <c r="HL613" s="48"/>
      <c r="HM613" s="48"/>
      <c r="HN613" s="48"/>
      <c r="HO613" s="48"/>
      <c r="HP613" s="48"/>
      <c r="HQ613" s="48"/>
      <c r="HR613" s="48"/>
      <c r="HS613" s="48"/>
      <c r="HT613" s="48"/>
      <c r="HU613" s="48"/>
      <c r="HV613" s="48"/>
      <c r="HW613" s="48"/>
      <c r="HX613" s="48"/>
      <c r="HY613" s="48"/>
      <c r="HZ613" s="48"/>
      <c r="IA613" s="48"/>
      <c r="IB613" s="48"/>
      <c r="IC613" s="48"/>
      <c r="ID613" s="48"/>
      <c r="IE613" s="48"/>
      <c r="IF613" s="48"/>
      <c r="IG613" s="48"/>
      <c r="IH613" s="48"/>
      <c r="II613" s="48"/>
      <c r="IJ613" s="48"/>
      <c r="IK613" s="48"/>
      <c r="IL613" s="48"/>
      <c r="IM613" s="48"/>
      <c r="IN613" s="48"/>
      <c r="IO613" s="48"/>
      <c r="IP613" s="48"/>
      <c r="IQ613" s="48"/>
      <c r="IR613" s="48"/>
      <c r="IS613" s="48"/>
      <c r="IT613" s="48"/>
      <c r="IU613" s="48"/>
      <c r="IV613" s="48"/>
      <c r="IW613" s="48"/>
      <c r="IX613" s="48"/>
      <c r="IY613" s="48"/>
      <c r="IZ613" s="48"/>
      <c r="JA613" s="48"/>
      <c r="JB613" s="48"/>
      <c r="JC613" s="48"/>
      <c r="JD613" s="48"/>
      <c r="JE613" s="48"/>
      <c r="JF613" s="48"/>
      <c r="JG613" s="48"/>
      <c r="JH613" s="48"/>
      <c r="JI613" s="48"/>
      <c r="JJ613" s="48"/>
      <c r="JK613" s="48"/>
      <c r="JL613" s="48"/>
      <c r="JM613" s="48"/>
    </row>
    <row r="614" spans="1:1014 1030:2048 2064:3060 3076:4094 4110:5106 5122:6140 6156:7168 7172:8186 8202:9214 9218:10232 10248:12278 12294:13312 13328:14324 14340:15358 15374:16326" s="878" customFormat="1">
      <c r="A614" s="878" t="s">
        <v>1117</v>
      </c>
      <c r="F614" s="877"/>
      <c r="J614" s="874"/>
      <c r="K614" s="881"/>
      <c r="L614" s="875">
        <v>837</v>
      </c>
      <c r="M614" s="876">
        <v>78</v>
      </c>
      <c r="N614" s="876">
        <v>170</v>
      </c>
      <c r="O614" s="876">
        <v>693</v>
      </c>
      <c r="P614" s="876">
        <v>-99</v>
      </c>
      <c r="Q614" s="876">
        <v>885</v>
      </c>
      <c r="R614" s="876">
        <v>-1990</v>
      </c>
      <c r="S614" s="876">
        <v>216</v>
      </c>
      <c r="T614" s="594"/>
      <c r="U614" s="594"/>
      <c r="V614" s="4"/>
      <c r="W614" s="49"/>
      <c r="X614" s="49"/>
      <c r="Y614" s="594"/>
      <c r="Z614" s="594"/>
      <c r="AA614" s="594"/>
      <c r="AB614" s="594"/>
      <c r="AC614" s="594"/>
      <c r="AD614" s="594"/>
      <c r="AE614" s="594"/>
      <c r="AF614" s="594"/>
      <c r="AG614" s="594"/>
      <c r="AH614" s="594"/>
      <c r="AI614" s="594"/>
      <c r="AJ614" s="594"/>
      <c r="AK614" s="594"/>
      <c r="AL614" s="594"/>
      <c r="AM614" s="594"/>
      <c r="AN614" s="477"/>
      <c r="AO614" s="594"/>
      <c r="AP614" s="594"/>
      <c r="AQ614" s="594"/>
      <c r="AR614" s="4"/>
      <c r="AS614" s="49"/>
      <c r="AT614" s="49"/>
      <c r="AU614" s="594"/>
      <c r="AV614" s="594"/>
      <c r="AW614" s="594"/>
      <c r="AX614" s="594"/>
      <c r="AY614" s="594"/>
      <c r="AZ614" s="594"/>
      <c r="BA614" s="594"/>
      <c r="BB614" s="594"/>
      <c r="BC614" s="594"/>
      <c r="BD614" s="594"/>
      <c r="BE614" s="594"/>
      <c r="BF614" s="594"/>
      <c r="BG614" s="594"/>
      <c r="BH614" s="594"/>
      <c r="BI614" s="594"/>
      <c r="BJ614" s="477"/>
      <c r="BK614" s="594"/>
      <c r="BL614" s="594"/>
      <c r="BM614" s="594"/>
      <c r="BN614" s="4"/>
      <c r="BO614" s="49"/>
      <c r="BP614" s="49"/>
      <c r="BQ614" s="594"/>
      <c r="BR614" s="594"/>
      <c r="BS614" s="594"/>
      <c r="BT614" s="594"/>
      <c r="BU614" s="594"/>
      <c r="BV614" s="594"/>
      <c r="BW614" s="594"/>
      <c r="BX614" s="594"/>
      <c r="BY614" s="594"/>
      <c r="BZ614" s="594"/>
      <c r="CA614" s="594"/>
      <c r="CB614" s="594"/>
      <c r="CC614" s="594"/>
      <c r="CD614" s="594"/>
      <c r="CE614" s="594"/>
      <c r="CF614" s="477"/>
      <c r="CG614" s="594"/>
      <c r="CH614" s="594"/>
      <c r="CI614" s="594"/>
      <c r="CJ614" s="4"/>
      <c r="CK614" s="49"/>
      <c r="CL614" s="49"/>
      <c r="CM614" s="594"/>
      <c r="CN614" s="594"/>
      <c r="CO614" s="594"/>
      <c r="CP614" s="594"/>
      <c r="CQ614" s="594"/>
      <c r="CR614" s="594"/>
      <c r="CS614" s="594"/>
      <c r="CT614" s="594"/>
      <c r="CU614" s="594"/>
      <c r="CV614" s="594"/>
      <c r="CW614" s="594"/>
      <c r="CX614" s="594"/>
      <c r="CY614" s="594"/>
      <c r="CZ614" s="594"/>
      <c r="DA614" s="594"/>
      <c r="DB614" s="477"/>
      <c r="DC614" s="594"/>
      <c r="DD614" s="594"/>
      <c r="DE614" s="594"/>
      <c r="DF614" s="4"/>
      <c r="DG614" s="49"/>
      <c r="DH614" s="49"/>
      <c r="DI614" s="594"/>
      <c r="DJ614" s="594"/>
      <c r="DK614" s="594"/>
      <c r="DL614" s="594"/>
      <c r="DM614" s="594"/>
      <c r="DN614" s="594"/>
      <c r="DO614" s="594"/>
      <c r="DP614" s="594"/>
      <c r="DQ614" s="594"/>
      <c r="DR614" s="594"/>
      <c r="DS614" s="594"/>
      <c r="DT614" s="594"/>
      <c r="DU614" s="594"/>
      <c r="DV614" s="594"/>
      <c r="DW614" s="594"/>
      <c r="DX614" s="477"/>
      <c r="DY614" s="594"/>
      <c r="DZ614" s="594"/>
      <c r="EA614" s="594"/>
      <c r="EB614" s="4"/>
      <c r="EC614" s="49"/>
      <c r="ED614" s="49"/>
      <c r="EE614" s="594"/>
      <c r="EF614" s="594"/>
      <c r="EG614" s="594"/>
      <c r="EH614" s="594"/>
      <c r="EI614" s="594"/>
      <c r="EJ614" s="594"/>
      <c r="EK614" s="594"/>
      <c r="EL614" s="594"/>
      <c r="EM614" s="594"/>
      <c r="EN614" s="594"/>
      <c r="EO614" s="594"/>
      <c r="EP614" s="594"/>
      <c r="EQ614" s="594"/>
      <c r="ER614" s="594"/>
      <c r="ES614" s="594"/>
      <c r="ET614" s="477"/>
      <c r="EU614" s="594"/>
      <c r="EV614" s="594"/>
      <c r="EW614" s="594"/>
      <c r="EX614" s="4"/>
      <c r="EY614" s="49"/>
      <c r="EZ614" s="49"/>
      <c r="FA614" s="594"/>
      <c r="FB614" s="594"/>
      <c r="FC614" s="594"/>
      <c r="FD614" s="594"/>
      <c r="FE614" s="594"/>
      <c r="FF614" s="594"/>
      <c r="FG614" s="594"/>
      <c r="FH614" s="594"/>
      <c r="FI614" s="594"/>
      <c r="FJ614" s="594"/>
      <c r="FK614" s="594"/>
      <c r="FL614" s="594"/>
      <c r="FM614" s="594"/>
      <c r="FN614" s="594"/>
      <c r="FO614" s="594"/>
      <c r="FP614" s="477"/>
      <c r="FQ614" s="594"/>
      <c r="FR614" s="594"/>
      <c r="FS614" s="594"/>
      <c r="FT614" s="4"/>
      <c r="FU614" s="49"/>
      <c r="FV614" s="49"/>
      <c r="FW614" s="594"/>
      <c r="FX614" s="594"/>
      <c r="FY614" s="594"/>
      <c r="FZ614" s="594"/>
      <c r="GA614" s="594"/>
      <c r="GB614" s="594"/>
      <c r="GC614" s="594"/>
      <c r="GD614" s="594"/>
      <c r="GE614" s="594"/>
      <c r="GF614" s="594"/>
      <c r="GG614" s="594"/>
      <c r="GH614" s="594"/>
      <c r="GI614" s="594"/>
      <c r="GJ614" s="594"/>
      <c r="GK614" s="594"/>
      <c r="GL614" s="477"/>
      <c r="GM614" s="594"/>
      <c r="GN614" s="594"/>
      <c r="GO614" s="594"/>
      <c r="GP614" s="4"/>
      <c r="GQ614" s="49"/>
      <c r="GR614" s="49"/>
      <c r="GS614" s="594"/>
      <c r="GT614" s="594"/>
      <c r="GU614" s="594"/>
      <c r="GV614" s="594"/>
      <c r="GW614" s="594"/>
      <c r="GX614" s="594"/>
      <c r="GY614" s="594"/>
      <c r="GZ614" s="594"/>
      <c r="HA614" s="594"/>
      <c r="HB614" s="594"/>
      <c r="HC614" s="594"/>
      <c r="HD614" s="594"/>
      <c r="HE614" s="594"/>
      <c r="HF614" s="594"/>
      <c r="HG614" s="594"/>
      <c r="HH614" s="477"/>
      <c r="HI614" s="594"/>
      <c r="HJ614" s="594"/>
      <c r="HK614" s="594"/>
      <c r="HL614" s="4"/>
      <c r="HM614" s="49"/>
      <c r="HN614" s="49"/>
      <c r="HO614" s="594"/>
      <c r="HP614" s="594"/>
      <c r="HQ614" s="594"/>
      <c r="HR614" s="594"/>
      <c r="HS614" s="594"/>
      <c r="HT614" s="594"/>
      <c r="HU614" s="594"/>
      <c r="HV614" s="594"/>
      <c r="HW614" s="594"/>
      <c r="HX614" s="594"/>
      <c r="HY614" s="594"/>
      <c r="HZ614" s="594"/>
      <c r="IA614" s="594"/>
      <c r="IB614" s="594"/>
      <c r="IC614" s="594"/>
      <c r="ID614" s="477"/>
      <c r="IE614" s="594"/>
      <c r="IF614" s="594"/>
      <c r="IG614" s="594"/>
      <c r="IH614" s="4"/>
      <c r="II614" s="49"/>
      <c r="IJ614" s="49"/>
      <c r="IK614" s="594"/>
      <c r="IL614" s="594"/>
      <c r="IM614" s="594"/>
      <c r="IN614" s="594"/>
      <c r="IO614" s="594"/>
      <c r="IP614" s="594"/>
      <c r="IQ614" s="594"/>
      <c r="IR614" s="594"/>
      <c r="IS614" s="594"/>
      <c r="IT614" s="594"/>
      <c r="IU614" s="594"/>
      <c r="IV614" s="594"/>
      <c r="IW614" s="594"/>
      <c r="IX614" s="594"/>
      <c r="IY614" s="594"/>
      <c r="IZ614" s="477"/>
      <c r="JA614" s="594"/>
      <c r="JB614" s="594"/>
      <c r="JC614" s="594"/>
      <c r="JD614" s="4"/>
      <c r="JE614" s="49"/>
      <c r="JF614" s="49"/>
      <c r="JG614" s="594"/>
      <c r="JH614" s="594"/>
      <c r="JI614" s="594"/>
      <c r="JJ614" s="594"/>
      <c r="JK614" s="594"/>
      <c r="JL614" s="594"/>
      <c r="JM614" s="594"/>
      <c r="JV614" s="877"/>
      <c r="JZ614" s="874"/>
      <c r="KA614" s="881"/>
      <c r="KB614" s="881"/>
      <c r="KR614" s="877"/>
      <c r="KV614" s="874"/>
      <c r="KW614" s="881"/>
      <c r="KX614" s="881"/>
      <c r="LN614" s="877"/>
      <c r="LR614" s="874"/>
      <c r="LS614" s="881"/>
      <c r="LT614" s="881"/>
      <c r="MJ614" s="877"/>
      <c r="MN614" s="874"/>
      <c r="MO614" s="881"/>
      <c r="MP614" s="881"/>
      <c r="NF614" s="877"/>
      <c r="NJ614" s="874"/>
      <c r="NK614" s="881"/>
      <c r="NL614" s="881"/>
      <c r="OB614" s="877"/>
      <c r="OF614" s="874"/>
      <c r="OG614" s="881"/>
      <c r="OH614" s="881"/>
      <c r="OX614" s="877"/>
      <c r="PB614" s="874"/>
      <c r="PC614" s="881"/>
      <c r="PD614" s="881"/>
      <c r="PT614" s="877"/>
      <c r="PX614" s="874"/>
      <c r="PY614" s="881"/>
      <c r="PZ614" s="881"/>
      <c r="QP614" s="877"/>
      <c r="QT614" s="874"/>
      <c r="QU614" s="881"/>
      <c r="QV614" s="881"/>
      <c r="RL614" s="877"/>
      <c r="RP614" s="874"/>
      <c r="RQ614" s="881"/>
      <c r="RR614" s="881"/>
      <c r="SH614" s="877"/>
      <c r="SL614" s="874"/>
      <c r="SM614" s="881"/>
      <c r="SN614" s="881"/>
      <c r="TD614" s="877"/>
      <c r="TH614" s="874"/>
      <c r="TI614" s="881"/>
      <c r="TJ614" s="881"/>
      <c r="TZ614" s="877"/>
      <c r="UD614" s="874"/>
      <c r="UE614" s="881"/>
      <c r="UF614" s="881"/>
      <c r="UV614" s="877"/>
      <c r="UZ614" s="874"/>
      <c r="VA614" s="881"/>
      <c r="VB614" s="881"/>
      <c r="VR614" s="877"/>
      <c r="VV614" s="874"/>
      <c r="VW614" s="881"/>
      <c r="VX614" s="881"/>
      <c r="WN614" s="877"/>
      <c r="WR614" s="874"/>
      <c r="WS614" s="881"/>
      <c r="WT614" s="881"/>
      <c r="XJ614" s="877"/>
      <c r="XN614" s="874"/>
      <c r="XO614" s="881"/>
      <c r="XP614" s="881"/>
      <c r="YF614" s="877"/>
      <c r="YJ614" s="874"/>
      <c r="YK614" s="881"/>
      <c r="YL614" s="881"/>
      <c r="ZB614" s="877"/>
      <c r="ZF614" s="874"/>
      <c r="ZG614" s="881"/>
      <c r="ZH614" s="881"/>
      <c r="ZX614" s="877"/>
      <c r="AAB614" s="874"/>
      <c r="AAC614" s="881"/>
      <c r="AAD614" s="881"/>
      <c r="AAT614" s="877"/>
      <c r="AAX614" s="874"/>
      <c r="AAY614" s="881"/>
      <c r="AAZ614" s="881"/>
      <c r="ABP614" s="877"/>
      <c r="ABT614" s="874"/>
      <c r="ABU614" s="881"/>
      <c r="ABV614" s="881"/>
      <c r="ACL614" s="877"/>
      <c r="ACP614" s="874"/>
      <c r="ACQ614" s="881"/>
      <c r="ACR614" s="881"/>
      <c r="ADH614" s="877"/>
      <c r="ADL614" s="874"/>
      <c r="ADM614" s="881"/>
      <c r="ADN614" s="881"/>
      <c r="AED614" s="877"/>
      <c r="AEH614" s="874"/>
      <c r="AEI614" s="881"/>
      <c r="AEJ614" s="881"/>
      <c r="AEZ614" s="877"/>
      <c r="AFD614" s="874"/>
      <c r="AFE614" s="881"/>
      <c r="AFF614" s="881"/>
      <c r="AFV614" s="877"/>
      <c r="AFZ614" s="874"/>
      <c r="AGA614" s="881"/>
      <c r="AGB614" s="881"/>
      <c r="AGR614" s="877"/>
      <c r="AGV614" s="874"/>
      <c r="AGW614" s="881"/>
      <c r="AGX614" s="881"/>
      <c r="AHN614" s="877"/>
      <c r="AHR614" s="874"/>
      <c r="AHS614" s="881"/>
      <c r="AHT614" s="881"/>
      <c r="AIJ614" s="877"/>
      <c r="AIN614" s="874"/>
      <c r="AIO614" s="881"/>
      <c r="AIP614" s="881"/>
      <c r="AJF614" s="877"/>
      <c r="AJJ614" s="874"/>
      <c r="AJK614" s="881"/>
      <c r="AJL614" s="881"/>
      <c r="AKB614" s="877"/>
      <c r="AKF614" s="874"/>
      <c r="AKG614" s="881"/>
      <c r="AKH614" s="881"/>
      <c r="AKX614" s="877"/>
      <c r="ALB614" s="874"/>
      <c r="ALC614" s="881"/>
      <c r="ALD614" s="881"/>
      <c r="ALT614" s="877"/>
      <c r="ALX614" s="874"/>
      <c r="ALY614" s="881"/>
      <c r="ALZ614" s="881"/>
      <c r="AMP614" s="877"/>
      <c r="AMT614" s="874"/>
      <c r="AMU614" s="881"/>
      <c r="AMV614" s="881"/>
      <c r="ANL614" s="877"/>
      <c r="ANP614" s="874"/>
      <c r="ANQ614" s="881"/>
      <c r="ANR614" s="881"/>
      <c r="AOH614" s="877"/>
      <c r="AOL614" s="874"/>
      <c r="AOM614" s="881"/>
      <c r="AON614" s="881"/>
      <c r="APD614" s="877"/>
      <c r="APH614" s="874"/>
      <c r="API614" s="881"/>
      <c r="APJ614" s="881"/>
      <c r="APZ614" s="877"/>
      <c r="AQD614" s="874"/>
      <c r="AQE614" s="881"/>
      <c r="AQF614" s="881"/>
      <c r="AQV614" s="877"/>
      <c r="AQZ614" s="874"/>
      <c r="ARA614" s="881"/>
      <c r="ARB614" s="881"/>
      <c r="ARR614" s="877"/>
      <c r="ARV614" s="874"/>
      <c r="ARW614" s="881"/>
      <c r="ARX614" s="881"/>
      <c r="ASN614" s="877"/>
      <c r="ASR614" s="874"/>
      <c r="ASS614" s="881"/>
      <c r="AST614" s="881"/>
      <c r="ATJ614" s="877"/>
      <c r="ATN614" s="874"/>
      <c r="ATO614" s="881"/>
      <c r="ATP614" s="881"/>
      <c r="AUF614" s="877"/>
      <c r="AUJ614" s="874"/>
      <c r="AUK614" s="881"/>
      <c r="AUL614" s="881"/>
      <c r="AVB614" s="877"/>
      <c r="AVF614" s="874"/>
      <c r="AVG614" s="881"/>
      <c r="AVH614" s="881"/>
      <c r="AVX614" s="877"/>
      <c r="AWB614" s="874"/>
      <c r="AWC614" s="881"/>
      <c r="AWD614" s="881"/>
      <c r="AWT614" s="877"/>
      <c r="AWX614" s="874"/>
      <c r="AWY614" s="881"/>
      <c r="AWZ614" s="881"/>
      <c r="AXP614" s="877"/>
      <c r="AXT614" s="874"/>
      <c r="AXU614" s="881"/>
      <c r="AXV614" s="881"/>
      <c r="AYL614" s="877"/>
      <c r="AYP614" s="874"/>
      <c r="AYQ614" s="881"/>
      <c r="AYR614" s="881"/>
      <c r="AZH614" s="877"/>
      <c r="AZL614" s="874"/>
      <c r="AZM614" s="881"/>
      <c r="AZN614" s="881"/>
      <c r="BAD614" s="877"/>
      <c r="BAH614" s="874"/>
      <c r="BAI614" s="881"/>
      <c r="BAJ614" s="881"/>
      <c r="BAZ614" s="877"/>
      <c r="BBD614" s="874"/>
      <c r="BBE614" s="881"/>
      <c r="BBF614" s="881"/>
      <c r="BBV614" s="877"/>
      <c r="BBZ614" s="874"/>
      <c r="BCA614" s="881"/>
      <c r="BCB614" s="881"/>
      <c r="BCR614" s="877"/>
      <c r="BCV614" s="874"/>
      <c r="BCW614" s="881"/>
      <c r="BCX614" s="881"/>
      <c r="BDN614" s="877"/>
      <c r="BDR614" s="874"/>
      <c r="BDS614" s="881"/>
      <c r="BDT614" s="881"/>
      <c r="BEJ614" s="877"/>
      <c r="BEN614" s="874"/>
      <c r="BEO614" s="881"/>
      <c r="BEP614" s="881"/>
      <c r="BFF614" s="877"/>
      <c r="BFJ614" s="874"/>
      <c r="BFK614" s="881"/>
      <c r="BFL614" s="881"/>
      <c r="BGB614" s="877"/>
      <c r="BGF614" s="874"/>
      <c r="BGG614" s="881"/>
      <c r="BGH614" s="881"/>
      <c r="BGX614" s="877"/>
      <c r="BHB614" s="874"/>
      <c r="BHC614" s="881"/>
      <c r="BHD614" s="881"/>
      <c r="BHT614" s="877"/>
      <c r="BHX614" s="874"/>
      <c r="BHY614" s="881"/>
      <c r="BHZ614" s="881"/>
      <c r="BIP614" s="877"/>
      <c r="BIT614" s="874"/>
      <c r="BIU614" s="881"/>
      <c r="BIV614" s="881"/>
      <c r="BJL614" s="877"/>
      <c r="BJP614" s="874"/>
      <c r="BJQ614" s="881"/>
      <c r="BJR614" s="881"/>
      <c r="BKH614" s="877"/>
      <c r="BKL614" s="874"/>
      <c r="BKM614" s="881"/>
      <c r="BKN614" s="881"/>
      <c r="BLD614" s="877"/>
      <c r="BLH614" s="874"/>
      <c r="BLI614" s="881"/>
      <c r="BLJ614" s="881"/>
      <c r="BLZ614" s="877"/>
      <c r="BMD614" s="874"/>
      <c r="BME614" s="881"/>
      <c r="BMF614" s="881"/>
      <c r="BMV614" s="877"/>
      <c r="BMZ614" s="874"/>
      <c r="BNA614" s="881"/>
      <c r="BNB614" s="881"/>
      <c r="BNR614" s="877"/>
      <c r="BNV614" s="874"/>
      <c r="BNW614" s="881"/>
      <c r="BNX614" s="881"/>
      <c r="BON614" s="877"/>
      <c r="BOR614" s="874"/>
      <c r="BOS614" s="881"/>
      <c r="BOT614" s="881"/>
      <c r="BPJ614" s="877"/>
      <c r="BPN614" s="874"/>
      <c r="BPO614" s="881"/>
      <c r="BPP614" s="881"/>
      <c r="BQF614" s="877"/>
      <c r="BQJ614" s="874"/>
      <c r="BQK614" s="881"/>
      <c r="BQL614" s="881"/>
      <c r="BRB614" s="877"/>
      <c r="BRF614" s="874"/>
      <c r="BRG614" s="881"/>
      <c r="BRH614" s="881"/>
      <c r="BRX614" s="877"/>
      <c r="BSB614" s="874"/>
      <c r="BSC614" s="881"/>
      <c r="BSD614" s="881"/>
      <c r="BST614" s="877"/>
      <c r="BSX614" s="874"/>
      <c r="BSY614" s="881"/>
      <c r="BSZ614" s="881"/>
      <c r="BTP614" s="877"/>
      <c r="BTT614" s="874"/>
      <c r="BTU614" s="881"/>
      <c r="BTV614" s="881"/>
      <c r="BUL614" s="877"/>
      <c r="BUP614" s="874"/>
      <c r="BUQ614" s="881"/>
      <c r="BUR614" s="881"/>
      <c r="BVH614" s="877"/>
      <c r="BVL614" s="874"/>
      <c r="BVM614" s="881"/>
      <c r="BVN614" s="881"/>
      <c r="BWD614" s="877"/>
      <c r="BWH614" s="874"/>
      <c r="BWI614" s="881"/>
      <c r="BWJ614" s="881"/>
      <c r="BWZ614" s="877"/>
      <c r="BXD614" s="874"/>
      <c r="BXE614" s="881"/>
      <c r="BXF614" s="881"/>
      <c r="BXV614" s="877"/>
      <c r="BXZ614" s="874"/>
      <c r="BYA614" s="881"/>
      <c r="BYB614" s="881"/>
      <c r="BYR614" s="877"/>
      <c r="BYV614" s="874"/>
      <c r="BYW614" s="881"/>
      <c r="BYX614" s="881"/>
      <c r="BZN614" s="877"/>
      <c r="BZR614" s="874"/>
      <c r="BZS614" s="881"/>
      <c r="BZT614" s="881"/>
      <c r="CAJ614" s="877"/>
      <c r="CAN614" s="874"/>
      <c r="CAO614" s="881"/>
      <c r="CAP614" s="881"/>
      <c r="CBF614" s="877"/>
      <c r="CBJ614" s="874"/>
      <c r="CBK614" s="881"/>
      <c r="CBL614" s="881"/>
      <c r="CCB614" s="877"/>
      <c r="CCF614" s="874"/>
      <c r="CCG614" s="881"/>
      <c r="CCH614" s="881"/>
      <c r="CCX614" s="877"/>
      <c r="CDB614" s="874"/>
      <c r="CDC614" s="881"/>
      <c r="CDD614" s="881"/>
      <c r="CDT614" s="877"/>
      <c r="CDX614" s="874"/>
      <c r="CDY614" s="881"/>
      <c r="CDZ614" s="881"/>
      <c r="CEP614" s="877"/>
      <c r="CET614" s="874"/>
      <c r="CEU614" s="881"/>
      <c r="CEV614" s="881"/>
      <c r="CFL614" s="877"/>
      <c r="CFP614" s="874"/>
      <c r="CFQ614" s="881"/>
      <c r="CFR614" s="881"/>
      <c r="CGH614" s="877"/>
      <c r="CGL614" s="874"/>
      <c r="CGM614" s="881"/>
      <c r="CGN614" s="881"/>
      <c r="CHD614" s="877"/>
      <c r="CHH614" s="874"/>
      <c r="CHI614" s="881"/>
      <c r="CHJ614" s="881"/>
      <c r="CHZ614" s="877"/>
      <c r="CID614" s="874"/>
      <c r="CIE614" s="881"/>
      <c r="CIF614" s="881"/>
      <c r="CIV614" s="877"/>
      <c r="CIZ614" s="874"/>
      <c r="CJA614" s="881"/>
      <c r="CJB614" s="881"/>
      <c r="CJR614" s="877"/>
      <c r="CJV614" s="874"/>
      <c r="CJW614" s="881"/>
      <c r="CJX614" s="881"/>
      <c r="CKN614" s="877"/>
      <c r="CKR614" s="874"/>
      <c r="CKS614" s="881"/>
      <c r="CKT614" s="881"/>
      <c r="CLJ614" s="877"/>
      <c r="CLN614" s="874"/>
      <c r="CLO614" s="881"/>
      <c r="CLP614" s="881"/>
      <c r="CMF614" s="877"/>
      <c r="CMJ614" s="874"/>
      <c r="CMK614" s="881"/>
      <c r="CML614" s="881"/>
      <c r="CNB614" s="877"/>
      <c r="CNF614" s="874"/>
      <c r="CNG614" s="881"/>
      <c r="CNH614" s="881"/>
      <c r="CNX614" s="877"/>
      <c r="COB614" s="874"/>
      <c r="COC614" s="881"/>
      <c r="COD614" s="881"/>
      <c r="COT614" s="877"/>
      <c r="COX614" s="874"/>
      <c r="COY614" s="881"/>
      <c r="COZ614" s="881"/>
      <c r="CPP614" s="877"/>
      <c r="CPT614" s="874"/>
      <c r="CPU614" s="881"/>
      <c r="CPV614" s="881"/>
      <c r="CQL614" s="877"/>
      <c r="CQP614" s="874"/>
      <c r="CQQ614" s="881"/>
      <c r="CQR614" s="881"/>
      <c r="CRH614" s="877"/>
      <c r="CRL614" s="874"/>
      <c r="CRM614" s="881"/>
      <c r="CRN614" s="881"/>
      <c r="CSD614" s="877"/>
      <c r="CSH614" s="874"/>
      <c r="CSI614" s="881"/>
      <c r="CSJ614" s="881"/>
      <c r="CSZ614" s="877"/>
      <c r="CTD614" s="874"/>
      <c r="CTE614" s="881"/>
      <c r="CTF614" s="881"/>
      <c r="CTV614" s="877"/>
      <c r="CTZ614" s="874"/>
      <c r="CUA614" s="881"/>
      <c r="CUB614" s="881"/>
      <c r="CUR614" s="877"/>
      <c r="CUV614" s="874"/>
      <c r="CUW614" s="881"/>
      <c r="CUX614" s="881"/>
      <c r="CVN614" s="877"/>
      <c r="CVR614" s="874"/>
      <c r="CVS614" s="881"/>
      <c r="CVT614" s="881"/>
      <c r="CWJ614" s="877"/>
      <c r="CWN614" s="874"/>
      <c r="CWO614" s="881"/>
      <c r="CWP614" s="881"/>
      <c r="CXF614" s="877"/>
      <c r="CXJ614" s="874"/>
      <c r="CXK614" s="881"/>
      <c r="CXL614" s="881"/>
      <c r="CYB614" s="877"/>
      <c r="CYF614" s="874"/>
      <c r="CYG614" s="881"/>
      <c r="CYH614" s="881"/>
      <c r="CYX614" s="877"/>
      <c r="CZB614" s="874"/>
      <c r="CZC614" s="881"/>
      <c r="CZD614" s="881"/>
      <c r="CZT614" s="877"/>
      <c r="CZX614" s="874"/>
      <c r="CZY614" s="881"/>
      <c r="CZZ614" s="881"/>
      <c r="DAP614" s="877"/>
      <c r="DAT614" s="874"/>
      <c r="DAU614" s="881"/>
      <c r="DAV614" s="881"/>
      <c r="DBL614" s="877"/>
      <c r="DBP614" s="874"/>
      <c r="DBQ614" s="881"/>
      <c r="DBR614" s="881"/>
      <c r="DCH614" s="877"/>
      <c r="DCL614" s="874"/>
      <c r="DCM614" s="881"/>
      <c r="DCN614" s="881"/>
      <c r="DDD614" s="877"/>
      <c r="DDH614" s="874"/>
      <c r="DDI614" s="881"/>
      <c r="DDJ614" s="881"/>
      <c r="DDZ614" s="877"/>
      <c r="DED614" s="874"/>
      <c r="DEE614" s="881"/>
      <c r="DEF614" s="881"/>
      <c r="DEV614" s="877"/>
      <c r="DEZ614" s="874"/>
      <c r="DFA614" s="881"/>
      <c r="DFB614" s="881"/>
      <c r="DFR614" s="877"/>
      <c r="DFV614" s="874"/>
      <c r="DFW614" s="881"/>
      <c r="DFX614" s="881"/>
      <c r="DGN614" s="877"/>
      <c r="DGR614" s="874"/>
      <c r="DGS614" s="881"/>
      <c r="DGT614" s="881"/>
      <c r="DHJ614" s="877"/>
      <c r="DHN614" s="874"/>
      <c r="DHO614" s="881"/>
      <c r="DHP614" s="881"/>
      <c r="DIF614" s="877"/>
      <c r="DIJ614" s="874"/>
      <c r="DIK614" s="881"/>
      <c r="DIL614" s="881"/>
      <c r="DJB614" s="877"/>
      <c r="DJF614" s="874"/>
      <c r="DJG614" s="881"/>
      <c r="DJH614" s="881"/>
      <c r="DJX614" s="877"/>
      <c r="DKB614" s="874"/>
      <c r="DKC614" s="881"/>
      <c r="DKD614" s="881"/>
      <c r="DKT614" s="877"/>
      <c r="DKX614" s="874"/>
      <c r="DKY614" s="881"/>
      <c r="DKZ614" s="881"/>
      <c r="DLP614" s="877"/>
      <c r="DLT614" s="874"/>
      <c r="DLU614" s="881"/>
      <c r="DLV614" s="881"/>
      <c r="DML614" s="877"/>
      <c r="DMP614" s="874"/>
      <c r="DMQ614" s="881"/>
      <c r="DMR614" s="881"/>
      <c r="DNH614" s="877"/>
      <c r="DNL614" s="874"/>
      <c r="DNM614" s="881"/>
      <c r="DNN614" s="881"/>
      <c r="DOD614" s="877"/>
      <c r="DOH614" s="874"/>
      <c r="DOI614" s="881"/>
      <c r="DOJ614" s="881"/>
      <c r="DOZ614" s="877"/>
      <c r="DPD614" s="874"/>
      <c r="DPE614" s="881"/>
      <c r="DPF614" s="881"/>
      <c r="DPV614" s="877"/>
      <c r="DPZ614" s="874"/>
      <c r="DQA614" s="881"/>
      <c r="DQB614" s="881"/>
      <c r="DQR614" s="877"/>
      <c r="DQV614" s="874"/>
      <c r="DQW614" s="881"/>
      <c r="DQX614" s="881"/>
      <c r="DRN614" s="877"/>
      <c r="DRR614" s="874"/>
      <c r="DRS614" s="881"/>
      <c r="DRT614" s="881"/>
      <c r="DSJ614" s="877"/>
      <c r="DSN614" s="874"/>
      <c r="DSO614" s="881"/>
      <c r="DSP614" s="881"/>
      <c r="DTF614" s="877"/>
      <c r="DTJ614" s="874"/>
      <c r="DTK614" s="881"/>
      <c r="DTL614" s="881"/>
      <c r="DUB614" s="877"/>
      <c r="DUF614" s="874"/>
      <c r="DUG614" s="881"/>
      <c r="DUH614" s="881"/>
      <c r="DUX614" s="877"/>
      <c r="DVB614" s="874"/>
      <c r="DVC614" s="881"/>
      <c r="DVD614" s="881"/>
      <c r="DVT614" s="877"/>
      <c r="DVX614" s="874"/>
      <c r="DVY614" s="881"/>
      <c r="DVZ614" s="881"/>
      <c r="DWP614" s="877"/>
      <c r="DWT614" s="874"/>
      <c r="DWU614" s="881"/>
      <c r="DWV614" s="881"/>
      <c r="DXL614" s="877"/>
      <c r="DXP614" s="874"/>
      <c r="DXQ614" s="881"/>
      <c r="DXR614" s="881"/>
      <c r="DYH614" s="877"/>
      <c r="DYL614" s="874"/>
      <c r="DYM614" s="881"/>
      <c r="DYN614" s="881"/>
      <c r="DZD614" s="877"/>
      <c r="DZH614" s="874"/>
      <c r="DZI614" s="881"/>
      <c r="DZJ614" s="881"/>
      <c r="DZZ614" s="877"/>
      <c r="EAD614" s="874"/>
      <c r="EAE614" s="881"/>
      <c r="EAF614" s="881"/>
      <c r="EAV614" s="877"/>
      <c r="EAZ614" s="874"/>
      <c r="EBA614" s="881"/>
      <c r="EBB614" s="881"/>
      <c r="EBR614" s="877"/>
      <c r="EBV614" s="874"/>
      <c r="EBW614" s="881"/>
      <c r="EBX614" s="881"/>
      <c r="ECN614" s="877"/>
      <c r="ECR614" s="874"/>
      <c r="ECS614" s="881"/>
      <c r="ECT614" s="881"/>
      <c r="EDJ614" s="877"/>
      <c r="EDN614" s="874"/>
      <c r="EDO614" s="881"/>
      <c r="EDP614" s="881"/>
      <c r="EEF614" s="877"/>
      <c r="EEJ614" s="874"/>
      <c r="EEK614" s="881"/>
      <c r="EEL614" s="881"/>
      <c r="EFB614" s="877"/>
      <c r="EFF614" s="874"/>
      <c r="EFG614" s="881"/>
      <c r="EFH614" s="881"/>
      <c r="EFX614" s="877"/>
      <c r="EGB614" s="874"/>
      <c r="EGC614" s="881"/>
      <c r="EGD614" s="881"/>
      <c r="EGT614" s="877"/>
      <c r="EGX614" s="874"/>
      <c r="EGY614" s="881"/>
      <c r="EGZ614" s="881"/>
      <c r="EHP614" s="877"/>
      <c r="EHT614" s="874"/>
      <c r="EHU614" s="881"/>
      <c r="EHV614" s="881"/>
      <c r="EIL614" s="877"/>
      <c r="EIP614" s="874"/>
      <c r="EIQ614" s="881"/>
      <c r="EIR614" s="881"/>
      <c r="EJH614" s="877"/>
      <c r="EJL614" s="874"/>
      <c r="EJM614" s="881"/>
      <c r="EJN614" s="881"/>
      <c r="EKD614" s="877"/>
      <c r="EKH614" s="874"/>
      <c r="EKI614" s="881"/>
      <c r="EKJ614" s="881"/>
      <c r="EKZ614" s="877"/>
      <c r="ELD614" s="874"/>
      <c r="ELE614" s="881"/>
      <c r="ELF614" s="881"/>
      <c r="ELV614" s="877"/>
      <c r="ELZ614" s="874"/>
      <c r="EMA614" s="881"/>
      <c r="EMB614" s="881"/>
      <c r="EMR614" s="877"/>
      <c r="EMV614" s="874"/>
      <c r="EMW614" s="881"/>
      <c r="EMX614" s="881"/>
      <c r="ENN614" s="877"/>
      <c r="ENR614" s="874"/>
      <c r="ENS614" s="881"/>
      <c r="ENT614" s="881"/>
      <c r="EOJ614" s="877"/>
      <c r="EON614" s="874"/>
      <c r="EOO614" s="881"/>
      <c r="EOP614" s="881"/>
      <c r="EPF614" s="877"/>
      <c r="EPJ614" s="874"/>
      <c r="EPK614" s="881"/>
      <c r="EPL614" s="881"/>
      <c r="EQB614" s="877"/>
      <c r="EQF614" s="874"/>
      <c r="EQG614" s="881"/>
      <c r="EQH614" s="881"/>
      <c r="EQX614" s="877"/>
      <c r="ERB614" s="874"/>
      <c r="ERC614" s="881"/>
      <c r="ERD614" s="881"/>
      <c r="ERT614" s="877"/>
      <c r="ERX614" s="874"/>
      <c r="ERY614" s="881"/>
      <c r="ERZ614" s="881"/>
      <c r="ESP614" s="877"/>
      <c r="EST614" s="874"/>
      <c r="ESU614" s="881"/>
      <c r="ESV614" s="881"/>
      <c r="ETL614" s="877"/>
      <c r="ETP614" s="874"/>
      <c r="ETQ614" s="881"/>
      <c r="ETR614" s="881"/>
      <c r="EUH614" s="877"/>
      <c r="EUL614" s="874"/>
      <c r="EUM614" s="881"/>
      <c r="EUN614" s="881"/>
      <c r="EVD614" s="877"/>
      <c r="EVH614" s="874"/>
      <c r="EVI614" s="881"/>
      <c r="EVJ614" s="881"/>
      <c r="EVZ614" s="877"/>
      <c r="EWD614" s="874"/>
      <c r="EWE614" s="881"/>
      <c r="EWF614" s="881"/>
      <c r="EWV614" s="877"/>
      <c r="EWZ614" s="874"/>
      <c r="EXA614" s="881"/>
      <c r="EXB614" s="881"/>
      <c r="EXR614" s="877"/>
      <c r="EXV614" s="874"/>
      <c r="EXW614" s="881"/>
      <c r="EXX614" s="881"/>
      <c r="EYN614" s="877"/>
      <c r="EYR614" s="874"/>
      <c r="EYS614" s="881"/>
      <c r="EYT614" s="881"/>
      <c r="EZJ614" s="877"/>
      <c r="EZN614" s="874"/>
      <c r="EZO614" s="881"/>
      <c r="EZP614" s="881"/>
      <c r="FAF614" s="877"/>
      <c r="FAJ614" s="874"/>
      <c r="FAK614" s="881"/>
      <c r="FAL614" s="881"/>
      <c r="FBB614" s="877"/>
      <c r="FBF614" s="874"/>
      <c r="FBG614" s="881"/>
      <c r="FBH614" s="881"/>
      <c r="FBX614" s="877"/>
      <c r="FCB614" s="874"/>
      <c r="FCC614" s="881"/>
      <c r="FCD614" s="881"/>
      <c r="FCT614" s="877"/>
      <c r="FCX614" s="874"/>
      <c r="FCY614" s="881"/>
      <c r="FCZ614" s="881"/>
      <c r="FDP614" s="877"/>
      <c r="FDT614" s="874"/>
      <c r="FDU614" s="881"/>
      <c r="FDV614" s="881"/>
      <c r="FEL614" s="877"/>
      <c r="FEP614" s="874"/>
      <c r="FEQ614" s="881"/>
      <c r="FER614" s="881"/>
      <c r="FFH614" s="877"/>
      <c r="FFL614" s="874"/>
      <c r="FFM614" s="881"/>
      <c r="FFN614" s="881"/>
      <c r="FGD614" s="877"/>
      <c r="FGH614" s="874"/>
      <c r="FGI614" s="881"/>
      <c r="FGJ614" s="881"/>
      <c r="FGZ614" s="877"/>
      <c r="FHD614" s="874"/>
      <c r="FHE614" s="881"/>
      <c r="FHF614" s="881"/>
      <c r="FHV614" s="877"/>
      <c r="FHZ614" s="874"/>
      <c r="FIA614" s="881"/>
      <c r="FIB614" s="881"/>
      <c r="FIR614" s="877"/>
      <c r="FIV614" s="874"/>
      <c r="FIW614" s="881"/>
      <c r="FIX614" s="881"/>
      <c r="FJN614" s="877"/>
      <c r="FJR614" s="874"/>
      <c r="FJS614" s="881"/>
      <c r="FJT614" s="881"/>
      <c r="FKJ614" s="877"/>
      <c r="FKN614" s="874"/>
      <c r="FKO614" s="881"/>
      <c r="FKP614" s="881"/>
      <c r="FLF614" s="877"/>
      <c r="FLJ614" s="874"/>
      <c r="FLK614" s="881"/>
      <c r="FLL614" s="881"/>
      <c r="FMB614" s="877"/>
      <c r="FMF614" s="874"/>
      <c r="FMG614" s="881"/>
      <c r="FMH614" s="881"/>
      <c r="FMX614" s="877"/>
      <c r="FNB614" s="874"/>
      <c r="FNC614" s="881"/>
      <c r="FND614" s="881"/>
      <c r="FNT614" s="877"/>
      <c r="FNX614" s="874"/>
      <c r="FNY614" s="881"/>
      <c r="FNZ614" s="881"/>
      <c r="FOP614" s="877"/>
      <c r="FOT614" s="874"/>
      <c r="FOU614" s="881"/>
      <c r="FOV614" s="881"/>
      <c r="FPL614" s="877"/>
      <c r="FPP614" s="874"/>
      <c r="FPQ614" s="881"/>
      <c r="FPR614" s="881"/>
      <c r="FQH614" s="877"/>
      <c r="FQL614" s="874"/>
      <c r="FQM614" s="881"/>
      <c r="FQN614" s="881"/>
      <c r="FRD614" s="877"/>
      <c r="FRH614" s="874"/>
      <c r="FRI614" s="881"/>
      <c r="FRJ614" s="881"/>
      <c r="FRZ614" s="877"/>
      <c r="FSD614" s="874"/>
      <c r="FSE614" s="881"/>
      <c r="FSF614" s="881"/>
      <c r="FSV614" s="877"/>
      <c r="FSZ614" s="874"/>
      <c r="FTA614" s="881"/>
      <c r="FTB614" s="881"/>
      <c r="FTR614" s="877"/>
      <c r="FTV614" s="874"/>
      <c r="FTW614" s="881"/>
      <c r="FTX614" s="881"/>
      <c r="FUN614" s="877"/>
      <c r="FUR614" s="874"/>
      <c r="FUS614" s="881"/>
      <c r="FUT614" s="881"/>
      <c r="FVJ614" s="877"/>
      <c r="FVN614" s="874"/>
      <c r="FVO614" s="881"/>
      <c r="FVP614" s="881"/>
      <c r="FWF614" s="877"/>
      <c r="FWJ614" s="874"/>
      <c r="FWK614" s="881"/>
      <c r="FWL614" s="881"/>
      <c r="FXB614" s="877"/>
      <c r="FXF614" s="874"/>
      <c r="FXG614" s="881"/>
      <c r="FXH614" s="881"/>
      <c r="FXX614" s="877"/>
      <c r="FYB614" s="874"/>
      <c r="FYC614" s="881"/>
      <c r="FYD614" s="881"/>
      <c r="FYT614" s="877"/>
      <c r="FYX614" s="874"/>
      <c r="FYY614" s="881"/>
      <c r="FYZ614" s="881"/>
      <c r="FZP614" s="877"/>
      <c r="FZT614" s="874"/>
      <c r="FZU614" s="881"/>
      <c r="FZV614" s="881"/>
      <c r="GAL614" s="877"/>
      <c r="GAP614" s="874"/>
      <c r="GAQ614" s="881"/>
      <c r="GAR614" s="881"/>
      <c r="GBH614" s="877"/>
      <c r="GBL614" s="874"/>
      <c r="GBM614" s="881"/>
      <c r="GBN614" s="881"/>
      <c r="GCD614" s="877"/>
      <c r="GCH614" s="874"/>
      <c r="GCI614" s="881"/>
      <c r="GCJ614" s="881"/>
      <c r="GCZ614" s="877"/>
      <c r="GDD614" s="874"/>
      <c r="GDE614" s="881"/>
      <c r="GDF614" s="881"/>
      <c r="GDV614" s="877"/>
      <c r="GDZ614" s="874"/>
      <c r="GEA614" s="881"/>
      <c r="GEB614" s="881"/>
      <c r="GER614" s="877"/>
      <c r="GEV614" s="874"/>
      <c r="GEW614" s="881"/>
      <c r="GEX614" s="881"/>
      <c r="GFN614" s="877"/>
      <c r="GFR614" s="874"/>
      <c r="GFS614" s="881"/>
      <c r="GFT614" s="881"/>
      <c r="GGJ614" s="877"/>
      <c r="GGN614" s="874"/>
      <c r="GGO614" s="881"/>
      <c r="GGP614" s="881"/>
      <c r="GHF614" s="877"/>
      <c r="GHJ614" s="874"/>
      <c r="GHK614" s="881"/>
      <c r="GHL614" s="881"/>
      <c r="GIB614" s="877"/>
      <c r="GIF614" s="874"/>
      <c r="GIG614" s="881"/>
      <c r="GIH614" s="881"/>
      <c r="GIX614" s="877"/>
      <c r="GJB614" s="874"/>
      <c r="GJC614" s="881"/>
      <c r="GJD614" s="881"/>
      <c r="GJT614" s="877"/>
      <c r="GJX614" s="874"/>
      <c r="GJY614" s="881"/>
      <c r="GJZ614" s="881"/>
      <c r="GKP614" s="877"/>
      <c r="GKT614" s="874"/>
      <c r="GKU614" s="881"/>
      <c r="GKV614" s="881"/>
      <c r="GLL614" s="877"/>
      <c r="GLP614" s="874"/>
      <c r="GLQ614" s="881"/>
      <c r="GLR614" s="881"/>
      <c r="GMH614" s="877"/>
      <c r="GML614" s="874"/>
      <c r="GMM614" s="881"/>
      <c r="GMN614" s="881"/>
      <c r="GND614" s="877"/>
      <c r="GNH614" s="874"/>
      <c r="GNI614" s="881"/>
      <c r="GNJ614" s="881"/>
      <c r="GNZ614" s="877"/>
      <c r="GOD614" s="874"/>
      <c r="GOE614" s="881"/>
      <c r="GOF614" s="881"/>
      <c r="GOV614" s="877"/>
      <c r="GOZ614" s="874"/>
      <c r="GPA614" s="881"/>
      <c r="GPB614" s="881"/>
      <c r="GPR614" s="877"/>
      <c r="GPV614" s="874"/>
      <c r="GPW614" s="881"/>
      <c r="GPX614" s="881"/>
      <c r="GQN614" s="877"/>
      <c r="GQR614" s="874"/>
      <c r="GQS614" s="881"/>
      <c r="GQT614" s="881"/>
      <c r="GRJ614" s="877"/>
      <c r="GRN614" s="874"/>
      <c r="GRO614" s="881"/>
      <c r="GRP614" s="881"/>
      <c r="GSF614" s="877"/>
      <c r="GSJ614" s="874"/>
      <c r="GSK614" s="881"/>
      <c r="GSL614" s="881"/>
      <c r="GTB614" s="877"/>
      <c r="GTF614" s="874"/>
      <c r="GTG614" s="881"/>
      <c r="GTH614" s="881"/>
      <c r="GTX614" s="877"/>
      <c r="GUB614" s="874"/>
      <c r="GUC614" s="881"/>
      <c r="GUD614" s="881"/>
      <c r="GUT614" s="877"/>
      <c r="GUX614" s="874"/>
      <c r="GUY614" s="881"/>
      <c r="GUZ614" s="881"/>
      <c r="GVP614" s="877"/>
      <c r="GVT614" s="874"/>
      <c r="GVU614" s="881"/>
      <c r="GVV614" s="881"/>
      <c r="GWL614" s="877"/>
      <c r="GWP614" s="874"/>
      <c r="GWQ614" s="881"/>
      <c r="GWR614" s="881"/>
      <c r="GXH614" s="877"/>
      <c r="GXL614" s="874"/>
      <c r="GXM614" s="881"/>
      <c r="GXN614" s="881"/>
      <c r="GYD614" s="877"/>
      <c r="GYH614" s="874"/>
      <c r="GYI614" s="881"/>
      <c r="GYJ614" s="881"/>
      <c r="GYZ614" s="877"/>
      <c r="GZD614" s="874"/>
      <c r="GZE614" s="881"/>
      <c r="GZF614" s="881"/>
      <c r="GZV614" s="877"/>
      <c r="GZZ614" s="874"/>
      <c r="HAA614" s="881"/>
      <c r="HAB614" s="881"/>
      <c r="HAR614" s="877"/>
      <c r="HAV614" s="874"/>
      <c r="HAW614" s="881"/>
      <c r="HAX614" s="881"/>
      <c r="HBN614" s="877"/>
      <c r="HBR614" s="874"/>
      <c r="HBS614" s="881"/>
      <c r="HBT614" s="881"/>
      <c r="HCJ614" s="877"/>
      <c r="HCN614" s="874"/>
      <c r="HCO614" s="881"/>
      <c r="HCP614" s="881"/>
      <c r="HDF614" s="877"/>
      <c r="HDJ614" s="874"/>
      <c r="HDK614" s="881"/>
      <c r="HDL614" s="881"/>
      <c r="HEB614" s="877"/>
      <c r="HEF614" s="874"/>
      <c r="HEG614" s="881"/>
      <c r="HEH614" s="881"/>
      <c r="HEX614" s="877"/>
      <c r="HFB614" s="874"/>
      <c r="HFC614" s="881"/>
      <c r="HFD614" s="881"/>
      <c r="HFT614" s="877"/>
      <c r="HFX614" s="874"/>
      <c r="HFY614" s="881"/>
      <c r="HFZ614" s="881"/>
      <c r="HGP614" s="877"/>
      <c r="HGT614" s="874"/>
      <c r="HGU614" s="881"/>
      <c r="HGV614" s="881"/>
      <c r="HHL614" s="877"/>
      <c r="HHP614" s="874"/>
      <c r="HHQ614" s="881"/>
      <c r="HHR614" s="881"/>
      <c r="HIH614" s="877"/>
      <c r="HIL614" s="874"/>
      <c r="HIM614" s="881"/>
      <c r="HIN614" s="881"/>
      <c r="HJD614" s="877"/>
      <c r="HJH614" s="874"/>
      <c r="HJI614" s="881"/>
      <c r="HJJ614" s="881"/>
      <c r="HJZ614" s="877"/>
      <c r="HKD614" s="874"/>
      <c r="HKE614" s="881"/>
      <c r="HKF614" s="881"/>
      <c r="HKV614" s="877"/>
      <c r="HKZ614" s="874"/>
      <c r="HLA614" s="881"/>
      <c r="HLB614" s="881"/>
      <c r="HLR614" s="877"/>
      <c r="HLV614" s="874"/>
      <c r="HLW614" s="881"/>
      <c r="HLX614" s="881"/>
      <c r="HMN614" s="877"/>
      <c r="HMR614" s="874"/>
      <c r="HMS614" s="881"/>
      <c r="HMT614" s="881"/>
      <c r="HNJ614" s="877"/>
      <c r="HNN614" s="874"/>
      <c r="HNO614" s="881"/>
      <c r="HNP614" s="881"/>
      <c r="HOF614" s="877"/>
      <c r="HOJ614" s="874"/>
      <c r="HOK614" s="881"/>
      <c r="HOL614" s="881"/>
      <c r="HPB614" s="877"/>
      <c r="HPF614" s="874"/>
      <c r="HPG614" s="881"/>
      <c r="HPH614" s="881"/>
      <c r="HPX614" s="877"/>
      <c r="HQB614" s="874"/>
      <c r="HQC614" s="881"/>
      <c r="HQD614" s="881"/>
      <c r="HQT614" s="877"/>
      <c r="HQX614" s="874"/>
      <c r="HQY614" s="881"/>
      <c r="HQZ614" s="881"/>
      <c r="HRP614" s="877"/>
      <c r="HRT614" s="874"/>
      <c r="HRU614" s="881"/>
      <c r="HRV614" s="881"/>
      <c r="HSL614" s="877"/>
      <c r="HSP614" s="874"/>
      <c r="HSQ614" s="881"/>
      <c r="HSR614" s="881"/>
      <c r="HTH614" s="877"/>
      <c r="HTL614" s="874"/>
      <c r="HTM614" s="881"/>
      <c r="HTN614" s="881"/>
      <c r="HUD614" s="877"/>
      <c r="HUH614" s="874"/>
      <c r="HUI614" s="881"/>
      <c r="HUJ614" s="881"/>
      <c r="HUZ614" s="877"/>
      <c r="HVD614" s="874"/>
      <c r="HVE614" s="881"/>
      <c r="HVF614" s="881"/>
      <c r="HVV614" s="877"/>
      <c r="HVZ614" s="874"/>
      <c r="HWA614" s="881"/>
      <c r="HWB614" s="881"/>
      <c r="HWR614" s="877"/>
      <c r="HWV614" s="874"/>
      <c r="HWW614" s="881"/>
      <c r="HWX614" s="881"/>
      <c r="HXN614" s="877"/>
      <c r="HXR614" s="874"/>
      <c r="HXS614" s="881"/>
      <c r="HXT614" s="881"/>
      <c r="HYJ614" s="877"/>
      <c r="HYN614" s="874"/>
      <c r="HYO614" s="881"/>
      <c r="HYP614" s="881"/>
      <c r="HZF614" s="877"/>
      <c r="HZJ614" s="874"/>
      <c r="HZK614" s="881"/>
      <c r="HZL614" s="881"/>
      <c r="IAB614" s="877"/>
      <c r="IAF614" s="874"/>
      <c r="IAG614" s="881"/>
      <c r="IAH614" s="881"/>
      <c r="IAX614" s="877"/>
      <c r="IBB614" s="874"/>
      <c r="IBC614" s="881"/>
      <c r="IBD614" s="881"/>
      <c r="IBT614" s="877"/>
      <c r="IBX614" s="874"/>
      <c r="IBY614" s="881"/>
      <c r="IBZ614" s="881"/>
      <c r="ICP614" s="877"/>
      <c r="ICT614" s="874"/>
      <c r="ICU614" s="881"/>
      <c r="ICV614" s="881"/>
      <c r="IDL614" s="877"/>
      <c r="IDP614" s="874"/>
      <c r="IDQ614" s="881"/>
      <c r="IDR614" s="881"/>
      <c r="IEH614" s="877"/>
      <c r="IEL614" s="874"/>
      <c r="IEM614" s="881"/>
      <c r="IEN614" s="881"/>
      <c r="IFD614" s="877"/>
      <c r="IFH614" s="874"/>
      <c r="IFI614" s="881"/>
      <c r="IFJ614" s="881"/>
      <c r="IFZ614" s="877"/>
      <c r="IGD614" s="874"/>
      <c r="IGE614" s="881"/>
      <c r="IGF614" s="881"/>
      <c r="IGV614" s="877"/>
      <c r="IGZ614" s="874"/>
      <c r="IHA614" s="881"/>
      <c r="IHB614" s="881"/>
      <c r="IHR614" s="877"/>
      <c r="IHV614" s="874"/>
      <c r="IHW614" s="881"/>
      <c r="IHX614" s="881"/>
      <c r="IIN614" s="877"/>
      <c r="IIR614" s="874"/>
      <c r="IIS614" s="881"/>
      <c r="IIT614" s="881"/>
      <c r="IJJ614" s="877"/>
      <c r="IJN614" s="874"/>
      <c r="IJO614" s="881"/>
      <c r="IJP614" s="881"/>
      <c r="IKF614" s="877"/>
      <c r="IKJ614" s="874"/>
      <c r="IKK614" s="881"/>
      <c r="IKL614" s="881"/>
      <c r="ILB614" s="877"/>
      <c r="ILF614" s="874"/>
      <c r="ILG614" s="881"/>
      <c r="ILH614" s="881"/>
      <c r="ILX614" s="877"/>
      <c r="IMB614" s="874"/>
      <c r="IMC614" s="881"/>
      <c r="IMD614" s="881"/>
      <c r="IMT614" s="877"/>
      <c r="IMX614" s="874"/>
      <c r="IMY614" s="881"/>
      <c r="IMZ614" s="881"/>
      <c r="INP614" s="877"/>
      <c r="INT614" s="874"/>
      <c r="INU614" s="881"/>
      <c r="INV614" s="881"/>
      <c r="IOL614" s="877"/>
      <c r="IOP614" s="874"/>
      <c r="IOQ614" s="881"/>
      <c r="IOR614" s="881"/>
      <c r="IPH614" s="877"/>
      <c r="IPL614" s="874"/>
      <c r="IPM614" s="881"/>
      <c r="IPN614" s="881"/>
      <c r="IQD614" s="877"/>
      <c r="IQH614" s="874"/>
      <c r="IQI614" s="881"/>
      <c r="IQJ614" s="881"/>
      <c r="IQZ614" s="877"/>
      <c r="IRD614" s="874"/>
      <c r="IRE614" s="881"/>
      <c r="IRF614" s="881"/>
      <c r="IRV614" s="877"/>
      <c r="IRZ614" s="874"/>
      <c r="ISA614" s="881"/>
      <c r="ISB614" s="881"/>
      <c r="ISR614" s="877"/>
      <c r="ISV614" s="874"/>
      <c r="ISW614" s="881"/>
      <c r="ISX614" s="881"/>
      <c r="ITN614" s="877"/>
      <c r="ITR614" s="874"/>
      <c r="ITS614" s="881"/>
      <c r="ITT614" s="881"/>
      <c r="IUJ614" s="877"/>
      <c r="IUN614" s="874"/>
      <c r="IUO614" s="881"/>
      <c r="IUP614" s="881"/>
      <c r="IVF614" s="877"/>
      <c r="IVJ614" s="874"/>
      <c r="IVK614" s="881"/>
      <c r="IVL614" s="881"/>
      <c r="IWB614" s="877"/>
      <c r="IWF614" s="874"/>
      <c r="IWG614" s="881"/>
      <c r="IWH614" s="881"/>
      <c r="IWX614" s="877"/>
      <c r="IXB614" s="874"/>
      <c r="IXC614" s="881"/>
      <c r="IXD614" s="881"/>
      <c r="IXT614" s="877"/>
      <c r="IXX614" s="874"/>
      <c r="IXY614" s="881"/>
      <c r="IXZ614" s="881"/>
      <c r="IYP614" s="877"/>
      <c r="IYT614" s="874"/>
      <c r="IYU614" s="881"/>
      <c r="IYV614" s="881"/>
      <c r="IZL614" s="877"/>
      <c r="IZP614" s="874"/>
      <c r="IZQ614" s="881"/>
      <c r="IZR614" s="881"/>
      <c r="JAH614" s="877"/>
      <c r="JAL614" s="874"/>
      <c r="JAM614" s="881"/>
      <c r="JAN614" s="881"/>
      <c r="JBD614" s="877"/>
      <c r="JBH614" s="874"/>
      <c r="JBI614" s="881"/>
      <c r="JBJ614" s="881"/>
      <c r="JBZ614" s="877"/>
      <c r="JCD614" s="874"/>
      <c r="JCE614" s="881"/>
      <c r="JCF614" s="881"/>
      <c r="JCV614" s="877"/>
      <c r="JCZ614" s="874"/>
      <c r="JDA614" s="881"/>
      <c r="JDB614" s="881"/>
      <c r="JDR614" s="877"/>
      <c r="JDV614" s="874"/>
      <c r="JDW614" s="881"/>
      <c r="JDX614" s="881"/>
      <c r="JEN614" s="877"/>
      <c r="JER614" s="874"/>
      <c r="JES614" s="881"/>
      <c r="JET614" s="881"/>
      <c r="JFJ614" s="877"/>
      <c r="JFN614" s="874"/>
      <c r="JFO614" s="881"/>
      <c r="JFP614" s="881"/>
      <c r="JGF614" s="877"/>
      <c r="JGJ614" s="874"/>
      <c r="JGK614" s="881"/>
      <c r="JGL614" s="881"/>
      <c r="JHB614" s="877"/>
      <c r="JHF614" s="874"/>
      <c r="JHG614" s="881"/>
      <c r="JHH614" s="881"/>
      <c r="JHX614" s="877"/>
      <c r="JIB614" s="874"/>
      <c r="JIC614" s="881"/>
      <c r="JID614" s="881"/>
      <c r="JIT614" s="877"/>
      <c r="JIX614" s="874"/>
      <c r="JIY614" s="881"/>
      <c r="JIZ614" s="881"/>
      <c r="JJP614" s="877"/>
      <c r="JJT614" s="874"/>
      <c r="JJU614" s="881"/>
      <c r="JJV614" s="881"/>
      <c r="JKL614" s="877"/>
      <c r="JKP614" s="874"/>
      <c r="JKQ614" s="881"/>
      <c r="JKR614" s="881"/>
      <c r="JLH614" s="877"/>
      <c r="JLL614" s="874"/>
      <c r="JLM614" s="881"/>
      <c r="JLN614" s="881"/>
      <c r="JMD614" s="877"/>
      <c r="JMH614" s="874"/>
      <c r="JMI614" s="881"/>
      <c r="JMJ614" s="881"/>
      <c r="JMZ614" s="877"/>
      <c r="JND614" s="874"/>
      <c r="JNE614" s="881"/>
      <c r="JNF614" s="881"/>
      <c r="JNV614" s="877"/>
      <c r="JNZ614" s="874"/>
      <c r="JOA614" s="881"/>
      <c r="JOB614" s="881"/>
      <c r="JOR614" s="877"/>
      <c r="JOV614" s="874"/>
      <c r="JOW614" s="881"/>
      <c r="JOX614" s="881"/>
      <c r="JPN614" s="877"/>
      <c r="JPR614" s="874"/>
      <c r="JPS614" s="881"/>
      <c r="JPT614" s="881"/>
      <c r="JQJ614" s="877"/>
      <c r="JQN614" s="874"/>
      <c r="JQO614" s="881"/>
      <c r="JQP614" s="881"/>
      <c r="JRF614" s="877"/>
      <c r="JRJ614" s="874"/>
      <c r="JRK614" s="881"/>
      <c r="JRL614" s="881"/>
      <c r="JSB614" s="877"/>
      <c r="JSF614" s="874"/>
      <c r="JSG614" s="881"/>
      <c r="JSH614" s="881"/>
      <c r="JSX614" s="877"/>
      <c r="JTB614" s="874"/>
      <c r="JTC614" s="881"/>
      <c r="JTD614" s="881"/>
      <c r="JTT614" s="877"/>
      <c r="JTX614" s="874"/>
      <c r="JTY614" s="881"/>
      <c r="JTZ614" s="881"/>
      <c r="JUP614" s="877"/>
      <c r="JUT614" s="874"/>
      <c r="JUU614" s="881"/>
      <c r="JUV614" s="881"/>
      <c r="JVL614" s="877"/>
      <c r="JVP614" s="874"/>
      <c r="JVQ614" s="881"/>
      <c r="JVR614" s="881"/>
      <c r="JWH614" s="877"/>
      <c r="JWL614" s="874"/>
      <c r="JWM614" s="881"/>
      <c r="JWN614" s="881"/>
      <c r="JXD614" s="877"/>
      <c r="JXH614" s="874"/>
      <c r="JXI614" s="881"/>
      <c r="JXJ614" s="881"/>
      <c r="JXZ614" s="877"/>
      <c r="JYD614" s="874"/>
      <c r="JYE614" s="881"/>
      <c r="JYF614" s="881"/>
      <c r="JYV614" s="877"/>
      <c r="JYZ614" s="874"/>
      <c r="JZA614" s="881"/>
      <c r="JZB614" s="881"/>
      <c r="JZR614" s="877"/>
      <c r="JZV614" s="874"/>
      <c r="JZW614" s="881"/>
      <c r="JZX614" s="881"/>
      <c r="KAN614" s="877"/>
      <c r="KAR614" s="874"/>
      <c r="KAS614" s="881"/>
      <c r="KAT614" s="881"/>
      <c r="KBJ614" s="877"/>
      <c r="KBN614" s="874"/>
      <c r="KBO614" s="881"/>
      <c r="KBP614" s="881"/>
      <c r="KCF614" s="877"/>
      <c r="KCJ614" s="874"/>
      <c r="KCK614" s="881"/>
      <c r="KCL614" s="881"/>
      <c r="KDB614" s="877"/>
      <c r="KDF614" s="874"/>
      <c r="KDG614" s="881"/>
      <c r="KDH614" s="881"/>
      <c r="KDX614" s="877"/>
      <c r="KEB614" s="874"/>
      <c r="KEC614" s="881"/>
      <c r="KED614" s="881"/>
      <c r="KET614" s="877"/>
      <c r="KEX614" s="874"/>
      <c r="KEY614" s="881"/>
      <c r="KEZ614" s="881"/>
      <c r="KFP614" s="877"/>
      <c r="KFT614" s="874"/>
      <c r="KFU614" s="881"/>
      <c r="KFV614" s="881"/>
      <c r="KGL614" s="877"/>
      <c r="KGP614" s="874"/>
      <c r="KGQ614" s="881"/>
      <c r="KGR614" s="881"/>
      <c r="KHH614" s="877"/>
      <c r="KHL614" s="874"/>
      <c r="KHM614" s="881"/>
      <c r="KHN614" s="881"/>
      <c r="KID614" s="877"/>
      <c r="KIH614" s="874"/>
      <c r="KII614" s="881"/>
      <c r="KIJ614" s="881"/>
      <c r="KIZ614" s="877"/>
      <c r="KJD614" s="874"/>
      <c r="KJE614" s="881"/>
      <c r="KJF614" s="881"/>
      <c r="KJV614" s="877"/>
      <c r="KJZ614" s="874"/>
      <c r="KKA614" s="881"/>
      <c r="KKB614" s="881"/>
      <c r="KKR614" s="877"/>
      <c r="KKV614" s="874"/>
      <c r="KKW614" s="881"/>
      <c r="KKX614" s="881"/>
      <c r="KLN614" s="877"/>
      <c r="KLR614" s="874"/>
      <c r="KLS614" s="881"/>
      <c r="KLT614" s="881"/>
      <c r="KMJ614" s="877"/>
      <c r="KMN614" s="874"/>
      <c r="KMO614" s="881"/>
      <c r="KMP614" s="881"/>
      <c r="KNF614" s="877"/>
      <c r="KNJ614" s="874"/>
      <c r="KNK614" s="881"/>
      <c r="KNL614" s="881"/>
      <c r="KOB614" s="877"/>
      <c r="KOF614" s="874"/>
      <c r="KOG614" s="881"/>
      <c r="KOH614" s="881"/>
      <c r="KOX614" s="877"/>
      <c r="KPB614" s="874"/>
      <c r="KPC614" s="881"/>
      <c r="KPD614" s="881"/>
      <c r="KPT614" s="877"/>
      <c r="KPX614" s="874"/>
      <c r="KPY614" s="881"/>
      <c r="KPZ614" s="881"/>
      <c r="KQP614" s="877"/>
      <c r="KQT614" s="874"/>
      <c r="KQU614" s="881"/>
      <c r="KQV614" s="881"/>
      <c r="KRL614" s="877"/>
      <c r="KRP614" s="874"/>
      <c r="KRQ614" s="881"/>
      <c r="KRR614" s="881"/>
      <c r="KSH614" s="877"/>
      <c r="KSL614" s="874"/>
      <c r="KSM614" s="881"/>
      <c r="KSN614" s="881"/>
      <c r="KTD614" s="877"/>
      <c r="KTH614" s="874"/>
      <c r="KTI614" s="881"/>
      <c r="KTJ614" s="881"/>
      <c r="KTZ614" s="877"/>
      <c r="KUD614" s="874"/>
      <c r="KUE614" s="881"/>
      <c r="KUF614" s="881"/>
      <c r="KUV614" s="877"/>
      <c r="KUZ614" s="874"/>
      <c r="KVA614" s="881"/>
      <c r="KVB614" s="881"/>
      <c r="KVR614" s="877"/>
      <c r="KVV614" s="874"/>
      <c r="KVW614" s="881"/>
      <c r="KVX614" s="881"/>
      <c r="KWN614" s="877"/>
      <c r="KWR614" s="874"/>
      <c r="KWS614" s="881"/>
      <c r="KWT614" s="881"/>
      <c r="KXJ614" s="877"/>
      <c r="KXN614" s="874"/>
      <c r="KXO614" s="881"/>
      <c r="KXP614" s="881"/>
      <c r="KYF614" s="877"/>
      <c r="KYJ614" s="874"/>
      <c r="KYK614" s="881"/>
      <c r="KYL614" s="881"/>
      <c r="KZB614" s="877"/>
      <c r="KZF614" s="874"/>
      <c r="KZG614" s="881"/>
      <c r="KZH614" s="881"/>
      <c r="KZX614" s="877"/>
      <c r="LAB614" s="874"/>
      <c r="LAC614" s="881"/>
      <c r="LAD614" s="881"/>
      <c r="LAT614" s="877"/>
      <c r="LAX614" s="874"/>
      <c r="LAY614" s="881"/>
      <c r="LAZ614" s="881"/>
      <c r="LBP614" s="877"/>
      <c r="LBT614" s="874"/>
      <c r="LBU614" s="881"/>
      <c r="LBV614" s="881"/>
      <c r="LCL614" s="877"/>
      <c r="LCP614" s="874"/>
      <c r="LCQ614" s="881"/>
      <c r="LCR614" s="881"/>
      <c r="LDH614" s="877"/>
      <c r="LDL614" s="874"/>
      <c r="LDM614" s="881"/>
      <c r="LDN614" s="881"/>
      <c r="LED614" s="877"/>
      <c r="LEH614" s="874"/>
      <c r="LEI614" s="881"/>
      <c r="LEJ614" s="881"/>
      <c r="LEZ614" s="877"/>
      <c r="LFD614" s="874"/>
      <c r="LFE614" s="881"/>
      <c r="LFF614" s="881"/>
      <c r="LFV614" s="877"/>
      <c r="LFZ614" s="874"/>
      <c r="LGA614" s="881"/>
      <c r="LGB614" s="881"/>
      <c r="LGR614" s="877"/>
      <c r="LGV614" s="874"/>
      <c r="LGW614" s="881"/>
      <c r="LGX614" s="881"/>
      <c r="LHN614" s="877"/>
      <c r="LHR614" s="874"/>
      <c r="LHS614" s="881"/>
      <c r="LHT614" s="881"/>
      <c r="LIJ614" s="877"/>
      <c r="LIN614" s="874"/>
      <c r="LIO614" s="881"/>
      <c r="LIP614" s="881"/>
      <c r="LJF614" s="877"/>
      <c r="LJJ614" s="874"/>
      <c r="LJK614" s="881"/>
      <c r="LJL614" s="881"/>
      <c r="LKB614" s="877"/>
      <c r="LKF614" s="874"/>
      <c r="LKG614" s="881"/>
      <c r="LKH614" s="881"/>
      <c r="LKX614" s="877"/>
      <c r="LLB614" s="874"/>
      <c r="LLC614" s="881"/>
      <c r="LLD614" s="881"/>
      <c r="LLT614" s="877"/>
      <c r="LLX614" s="874"/>
      <c r="LLY614" s="881"/>
      <c r="LLZ614" s="881"/>
      <c r="LMP614" s="877"/>
      <c r="LMT614" s="874"/>
      <c r="LMU614" s="881"/>
      <c r="LMV614" s="881"/>
      <c r="LNL614" s="877"/>
      <c r="LNP614" s="874"/>
      <c r="LNQ614" s="881"/>
      <c r="LNR614" s="881"/>
      <c r="LOH614" s="877"/>
      <c r="LOL614" s="874"/>
      <c r="LOM614" s="881"/>
      <c r="LON614" s="881"/>
      <c r="LPD614" s="877"/>
      <c r="LPH614" s="874"/>
      <c r="LPI614" s="881"/>
      <c r="LPJ614" s="881"/>
      <c r="LPZ614" s="877"/>
      <c r="LQD614" s="874"/>
      <c r="LQE614" s="881"/>
      <c r="LQF614" s="881"/>
      <c r="LQV614" s="877"/>
      <c r="LQZ614" s="874"/>
      <c r="LRA614" s="881"/>
      <c r="LRB614" s="881"/>
      <c r="LRR614" s="877"/>
      <c r="LRV614" s="874"/>
      <c r="LRW614" s="881"/>
      <c r="LRX614" s="881"/>
      <c r="LSN614" s="877"/>
      <c r="LSR614" s="874"/>
      <c r="LSS614" s="881"/>
      <c r="LST614" s="881"/>
      <c r="LTJ614" s="877"/>
      <c r="LTN614" s="874"/>
      <c r="LTO614" s="881"/>
      <c r="LTP614" s="881"/>
      <c r="LUF614" s="877"/>
      <c r="LUJ614" s="874"/>
      <c r="LUK614" s="881"/>
      <c r="LUL614" s="881"/>
      <c r="LVB614" s="877"/>
      <c r="LVF614" s="874"/>
      <c r="LVG614" s="881"/>
      <c r="LVH614" s="881"/>
      <c r="LVX614" s="877"/>
      <c r="LWB614" s="874"/>
      <c r="LWC614" s="881"/>
      <c r="LWD614" s="881"/>
      <c r="LWT614" s="877"/>
      <c r="LWX614" s="874"/>
      <c r="LWY614" s="881"/>
      <c r="LWZ614" s="881"/>
      <c r="LXP614" s="877"/>
      <c r="LXT614" s="874"/>
      <c r="LXU614" s="881"/>
      <c r="LXV614" s="881"/>
      <c r="LYL614" s="877"/>
      <c r="LYP614" s="874"/>
      <c r="LYQ614" s="881"/>
      <c r="LYR614" s="881"/>
      <c r="LZH614" s="877"/>
      <c r="LZL614" s="874"/>
      <c r="LZM614" s="881"/>
      <c r="LZN614" s="881"/>
      <c r="MAD614" s="877"/>
      <c r="MAH614" s="874"/>
      <c r="MAI614" s="881"/>
      <c r="MAJ614" s="881"/>
      <c r="MAZ614" s="877"/>
      <c r="MBD614" s="874"/>
      <c r="MBE614" s="881"/>
      <c r="MBF614" s="881"/>
      <c r="MBV614" s="877"/>
      <c r="MBZ614" s="874"/>
      <c r="MCA614" s="881"/>
      <c r="MCB614" s="881"/>
      <c r="MCR614" s="877"/>
      <c r="MCV614" s="874"/>
      <c r="MCW614" s="881"/>
      <c r="MCX614" s="881"/>
      <c r="MDN614" s="877"/>
      <c r="MDR614" s="874"/>
      <c r="MDS614" s="881"/>
      <c r="MDT614" s="881"/>
      <c r="MEJ614" s="877"/>
      <c r="MEN614" s="874"/>
      <c r="MEO614" s="881"/>
      <c r="MEP614" s="881"/>
      <c r="MFF614" s="877"/>
      <c r="MFJ614" s="874"/>
      <c r="MFK614" s="881"/>
      <c r="MFL614" s="881"/>
      <c r="MGB614" s="877"/>
      <c r="MGF614" s="874"/>
      <c r="MGG614" s="881"/>
      <c r="MGH614" s="881"/>
      <c r="MGX614" s="877"/>
      <c r="MHB614" s="874"/>
      <c r="MHC614" s="881"/>
      <c r="MHD614" s="881"/>
      <c r="MHT614" s="877"/>
      <c r="MHX614" s="874"/>
      <c r="MHY614" s="881"/>
      <c r="MHZ614" s="881"/>
      <c r="MIP614" s="877"/>
      <c r="MIT614" s="874"/>
      <c r="MIU614" s="881"/>
      <c r="MIV614" s="881"/>
      <c r="MJL614" s="877"/>
      <c r="MJP614" s="874"/>
      <c r="MJQ614" s="881"/>
      <c r="MJR614" s="881"/>
      <c r="MKH614" s="877"/>
      <c r="MKL614" s="874"/>
      <c r="MKM614" s="881"/>
      <c r="MKN614" s="881"/>
      <c r="MLD614" s="877"/>
      <c r="MLH614" s="874"/>
      <c r="MLI614" s="881"/>
      <c r="MLJ614" s="881"/>
      <c r="MLZ614" s="877"/>
      <c r="MMD614" s="874"/>
      <c r="MME614" s="881"/>
      <c r="MMF614" s="881"/>
      <c r="MMV614" s="877"/>
      <c r="MMZ614" s="874"/>
      <c r="MNA614" s="881"/>
      <c r="MNB614" s="881"/>
      <c r="MNR614" s="877"/>
      <c r="MNV614" s="874"/>
      <c r="MNW614" s="881"/>
      <c r="MNX614" s="881"/>
      <c r="MON614" s="877"/>
      <c r="MOR614" s="874"/>
      <c r="MOS614" s="881"/>
      <c r="MOT614" s="881"/>
      <c r="MPJ614" s="877"/>
      <c r="MPN614" s="874"/>
      <c r="MPO614" s="881"/>
      <c r="MPP614" s="881"/>
      <c r="MQF614" s="877"/>
      <c r="MQJ614" s="874"/>
      <c r="MQK614" s="881"/>
      <c r="MQL614" s="881"/>
      <c r="MRB614" s="877"/>
      <c r="MRF614" s="874"/>
      <c r="MRG614" s="881"/>
      <c r="MRH614" s="881"/>
      <c r="MRX614" s="877"/>
      <c r="MSB614" s="874"/>
      <c r="MSC614" s="881"/>
      <c r="MSD614" s="881"/>
      <c r="MST614" s="877"/>
      <c r="MSX614" s="874"/>
      <c r="MSY614" s="881"/>
      <c r="MSZ614" s="881"/>
      <c r="MTP614" s="877"/>
      <c r="MTT614" s="874"/>
      <c r="MTU614" s="881"/>
      <c r="MTV614" s="881"/>
      <c r="MUL614" s="877"/>
      <c r="MUP614" s="874"/>
      <c r="MUQ614" s="881"/>
      <c r="MUR614" s="881"/>
      <c r="MVH614" s="877"/>
      <c r="MVL614" s="874"/>
      <c r="MVM614" s="881"/>
      <c r="MVN614" s="881"/>
      <c r="MWD614" s="877"/>
      <c r="MWH614" s="874"/>
      <c r="MWI614" s="881"/>
      <c r="MWJ614" s="881"/>
      <c r="MWZ614" s="877"/>
      <c r="MXD614" s="874"/>
      <c r="MXE614" s="881"/>
      <c r="MXF614" s="881"/>
      <c r="MXV614" s="877"/>
      <c r="MXZ614" s="874"/>
      <c r="MYA614" s="881"/>
      <c r="MYB614" s="881"/>
      <c r="MYR614" s="877"/>
      <c r="MYV614" s="874"/>
      <c r="MYW614" s="881"/>
      <c r="MYX614" s="881"/>
      <c r="MZN614" s="877"/>
      <c r="MZR614" s="874"/>
      <c r="MZS614" s="881"/>
      <c r="MZT614" s="881"/>
      <c r="NAJ614" s="877"/>
      <c r="NAN614" s="874"/>
      <c r="NAO614" s="881"/>
      <c r="NAP614" s="881"/>
      <c r="NBF614" s="877"/>
      <c r="NBJ614" s="874"/>
      <c r="NBK614" s="881"/>
      <c r="NBL614" s="881"/>
      <c r="NCB614" s="877"/>
      <c r="NCF614" s="874"/>
      <c r="NCG614" s="881"/>
      <c r="NCH614" s="881"/>
      <c r="NCX614" s="877"/>
      <c r="NDB614" s="874"/>
      <c r="NDC614" s="881"/>
      <c r="NDD614" s="881"/>
      <c r="NDT614" s="877"/>
      <c r="NDX614" s="874"/>
      <c r="NDY614" s="881"/>
      <c r="NDZ614" s="881"/>
      <c r="NEP614" s="877"/>
      <c r="NET614" s="874"/>
      <c r="NEU614" s="881"/>
      <c r="NEV614" s="881"/>
      <c r="NFL614" s="877"/>
      <c r="NFP614" s="874"/>
      <c r="NFQ614" s="881"/>
      <c r="NFR614" s="881"/>
      <c r="NGH614" s="877"/>
      <c r="NGL614" s="874"/>
      <c r="NGM614" s="881"/>
      <c r="NGN614" s="881"/>
      <c r="NHD614" s="877"/>
      <c r="NHH614" s="874"/>
      <c r="NHI614" s="881"/>
      <c r="NHJ614" s="881"/>
      <c r="NHZ614" s="877"/>
      <c r="NID614" s="874"/>
      <c r="NIE614" s="881"/>
      <c r="NIF614" s="881"/>
      <c r="NIV614" s="877"/>
      <c r="NIZ614" s="874"/>
      <c r="NJA614" s="881"/>
      <c r="NJB614" s="881"/>
      <c r="NJR614" s="877"/>
      <c r="NJV614" s="874"/>
      <c r="NJW614" s="881"/>
      <c r="NJX614" s="881"/>
      <c r="NKN614" s="877"/>
      <c r="NKR614" s="874"/>
      <c r="NKS614" s="881"/>
      <c r="NKT614" s="881"/>
      <c r="NLJ614" s="877"/>
      <c r="NLN614" s="874"/>
      <c r="NLO614" s="881"/>
      <c r="NLP614" s="881"/>
      <c r="NMF614" s="877"/>
      <c r="NMJ614" s="874"/>
      <c r="NMK614" s="881"/>
      <c r="NML614" s="881"/>
      <c r="NNB614" s="877"/>
      <c r="NNF614" s="874"/>
      <c r="NNG614" s="881"/>
      <c r="NNH614" s="881"/>
      <c r="NNX614" s="877"/>
      <c r="NOB614" s="874"/>
      <c r="NOC614" s="881"/>
      <c r="NOD614" s="881"/>
      <c r="NOT614" s="877"/>
      <c r="NOX614" s="874"/>
      <c r="NOY614" s="881"/>
      <c r="NOZ614" s="881"/>
      <c r="NPP614" s="877"/>
      <c r="NPT614" s="874"/>
      <c r="NPU614" s="881"/>
      <c r="NPV614" s="881"/>
      <c r="NQL614" s="877"/>
      <c r="NQP614" s="874"/>
      <c r="NQQ614" s="881"/>
      <c r="NQR614" s="881"/>
      <c r="NRH614" s="877"/>
      <c r="NRL614" s="874"/>
      <c r="NRM614" s="881"/>
      <c r="NRN614" s="881"/>
      <c r="NSD614" s="877"/>
      <c r="NSH614" s="874"/>
      <c r="NSI614" s="881"/>
      <c r="NSJ614" s="881"/>
      <c r="NSZ614" s="877"/>
      <c r="NTD614" s="874"/>
      <c r="NTE614" s="881"/>
      <c r="NTF614" s="881"/>
      <c r="NTV614" s="877"/>
      <c r="NTZ614" s="874"/>
      <c r="NUA614" s="881"/>
      <c r="NUB614" s="881"/>
      <c r="NUR614" s="877"/>
      <c r="NUV614" s="874"/>
      <c r="NUW614" s="881"/>
      <c r="NUX614" s="881"/>
      <c r="NVN614" s="877"/>
      <c r="NVR614" s="874"/>
      <c r="NVS614" s="881"/>
      <c r="NVT614" s="881"/>
      <c r="NWJ614" s="877"/>
      <c r="NWN614" s="874"/>
      <c r="NWO614" s="881"/>
      <c r="NWP614" s="881"/>
      <c r="NXF614" s="877"/>
      <c r="NXJ614" s="874"/>
      <c r="NXK614" s="881"/>
      <c r="NXL614" s="881"/>
      <c r="NYB614" s="877"/>
      <c r="NYF614" s="874"/>
      <c r="NYG614" s="881"/>
      <c r="NYH614" s="881"/>
      <c r="NYX614" s="877"/>
      <c r="NZB614" s="874"/>
      <c r="NZC614" s="881"/>
      <c r="NZD614" s="881"/>
      <c r="NZT614" s="877"/>
      <c r="NZX614" s="874"/>
      <c r="NZY614" s="881"/>
      <c r="NZZ614" s="881"/>
      <c r="OAP614" s="877"/>
      <c r="OAT614" s="874"/>
      <c r="OAU614" s="881"/>
      <c r="OAV614" s="881"/>
      <c r="OBL614" s="877"/>
      <c r="OBP614" s="874"/>
      <c r="OBQ614" s="881"/>
      <c r="OBR614" s="881"/>
      <c r="OCH614" s="877"/>
      <c r="OCL614" s="874"/>
      <c r="OCM614" s="881"/>
      <c r="OCN614" s="881"/>
      <c r="ODD614" s="877"/>
      <c r="ODH614" s="874"/>
      <c r="ODI614" s="881"/>
      <c r="ODJ614" s="881"/>
      <c r="ODZ614" s="877"/>
      <c r="OED614" s="874"/>
      <c r="OEE614" s="881"/>
      <c r="OEF614" s="881"/>
      <c r="OEV614" s="877"/>
      <c r="OEZ614" s="874"/>
      <c r="OFA614" s="881"/>
      <c r="OFB614" s="881"/>
      <c r="OFR614" s="877"/>
      <c r="OFV614" s="874"/>
      <c r="OFW614" s="881"/>
      <c r="OFX614" s="881"/>
      <c r="OGN614" s="877"/>
      <c r="OGR614" s="874"/>
      <c r="OGS614" s="881"/>
      <c r="OGT614" s="881"/>
      <c r="OHJ614" s="877"/>
      <c r="OHN614" s="874"/>
      <c r="OHO614" s="881"/>
      <c r="OHP614" s="881"/>
      <c r="OIF614" s="877"/>
      <c r="OIJ614" s="874"/>
      <c r="OIK614" s="881"/>
      <c r="OIL614" s="881"/>
      <c r="OJB614" s="877"/>
      <c r="OJF614" s="874"/>
      <c r="OJG614" s="881"/>
      <c r="OJH614" s="881"/>
      <c r="OJX614" s="877"/>
      <c r="OKB614" s="874"/>
      <c r="OKC614" s="881"/>
      <c r="OKD614" s="881"/>
      <c r="OKT614" s="877"/>
      <c r="OKX614" s="874"/>
      <c r="OKY614" s="881"/>
      <c r="OKZ614" s="881"/>
      <c r="OLP614" s="877"/>
      <c r="OLT614" s="874"/>
      <c r="OLU614" s="881"/>
      <c r="OLV614" s="881"/>
      <c r="OML614" s="877"/>
      <c r="OMP614" s="874"/>
      <c r="OMQ614" s="881"/>
      <c r="OMR614" s="881"/>
      <c r="ONH614" s="877"/>
      <c r="ONL614" s="874"/>
      <c r="ONM614" s="881"/>
      <c r="ONN614" s="881"/>
      <c r="OOD614" s="877"/>
      <c r="OOH614" s="874"/>
      <c r="OOI614" s="881"/>
      <c r="OOJ614" s="881"/>
      <c r="OOZ614" s="877"/>
      <c r="OPD614" s="874"/>
      <c r="OPE614" s="881"/>
      <c r="OPF614" s="881"/>
      <c r="OPV614" s="877"/>
      <c r="OPZ614" s="874"/>
      <c r="OQA614" s="881"/>
      <c r="OQB614" s="881"/>
      <c r="OQR614" s="877"/>
      <c r="OQV614" s="874"/>
      <c r="OQW614" s="881"/>
      <c r="OQX614" s="881"/>
      <c r="ORN614" s="877"/>
      <c r="ORR614" s="874"/>
      <c r="ORS614" s="881"/>
      <c r="ORT614" s="881"/>
      <c r="OSJ614" s="877"/>
      <c r="OSN614" s="874"/>
      <c r="OSO614" s="881"/>
      <c r="OSP614" s="881"/>
      <c r="OTF614" s="877"/>
      <c r="OTJ614" s="874"/>
      <c r="OTK614" s="881"/>
      <c r="OTL614" s="881"/>
      <c r="OUB614" s="877"/>
      <c r="OUF614" s="874"/>
      <c r="OUG614" s="881"/>
      <c r="OUH614" s="881"/>
      <c r="OUX614" s="877"/>
      <c r="OVB614" s="874"/>
      <c r="OVC614" s="881"/>
      <c r="OVD614" s="881"/>
      <c r="OVT614" s="877"/>
      <c r="OVX614" s="874"/>
      <c r="OVY614" s="881"/>
      <c r="OVZ614" s="881"/>
      <c r="OWP614" s="877"/>
      <c r="OWT614" s="874"/>
      <c r="OWU614" s="881"/>
      <c r="OWV614" s="881"/>
      <c r="OXL614" s="877"/>
      <c r="OXP614" s="874"/>
      <c r="OXQ614" s="881"/>
      <c r="OXR614" s="881"/>
      <c r="OYH614" s="877"/>
      <c r="OYL614" s="874"/>
      <c r="OYM614" s="881"/>
      <c r="OYN614" s="881"/>
      <c r="OZD614" s="877"/>
      <c r="OZH614" s="874"/>
      <c r="OZI614" s="881"/>
      <c r="OZJ614" s="881"/>
      <c r="OZZ614" s="877"/>
      <c r="PAD614" s="874"/>
      <c r="PAE614" s="881"/>
      <c r="PAF614" s="881"/>
      <c r="PAV614" s="877"/>
      <c r="PAZ614" s="874"/>
      <c r="PBA614" s="881"/>
      <c r="PBB614" s="881"/>
      <c r="PBR614" s="877"/>
      <c r="PBV614" s="874"/>
      <c r="PBW614" s="881"/>
      <c r="PBX614" s="881"/>
      <c r="PCN614" s="877"/>
      <c r="PCR614" s="874"/>
      <c r="PCS614" s="881"/>
      <c r="PCT614" s="881"/>
      <c r="PDJ614" s="877"/>
      <c r="PDN614" s="874"/>
      <c r="PDO614" s="881"/>
      <c r="PDP614" s="881"/>
      <c r="PEF614" s="877"/>
      <c r="PEJ614" s="874"/>
      <c r="PEK614" s="881"/>
      <c r="PEL614" s="881"/>
      <c r="PFB614" s="877"/>
      <c r="PFF614" s="874"/>
      <c r="PFG614" s="881"/>
      <c r="PFH614" s="881"/>
      <c r="PFX614" s="877"/>
      <c r="PGB614" s="874"/>
      <c r="PGC614" s="881"/>
      <c r="PGD614" s="881"/>
      <c r="PGT614" s="877"/>
      <c r="PGX614" s="874"/>
      <c r="PGY614" s="881"/>
      <c r="PGZ614" s="881"/>
      <c r="PHP614" s="877"/>
      <c r="PHT614" s="874"/>
      <c r="PHU614" s="881"/>
      <c r="PHV614" s="881"/>
      <c r="PIL614" s="877"/>
      <c r="PIP614" s="874"/>
      <c r="PIQ614" s="881"/>
      <c r="PIR614" s="881"/>
      <c r="PJH614" s="877"/>
      <c r="PJL614" s="874"/>
      <c r="PJM614" s="881"/>
      <c r="PJN614" s="881"/>
      <c r="PKD614" s="877"/>
      <c r="PKH614" s="874"/>
      <c r="PKI614" s="881"/>
      <c r="PKJ614" s="881"/>
      <c r="PKZ614" s="877"/>
      <c r="PLD614" s="874"/>
      <c r="PLE614" s="881"/>
      <c r="PLF614" s="881"/>
      <c r="PLV614" s="877"/>
      <c r="PLZ614" s="874"/>
      <c r="PMA614" s="881"/>
      <c r="PMB614" s="881"/>
      <c r="PMR614" s="877"/>
      <c r="PMV614" s="874"/>
      <c r="PMW614" s="881"/>
      <c r="PMX614" s="881"/>
      <c r="PNN614" s="877"/>
      <c r="PNR614" s="874"/>
      <c r="PNS614" s="881"/>
      <c r="PNT614" s="881"/>
      <c r="POJ614" s="877"/>
      <c r="PON614" s="874"/>
      <c r="POO614" s="881"/>
      <c r="POP614" s="881"/>
      <c r="PPF614" s="877"/>
      <c r="PPJ614" s="874"/>
      <c r="PPK614" s="881"/>
      <c r="PPL614" s="881"/>
      <c r="PQB614" s="877"/>
      <c r="PQF614" s="874"/>
      <c r="PQG614" s="881"/>
      <c r="PQH614" s="881"/>
      <c r="PQX614" s="877"/>
      <c r="PRB614" s="874"/>
      <c r="PRC614" s="881"/>
      <c r="PRD614" s="881"/>
      <c r="PRT614" s="877"/>
      <c r="PRX614" s="874"/>
      <c r="PRY614" s="881"/>
      <c r="PRZ614" s="881"/>
      <c r="PSP614" s="877"/>
      <c r="PST614" s="874"/>
      <c r="PSU614" s="881"/>
      <c r="PSV614" s="881"/>
      <c r="PTL614" s="877"/>
      <c r="PTP614" s="874"/>
      <c r="PTQ614" s="881"/>
      <c r="PTR614" s="881"/>
      <c r="PUH614" s="877"/>
      <c r="PUL614" s="874"/>
      <c r="PUM614" s="881"/>
      <c r="PUN614" s="881"/>
      <c r="PVD614" s="877"/>
      <c r="PVH614" s="874"/>
      <c r="PVI614" s="881"/>
      <c r="PVJ614" s="881"/>
      <c r="PVZ614" s="877"/>
      <c r="PWD614" s="874"/>
      <c r="PWE614" s="881"/>
      <c r="PWF614" s="881"/>
      <c r="PWV614" s="877"/>
      <c r="PWZ614" s="874"/>
      <c r="PXA614" s="881"/>
      <c r="PXB614" s="881"/>
      <c r="PXR614" s="877"/>
      <c r="PXV614" s="874"/>
      <c r="PXW614" s="881"/>
      <c r="PXX614" s="881"/>
      <c r="PYN614" s="877"/>
      <c r="PYR614" s="874"/>
      <c r="PYS614" s="881"/>
      <c r="PYT614" s="881"/>
      <c r="PZJ614" s="877"/>
      <c r="PZN614" s="874"/>
      <c r="PZO614" s="881"/>
      <c r="PZP614" s="881"/>
      <c r="QAF614" s="877"/>
      <c r="QAJ614" s="874"/>
      <c r="QAK614" s="881"/>
      <c r="QAL614" s="881"/>
      <c r="QBB614" s="877"/>
      <c r="QBF614" s="874"/>
      <c r="QBG614" s="881"/>
      <c r="QBH614" s="881"/>
      <c r="QBX614" s="877"/>
      <c r="QCB614" s="874"/>
      <c r="QCC614" s="881"/>
      <c r="QCD614" s="881"/>
      <c r="QCT614" s="877"/>
      <c r="QCX614" s="874"/>
      <c r="QCY614" s="881"/>
      <c r="QCZ614" s="881"/>
      <c r="QDP614" s="877"/>
      <c r="QDT614" s="874"/>
      <c r="QDU614" s="881"/>
      <c r="QDV614" s="881"/>
      <c r="QEL614" s="877"/>
      <c r="QEP614" s="874"/>
      <c r="QEQ614" s="881"/>
      <c r="QER614" s="881"/>
      <c r="QFH614" s="877"/>
      <c r="QFL614" s="874"/>
      <c r="QFM614" s="881"/>
      <c r="QFN614" s="881"/>
      <c r="QGD614" s="877"/>
      <c r="QGH614" s="874"/>
      <c r="QGI614" s="881"/>
      <c r="QGJ614" s="881"/>
      <c r="QGZ614" s="877"/>
      <c r="QHD614" s="874"/>
      <c r="QHE614" s="881"/>
      <c r="QHF614" s="881"/>
      <c r="QHV614" s="877"/>
      <c r="QHZ614" s="874"/>
      <c r="QIA614" s="881"/>
      <c r="QIB614" s="881"/>
      <c r="QIR614" s="877"/>
      <c r="QIV614" s="874"/>
      <c r="QIW614" s="881"/>
      <c r="QIX614" s="881"/>
      <c r="QJN614" s="877"/>
      <c r="QJR614" s="874"/>
      <c r="QJS614" s="881"/>
      <c r="QJT614" s="881"/>
      <c r="QKJ614" s="877"/>
      <c r="QKN614" s="874"/>
      <c r="QKO614" s="881"/>
      <c r="QKP614" s="881"/>
      <c r="QLF614" s="877"/>
      <c r="QLJ614" s="874"/>
      <c r="QLK614" s="881"/>
      <c r="QLL614" s="881"/>
      <c r="QMB614" s="877"/>
      <c r="QMF614" s="874"/>
      <c r="QMG614" s="881"/>
      <c r="QMH614" s="881"/>
      <c r="QMX614" s="877"/>
      <c r="QNB614" s="874"/>
      <c r="QNC614" s="881"/>
      <c r="QND614" s="881"/>
      <c r="QNT614" s="877"/>
      <c r="QNX614" s="874"/>
      <c r="QNY614" s="881"/>
      <c r="QNZ614" s="881"/>
      <c r="QOP614" s="877"/>
      <c r="QOT614" s="874"/>
      <c r="QOU614" s="881"/>
      <c r="QOV614" s="881"/>
      <c r="QPL614" s="877"/>
      <c r="QPP614" s="874"/>
      <c r="QPQ614" s="881"/>
      <c r="QPR614" s="881"/>
      <c r="QQH614" s="877"/>
      <c r="QQL614" s="874"/>
      <c r="QQM614" s="881"/>
      <c r="QQN614" s="881"/>
      <c r="QRD614" s="877"/>
      <c r="QRH614" s="874"/>
      <c r="QRI614" s="881"/>
      <c r="QRJ614" s="881"/>
      <c r="QRZ614" s="877"/>
      <c r="QSD614" s="874"/>
      <c r="QSE614" s="881"/>
      <c r="QSF614" s="881"/>
      <c r="QSV614" s="877"/>
      <c r="QSZ614" s="874"/>
      <c r="QTA614" s="881"/>
      <c r="QTB614" s="881"/>
      <c r="QTR614" s="877"/>
      <c r="QTV614" s="874"/>
      <c r="QTW614" s="881"/>
      <c r="QTX614" s="881"/>
      <c r="QUN614" s="877"/>
      <c r="QUR614" s="874"/>
      <c r="QUS614" s="881"/>
      <c r="QUT614" s="881"/>
      <c r="QVJ614" s="877"/>
      <c r="QVN614" s="874"/>
      <c r="QVO614" s="881"/>
      <c r="QVP614" s="881"/>
      <c r="QWF614" s="877"/>
      <c r="QWJ614" s="874"/>
      <c r="QWK614" s="881"/>
      <c r="QWL614" s="881"/>
      <c r="QXB614" s="877"/>
      <c r="QXF614" s="874"/>
      <c r="QXG614" s="881"/>
      <c r="QXH614" s="881"/>
      <c r="QXX614" s="877"/>
      <c r="QYB614" s="874"/>
      <c r="QYC614" s="881"/>
      <c r="QYD614" s="881"/>
      <c r="QYT614" s="877"/>
      <c r="QYX614" s="874"/>
      <c r="QYY614" s="881"/>
      <c r="QYZ614" s="881"/>
      <c r="QZP614" s="877"/>
      <c r="QZT614" s="874"/>
      <c r="QZU614" s="881"/>
      <c r="QZV614" s="881"/>
      <c r="RAL614" s="877"/>
      <c r="RAP614" s="874"/>
      <c r="RAQ614" s="881"/>
      <c r="RAR614" s="881"/>
      <c r="RBH614" s="877"/>
      <c r="RBL614" s="874"/>
      <c r="RBM614" s="881"/>
      <c r="RBN614" s="881"/>
      <c r="RCD614" s="877"/>
      <c r="RCH614" s="874"/>
      <c r="RCI614" s="881"/>
      <c r="RCJ614" s="881"/>
      <c r="RCZ614" s="877"/>
      <c r="RDD614" s="874"/>
      <c r="RDE614" s="881"/>
      <c r="RDF614" s="881"/>
      <c r="RDV614" s="877"/>
      <c r="RDZ614" s="874"/>
      <c r="REA614" s="881"/>
      <c r="REB614" s="881"/>
      <c r="RER614" s="877"/>
      <c r="REV614" s="874"/>
      <c r="REW614" s="881"/>
      <c r="REX614" s="881"/>
      <c r="RFN614" s="877"/>
      <c r="RFR614" s="874"/>
      <c r="RFS614" s="881"/>
      <c r="RFT614" s="881"/>
      <c r="RGJ614" s="877"/>
      <c r="RGN614" s="874"/>
      <c r="RGO614" s="881"/>
      <c r="RGP614" s="881"/>
      <c r="RHF614" s="877"/>
      <c r="RHJ614" s="874"/>
      <c r="RHK614" s="881"/>
      <c r="RHL614" s="881"/>
      <c r="RIB614" s="877"/>
      <c r="RIF614" s="874"/>
      <c r="RIG614" s="881"/>
      <c r="RIH614" s="881"/>
      <c r="RIX614" s="877"/>
      <c r="RJB614" s="874"/>
      <c r="RJC614" s="881"/>
      <c r="RJD614" s="881"/>
      <c r="RJT614" s="877"/>
      <c r="RJX614" s="874"/>
      <c r="RJY614" s="881"/>
      <c r="RJZ614" s="881"/>
      <c r="RKP614" s="877"/>
      <c r="RKT614" s="874"/>
      <c r="RKU614" s="881"/>
      <c r="RKV614" s="881"/>
      <c r="RLL614" s="877"/>
      <c r="RLP614" s="874"/>
      <c r="RLQ614" s="881"/>
      <c r="RLR614" s="881"/>
      <c r="RMH614" s="877"/>
      <c r="RML614" s="874"/>
      <c r="RMM614" s="881"/>
      <c r="RMN614" s="881"/>
      <c r="RND614" s="877"/>
      <c r="RNH614" s="874"/>
      <c r="RNI614" s="881"/>
      <c r="RNJ614" s="881"/>
      <c r="RNZ614" s="877"/>
      <c r="ROD614" s="874"/>
      <c r="ROE614" s="881"/>
      <c r="ROF614" s="881"/>
      <c r="ROV614" s="877"/>
      <c r="ROZ614" s="874"/>
      <c r="RPA614" s="881"/>
      <c r="RPB614" s="881"/>
      <c r="RPR614" s="877"/>
      <c r="RPV614" s="874"/>
      <c r="RPW614" s="881"/>
      <c r="RPX614" s="881"/>
      <c r="RQN614" s="877"/>
      <c r="RQR614" s="874"/>
      <c r="RQS614" s="881"/>
      <c r="RQT614" s="881"/>
      <c r="RRJ614" s="877"/>
      <c r="RRN614" s="874"/>
      <c r="RRO614" s="881"/>
      <c r="RRP614" s="881"/>
      <c r="RSF614" s="877"/>
      <c r="RSJ614" s="874"/>
      <c r="RSK614" s="881"/>
      <c r="RSL614" s="881"/>
      <c r="RTB614" s="877"/>
      <c r="RTF614" s="874"/>
      <c r="RTG614" s="881"/>
      <c r="RTH614" s="881"/>
      <c r="RTX614" s="877"/>
      <c r="RUB614" s="874"/>
      <c r="RUC614" s="881"/>
      <c r="RUD614" s="881"/>
      <c r="RUT614" s="877"/>
      <c r="RUX614" s="874"/>
      <c r="RUY614" s="881"/>
      <c r="RUZ614" s="881"/>
      <c r="RVP614" s="877"/>
      <c r="RVT614" s="874"/>
      <c r="RVU614" s="881"/>
      <c r="RVV614" s="881"/>
      <c r="RWL614" s="877"/>
      <c r="RWP614" s="874"/>
      <c r="RWQ614" s="881"/>
      <c r="RWR614" s="881"/>
      <c r="RXH614" s="877"/>
      <c r="RXL614" s="874"/>
      <c r="RXM614" s="881"/>
      <c r="RXN614" s="881"/>
      <c r="RYD614" s="877"/>
      <c r="RYH614" s="874"/>
      <c r="RYI614" s="881"/>
      <c r="RYJ614" s="881"/>
      <c r="RYZ614" s="877"/>
      <c r="RZD614" s="874"/>
      <c r="RZE614" s="881"/>
      <c r="RZF614" s="881"/>
      <c r="RZV614" s="877"/>
      <c r="RZZ614" s="874"/>
      <c r="SAA614" s="881"/>
      <c r="SAB614" s="881"/>
      <c r="SAR614" s="877"/>
      <c r="SAV614" s="874"/>
      <c r="SAW614" s="881"/>
      <c r="SAX614" s="881"/>
      <c r="SBN614" s="877"/>
      <c r="SBR614" s="874"/>
      <c r="SBS614" s="881"/>
      <c r="SBT614" s="881"/>
      <c r="SCJ614" s="877"/>
      <c r="SCN614" s="874"/>
      <c r="SCO614" s="881"/>
      <c r="SCP614" s="881"/>
      <c r="SDF614" s="877"/>
      <c r="SDJ614" s="874"/>
      <c r="SDK614" s="881"/>
      <c r="SDL614" s="881"/>
      <c r="SEB614" s="877"/>
      <c r="SEF614" s="874"/>
      <c r="SEG614" s="881"/>
      <c r="SEH614" s="881"/>
      <c r="SEX614" s="877"/>
      <c r="SFB614" s="874"/>
      <c r="SFC614" s="881"/>
      <c r="SFD614" s="881"/>
      <c r="SFT614" s="877"/>
      <c r="SFX614" s="874"/>
      <c r="SFY614" s="881"/>
      <c r="SFZ614" s="881"/>
      <c r="SGP614" s="877"/>
      <c r="SGT614" s="874"/>
      <c r="SGU614" s="881"/>
      <c r="SGV614" s="881"/>
      <c r="SHL614" s="877"/>
      <c r="SHP614" s="874"/>
      <c r="SHQ614" s="881"/>
      <c r="SHR614" s="881"/>
      <c r="SIH614" s="877"/>
      <c r="SIL614" s="874"/>
      <c r="SIM614" s="881"/>
      <c r="SIN614" s="881"/>
      <c r="SJD614" s="877"/>
      <c r="SJH614" s="874"/>
      <c r="SJI614" s="881"/>
      <c r="SJJ614" s="881"/>
      <c r="SJZ614" s="877"/>
      <c r="SKD614" s="874"/>
      <c r="SKE614" s="881"/>
      <c r="SKF614" s="881"/>
      <c r="SKV614" s="877"/>
      <c r="SKZ614" s="874"/>
      <c r="SLA614" s="881"/>
      <c r="SLB614" s="881"/>
      <c r="SLR614" s="877"/>
      <c r="SLV614" s="874"/>
      <c r="SLW614" s="881"/>
      <c r="SLX614" s="881"/>
      <c r="SMN614" s="877"/>
      <c r="SMR614" s="874"/>
      <c r="SMS614" s="881"/>
      <c r="SMT614" s="881"/>
      <c r="SNJ614" s="877"/>
      <c r="SNN614" s="874"/>
      <c r="SNO614" s="881"/>
      <c r="SNP614" s="881"/>
      <c r="SOF614" s="877"/>
      <c r="SOJ614" s="874"/>
      <c r="SOK614" s="881"/>
      <c r="SOL614" s="881"/>
      <c r="SPB614" s="877"/>
      <c r="SPF614" s="874"/>
      <c r="SPG614" s="881"/>
      <c r="SPH614" s="881"/>
      <c r="SPX614" s="877"/>
      <c r="SQB614" s="874"/>
      <c r="SQC614" s="881"/>
      <c r="SQD614" s="881"/>
      <c r="SQT614" s="877"/>
      <c r="SQX614" s="874"/>
      <c r="SQY614" s="881"/>
      <c r="SQZ614" s="881"/>
      <c r="SRP614" s="877"/>
      <c r="SRT614" s="874"/>
      <c r="SRU614" s="881"/>
      <c r="SRV614" s="881"/>
      <c r="SSL614" s="877"/>
      <c r="SSP614" s="874"/>
      <c r="SSQ614" s="881"/>
      <c r="SSR614" s="881"/>
      <c r="STH614" s="877"/>
      <c r="STL614" s="874"/>
      <c r="STM614" s="881"/>
      <c r="STN614" s="881"/>
      <c r="SUD614" s="877"/>
      <c r="SUH614" s="874"/>
      <c r="SUI614" s="881"/>
      <c r="SUJ614" s="881"/>
      <c r="SUZ614" s="877"/>
      <c r="SVD614" s="874"/>
      <c r="SVE614" s="881"/>
      <c r="SVF614" s="881"/>
      <c r="SVV614" s="877"/>
      <c r="SVZ614" s="874"/>
      <c r="SWA614" s="881"/>
      <c r="SWB614" s="881"/>
      <c r="SWR614" s="877"/>
      <c r="SWV614" s="874"/>
      <c r="SWW614" s="881"/>
      <c r="SWX614" s="881"/>
      <c r="SXN614" s="877"/>
      <c r="SXR614" s="874"/>
      <c r="SXS614" s="881"/>
      <c r="SXT614" s="881"/>
      <c r="SYJ614" s="877"/>
      <c r="SYN614" s="874"/>
      <c r="SYO614" s="881"/>
      <c r="SYP614" s="881"/>
      <c r="SZF614" s="877"/>
      <c r="SZJ614" s="874"/>
      <c r="SZK614" s="881"/>
      <c r="SZL614" s="881"/>
      <c r="TAB614" s="877"/>
      <c r="TAF614" s="874"/>
      <c r="TAG614" s="881"/>
      <c r="TAH614" s="881"/>
      <c r="TAX614" s="877"/>
      <c r="TBB614" s="874"/>
      <c r="TBC614" s="881"/>
      <c r="TBD614" s="881"/>
      <c r="TBT614" s="877"/>
      <c r="TBX614" s="874"/>
      <c r="TBY614" s="881"/>
      <c r="TBZ614" s="881"/>
      <c r="TCP614" s="877"/>
      <c r="TCT614" s="874"/>
      <c r="TCU614" s="881"/>
      <c r="TCV614" s="881"/>
      <c r="TDL614" s="877"/>
      <c r="TDP614" s="874"/>
      <c r="TDQ614" s="881"/>
      <c r="TDR614" s="881"/>
      <c r="TEH614" s="877"/>
      <c r="TEL614" s="874"/>
      <c r="TEM614" s="881"/>
      <c r="TEN614" s="881"/>
      <c r="TFD614" s="877"/>
      <c r="TFH614" s="874"/>
      <c r="TFI614" s="881"/>
      <c r="TFJ614" s="881"/>
      <c r="TFZ614" s="877"/>
      <c r="TGD614" s="874"/>
      <c r="TGE614" s="881"/>
      <c r="TGF614" s="881"/>
      <c r="TGV614" s="877"/>
      <c r="TGZ614" s="874"/>
      <c r="THA614" s="881"/>
      <c r="THB614" s="881"/>
      <c r="THR614" s="877"/>
      <c r="THV614" s="874"/>
      <c r="THW614" s="881"/>
      <c r="THX614" s="881"/>
      <c r="TIN614" s="877"/>
      <c r="TIR614" s="874"/>
      <c r="TIS614" s="881"/>
      <c r="TIT614" s="881"/>
      <c r="TJJ614" s="877"/>
      <c r="TJN614" s="874"/>
      <c r="TJO614" s="881"/>
      <c r="TJP614" s="881"/>
      <c r="TKF614" s="877"/>
      <c r="TKJ614" s="874"/>
      <c r="TKK614" s="881"/>
      <c r="TKL614" s="881"/>
      <c r="TLB614" s="877"/>
      <c r="TLF614" s="874"/>
      <c r="TLG614" s="881"/>
      <c r="TLH614" s="881"/>
      <c r="TLX614" s="877"/>
      <c r="TMB614" s="874"/>
      <c r="TMC614" s="881"/>
      <c r="TMD614" s="881"/>
      <c r="TMT614" s="877"/>
      <c r="TMX614" s="874"/>
      <c r="TMY614" s="881"/>
      <c r="TMZ614" s="881"/>
      <c r="TNP614" s="877"/>
      <c r="TNT614" s="874"/>
      <c r="TNU614" s="881"/>
      <c r="TNV614" s="881"/>
      <c r="TOL614" s="877"/>
      <c r="TOP614" s="874"/>
      <c r="TOQ614" s="881"/>
      <c r="TOR614" s="881"/>
      <c r="TPH614" s="877"/>
      <c r="TPL614" s="874"/>
      <c r="TPM614" s="881"/>
      <c r="TPN614" s="881"/>
      <c r="TQD614" s="877"/>
      <c r="TQH614" s="874"/>
      <c r="TQI614" s="881"/>
      <c r="TQJ614" s="881"/>
      <c r="TQZ614" s="877"/>
      <c r="TRD614" s="874"/>
      <c r="TRE614" s="881"/>
      <c r="TRF614" s="881"/>
      <c r="TRV614" s="877"/>
      <c r="TRZ614" s="874"/>
      <c r="TSA614" s="881"/>
      <c r="TSB614" s="881"/>
      <c r="TSR614" s="877"/>
      <c r="TSV614" s="874"/>
      <c r="TSW614" s="881"/>
      <c r="TSX614" s="881"/>
      <c r="TTN614" s="877"/>
      <c r="TTR614" s="874"/>
      <c r="TTS614" s="881"/>
      <c r="TTT614" s="881"/>
      <c r="TUJ614" s="877"/>
      <c r="TUN614" s="874"/>
      <c r="TUO614" s="881"/>
      <c r="TUP614" s="881"/>
      <c r="TVF614" s="877"/>
      <c r="TVJ614" s="874"/>
      <c r="TVK614" s="881"/>
      <c r="TVL614" s="881"/>
      <c r="TWB614" s="877"/>
      <c r="TWF614" s="874"/>
      <c r="TWG614" s="881"/>
      <c r="TWH614" s="881"/>
      <c r="TWX614" s="877"/>
      <c r="TXB614" s="874"/>
      <c r="TXC614" s="881"/>
      <c r="TXD614" s="881"/>
      <c r="TXT614" s="877"/>
      <c r="TXX614" s="874"/>
      <c r="TXY614" s="881"/>
      <c r="TXZ614" s="881"/>
      <c r="TYP614" s="877"/>
      <c r="TYT614" s="874"/>
      <c r="TYU614" s="881"/>
      <c r="TYV614" s="881"/>
      <c r="TZL614" s="877"/>
      <c r="TZP614" s="874"/>
      <c r="TZQ614" s="881"/>
      <c r="TZR614" s="881"/>
      <c r="UAH614" s="877"/>
      <c r="UAL614" s="874"/>
      <c r="UAM614" s="881"/>
      <c r="UAN614" s="881"/>
      <c r="UBD614" s="877"/>
      <c r="UBH614" s="874"/>
      <c r="UBI614" s="881"/>
      <c r="UBJ614" s="881"/>
      <c r="UBZ614" s="877"/>
      <c r="UCD614" s="874"/>
      <c r="UCE614" s="881"/>
      <c r="UCF614" s="881"/>
      <c r="UCV614" s="877"/>
      <c r="UCZ614" s="874"/>
      <c r="UDA614" s="881"/>
      <c r="UDB614" s="881"/>
      <c r="UDR614" s="877"/>
      <c r="UDV614" s="874"/>
      <c r="UDW614" s="881"/>
      <c r="UDX614" s="881"/>
      <c r="UEN614" s="877"/>
      <c r="UER614" s="874"/>
      <c r="UES614" s="881"/>
      <c r="UET614" s="881"/>
      <c r="UFJ614" s="877"/>
      <c r="UFN614" s="874"/>
      <c r="UFO614" s="881"/>
      <c r="UFP614" s="881"/>
      <c r="UGF614" s="877"/>
      <c r="UGJ614" s="874"/>
      <c r="UGK614" s="881"/>
      <c r="UGL614" s="881"/>
      <c r="UHB614" s="877"/>
      <c r="UHF614" s="874"/>
      <c r="UHG614" s="881"/>
      <c r="UHH614" s="881"/>
      <c r="UHX614" s="877"/>
      <c r="UIB614" s="874"/>
      <c r="UIC614" s="881"/>
      <c r="UID614" s="881"/>
      <c r="UIT614" s="877"/>
      <c r="UIX614" s="874"/>
      <c r="UIY614" s="881"/>
      <c r="UIZ614" s="881"/>
      <c r="UJP614" s="877"/>
      <c r="UJT614" s="874"/>
      <c r="UJU614" s="881"/>
      <c r="UJV614" s="881"/>
      <c r="UKL614" s="877"/>
      <c r="UKP614" s="874"/>
      <c r="UKQ614" s="881"/>
      <c r="UKR614" s="881"/>
      <c r="ULH614" s="877"/>
      <c r="ULL614" s="874"/>
      <c r="ULM614" s="881"/>
      <c r="ULN614" s="881"/>
      <c r="UMD614" s="877"/>
      <c r="UMH614" s="874"/>
      <c r="UMI614" s="881"/>
      <c r="UMJ614" s="881"/>
      <c r="UMZ614" s="877"/>
      <c r="UND614" s="874"/>
      <c r="UNE614" s="881"/>
      <c r="UNF614" s="881"/>
      <c r="UNV614" s="877"/>
      <c r="UNZ614" s="874"/>
      <c r="UOA614" s="881"/>
      <c r="UOB614" s="881"/>
      <c r="UOR614" s="877"/>
      <c r="UOV614" s="874"/>
      <c r="UOW614" s="881"/>
      <c r="UOX614" s="881"/>
      <c r="UPN614" s="877"/>
      <c r="UPR614" s="874"/>
      <c r="UPS614" s="881"/>
      <c r="UPT614" s="881"/>
      <c r="UQJ614" s="877"/>
      <c r="UQN614" s="874"/>
      <c r="UQO614" s="881"/>
      <c r="UQP614" s="881"/>
      <c r="URF614" s="877"/>
      <c r="URJ614" s="874"/>
      <c r="URK614" s="881"/>
      <c r="URL614" s="881"/>
      <c r="USB614" s="877"/>
      <c r="USF614" s="874"/>
      <c r="USG614" s="881"/>
      <c r="USH614" s="881"/>
      <c r="USX614" s="877"/>
      <c r="UTB614" s="874"/>
      <c r="UTC614" s="881"/>
      <c r="UTD614" s="881"/>
      <c r="UTT614" s="877"/>
      <c r="UTX614" s="874"/>
      <c r="UTY614" s="881"/>
      <c r="UTZ614" s="881"/>
      <c r="UUP614" s="877"/>
      <c r="UUT614" s="874"/>
      <c r="UUU614" s="881"/>
      <c r="UUV614" s="881"/>
      <c r="UVL614" s="877"/>
      <c r="UVP614" s="874"/>
      <c r="UVQ614" s="881"/>
      <c r="UVR614" s="881"/>
      <c r="UWH614" s="877"/>
      <c r="UWL614" s="874"/>
      <c r="UWM614" s="881"/>
      <c r="UWN614" s="881"/>
      <c r="UXD614" s="877"/>
      <c r="UXH614" s="874"/>
      <c r="UXI614" s="881"/>
      <c r="UXJ614" s="881"/>
      <c r="UXZ614" s="877"/>
      <c r="UYD614" s="874"/>
      <c r="UYE614" s="881"/>
      <c r="UYF614" s="881"/>
      <c r="UYV614" s="877"/>
      <c r="UYZ614" s="874"/>
      <c r="UZA614" s="881"/>
      <c r="UZB614" s="881"/>
      <c r="UZR614" s="877"/>
      <c r="UZV614" s="874"/>
      <c r="UZW614" s="881"/>
      <c r="UZX614" s="881"/>
      <c r="VAN614" s="877"/>
      <c r="VAR614" s="874"/>
      <c r="VAS614" s="881"/>
      <c r="VAT614" s="881"/>
      <c r="VBJ614" s="877"/>
      <c r="VBN614" s="874"/>
      <c r="VBO614" s="881"/>
      <c r="VBP614" s="881"/>
      <c r="VCF614" s="877"/>
      <c r="VCJ614" s="874"/>
      <c r="VCK614" s="881"/>
      <c r="VCL614" s="881"/>
      <c r="VDB614" s="877"/>
      <c r="VDF614" s="874"/>
      <c r="VDG614" s="881"/>
      <c r="VDH614" s="881"/>
      <c r="VDX614" s="877"/>
      <c r="VEB614" s="874"/>
      <c r="VEC614" s="881"/>
      <c r="VED614" s="881"/>
      <c r="VET614" s="877"/>
      <c r="VEX614" s="874"/>
      <c r="VEY614" s="881"/>
      <c r="VEZ614" s="881"/>
      <c r="VFP614" s="877"/>
      <c r="VFT614" s="874"/>
      <c r="VFU614" s="881"/>
      <c r="VFV614" s="881"/>
      <c r="VGL614" s="877"/>
      <c r="VGP614" s="874"/>
      <c r="VGQ614" s="881"/>
      <c r="VGR614" s="881"/>
      <c r="VHH614" s="877"/>
      <c r="VHL614" s="874"/>
      <c r="VHM614" s="881"/>
      <c r="VHN614" s="881"/>
      <c r="VID614" s="877"/>
      <c r="VIH614" s="874"/>
      <c r="VII614" s="881"/>
      <c r="VIJ614" s="881"/>
      <c r="VIZ614" s="877"/>
      <c r="VJD614" s="874"/>
      <c r="VJE614" s="881"/>
      <c r="VJF614" s="881"/>
      <c r="VJV614" s="877"/>
      <c r="VJZ614" s="874"/>
      <c r="VKA614" s="881"/>
      <c r="VKB614" s="881"/>
      <c r="VKR614" s="877"/>
      <c r="VKV614" s="874"/>
      <c r="VKW614" s="881"/>
      <c r="VKX614" s="881"/>
      <c r="VLN614" s="877"/>
      <c r="VLR614" s="874"/>
      <c r="VLS614" s="881"/>
      <c r="VLT614" s="881"/>
      <c r="VMJ614" s="877"/>
      <c r="VMN614" s="874"/>
      <c r="VMO614" s="881"/>
      <c r="VMP614" s="881"/>
      <c r="VNF614" s="877"/>
      <c r="VNJ614" s="874"/>
      <c r="VNK614" s="881"/>
      <c r="VNL614" s="881"/>
      <c r="VOB614" s="877"/>
      <c r="VOF614" s="874"/>
      <c r="VOG614" s="881"/>
      <c r="VOH614" s="881"/>
      <c r="VOX614" s="877"/>
      <c r="VPB614" s="874"/>
      <c r="VPC614" s="881"/>
      <c r="VPD614" s="881"/>
      <c r="VPT614" s="877"/>
      <c r="VPX614" s="874"/>
      <c r="VPY614" s="881"/>
      <c r="VPZ614" s="881"/>
      <c r="VQP614" s="877"/>
      <c r="VQT614" s="874"/>
      <c r="VQU614" s="881"/>
      <c r="VQV614" s="881"/>
      <c r="VRL614" s="877"/>
      <c r="VRP614" s="874"/>
      <c r="VRQ614" s="881"/>
      <c r="VRR614" s="881"/>
      <c r="VSH614" s="877"/>
      <c r="VSL614" s="874"/>
      <c r="VSM614" s="881"/>
      <c r="VSN614" s="881"/>
      <c r="VTD614" s="877"/>
      <c r="VTH614" s="874"/>
      <c r="VTI614" s="881"/>
      <c r="VTJ614" s="881"/>
      <c r="VTZ614" s="877"/>
      <c r="VUD614" s="874"/>
      <c r="VUE614" s="881"/>
      <c r="VUF614" s="881"/>
      <c r="VUV614" s="877"/>
      <c r="VUZ614" s="874"/>
      <c r="VVA614" s="881"/>
      <c r="VVB614" s="881"/>
      <c r="VVR614" s="877"/>
      <c r="VVV614" s="874"/>
      <c r="VVW614" s="881"/>
      <c r="VVX614" s="881"/>
      <c r="VWN614" s="877"/>
      <c r="VWR614" s="874"/>
      <c r="VWS614" s="881"/>
      <c r="VWT614" s="881"/>
      <c r="VXJ614" s="877"/>
      <c r="VXN614" s="874"/>
      <c r="VXO614" s="881"/>
      <c r="VXP614" s="881"/>
      <c r="VYF614" s="877"/>
      <c r="VYJ614" s="874"/>
      <c r="VYK614" s="881"/>
      <c r="VYL614" s="881"/>
      <c r="VZB614" s="877"/>
      <c r="VZF614" s="874"/>
      <c r="VZG614" s="881"/>
      <c r="VZH614" s="881"/>
      <c r="VZX614" s="877"/>
      <c r="WAB614" s="874"/>
      <c r="WAC614" s="881"/>
      <c r="WAD614" s="881"/>
      <c r="WAT614" s="877"/>
      <c r="WAX614" s="874"/>
      <c r="WAY614" s="881"/>
      <c r="WAZ614" s="881"/>
      <c r="WBP614" s="877"/>
      <c r="WBT614" s="874"/>
      <c r="WBU614" s="881"/>
      <c r="WBV614" s="881"/>
      <c r="WCL614" s="877"/>
      <c r="WCP614" s="874"/>
      <c r="WCQ614" s="881"/>
      <c r="WCR614" s="881"/>
      <c r="WDH614" s="877"/>
      <c r="WDL614" s="874"/>
      <c r="WDM614" s="881"/>
      <c r="WDN614" s="881"/>
      <c r="WED614" s="877"/>
      <c r="WEH614" s="874"/>
      <c r="WEI614" s="881"/>
      <c r="WEJ614" s="881"/>
      <c r="WEZ614" s="877"/>
      <c r="WFD614" s="874"/>
      <c r="WFE614" s="881"/>
      <c r="WFF614" s="881"/>
      <c r="WFV614" s="877"/>
      <c r="WFZ614" s="874"/>
      <c r="WGA614" s="881"/>
      <c r="WGB614" s="881"/>
      <c r="WGR614" s="877"/>
      <c r="WGV614" s="874"/>
      <c r="WGW614" s="881"/>
      <c r="WGX614" s="881"/>
      <c r="WHN614" s="877"/>
      <c r="WHR614" s="874"/>
      <c r="WHS614" s="881"/>
      <c r="WHT614" s="881"/>
      <c r="WIJ614" s="877"/>
      <c r="WIN614" s="874"/>
      <c r="WIO614" s="881"/>
      <c r="WIP614" s="881"/>
      <c r="WJF614" s="877"/>
      <c r="WJJ614" s="874"/>
      <c r="WJK614" s="881"/>
      <c r="WJL614" s="881"/>
      <c r="WKB614" s="877"/>
      <c r="WKF614" s="874"/>
      <c r="WKG614" s="881"/>
      <c r="WKH614" s="881"/>
      <c r="WKX614" s="877"/>
      <c r="WLB614" s="874"/>
      <c r="WLC614" s="881"/>
      <c r="WLD614" s="881"/>
      <c r="WLT614" s="877"/>
      <c r="WLX614" s="874"/>
      <c r="WLY614" s="881"/>
      <c r="WLZ614" s="881"/>
      <c r="WMP614" s="877"/>
      <c r="WMT614" s="874"/>
      <c r="WMU614" s="881"/>
      <c r="WMV614" s="881"/>
      <c r="WNL614" s="877"/>
      <c r="WNP614" s="874"/>
      <c r="WNQ614" s="881"/>
      <c r="WNR614" s="881"/>
      <c r="WOH614" s="877"/>
      <c r="WOL614" s="874"/>
      <c r="WOM614" s="881"/>
      <c r="WON614" s="881"/>
      <c r="WPD614" s="877"/>
      <c r="WPH614" s="874"/>
      <c r="WPI614" s="881"/>
      <c r="WPJ614" s="881"/>
      <c r="WPZ614" s="877"/>
      <c r="WQD614" s="874"/>
      <c r="WQE614" s="881"/>
      <c r="WQF614" s="881"/>
      <c r="WQV614" s="877"/>
      <c r="WQZ614" s="874"/>
      <c r="WRA614" s="881"/>
      <c r="WRB614" s="881"/>
      <c r="WRR614" s="877"/>
      <c r="WRV614" s="874"/>
      <c r="WRW614" s="881"/>
      <c r="WRX614" s="881"/>
      <c r="WSN614" s="877"/>
      <c r="WSR614" s="874"/>
      <c r="WSS614" s="881"/>
      <c r="WST614" s="881"/>
      <c r="WTJ614" s="877"/>
      <c r="WTN614" s="874"/>
      <c r="WTO614" s="881"/>
      <c r="WTP614" s="881"/>
      <c r="WUF614" s="877"/>
      <c r="WUJ614" s="874"/>
      <c r="WUK614" s="881"/>
      <c r="WUL614" s="881"/>
      <c r="WVB614" s="877"/>
      <c r="WVF614" s="874"/>
      <c r="WVG614" s="881"/>
      <c r="WVH614" s="881"/>
      <c r="WVX614" s="877"/>
      <c r="WWB614" s="874"/>
      <c r="WWC614" s="881"/>
      <c r="WWD614" s="881"/>
      <c r="WWT614" s="877"/>
      <c r="WWX614" s="874"/>
      <c r="WWY614" s="881"/>
      <c r="WWZ614" s="881"/>
      <c r="WXP614" s="877"/>
      <c r="WXT614" s="874"/>
      <c r="WXU614" s="881"/>
      <c r="WXV614" s="881"/>
      <c r="WYL614" s="877"/>
      <c r="WYP614" s="874"/>
      <c r="WYQ614" s="881"/>
      <c r="WYR614" s="881"/>
      <c r="WZH614" s="877"/>
      <c r="WZL614" s="874"/>
      <c r="WZM614" s="881"/>
      <c r="WZN614" s="881"/>
      <c r="XAD614" s="877"/>
      <c r="XAH614" s="874"/>
      <c r="XAI614" s="881"/>
      <c r="XAJ614" s="881"/>
      <c r="XAZ614" s="877"/>
      <c r="XBD614" s="874"/>
      <c r="XBE614" s="881"/>
      <c r="XBF614" s="881"/>
      <c r="XBV614" s="877"/>
      <c r="XBZ614" s="874"/>
      <c r="XCA614" s="881"/>
      <c r="XCB614" s="881"/>
      <c r="XCR614" s="877"/>
      <c r="XCV614" s="874"/>
      <c r="XCW614" s="881"/>
      <c r="XCX614" s="881"/>
    </row>
    <row r="615" spans="1:1014 1030:2048 2064:3060 3076:4094 4110:5106 5122:6140 6156:7168 7172:8186 8202:9214 9218:10232 10248:12278 12294:13312 13328:14324 14340:15358 15374:16326">
      <c r="A615" s="882"/>
      <c r="B615" s="620"/>
      <c r="C615" s="620"/>
      <c r="D615" s="452"/>
      <c r="E615" s="452"/>
      <c r="F615" s="452"/>
      <c r="G615" s="452"/>
      <c r="H615" s="452"/>
      <c r="I615" s="452"/>
      <c r="J615" s="452"/>
      <c r="K615" s="452"/>
      <c r="L615" s="883"/>
      <c r="M615" s="883"/>
      <c r="N615" s="883"/>
      <c r="O615" s="816"/>
      <c r="P615" s="452"/>
      <c r="Q615" s="452"/>
      <c r="R615" s="452"/>
    </row>
    <row r="616" spans="1:1014 1030:2048 2064:3060 3076:4094 4110:5106 5122:6140 6156:7168 7172:8186 8202:9214 9218:10232 10248:12278 12294:13312 13328:14324 14340:15358 15374:16326">
      <c r="A616" s="887" t="s">
        <v>1118</v>
      </c>
      <c r="B616" s="620"/>
      <c r="C616" s="620"/>
      <c r="D616" s="452"/>
      <c r="E616" s="452"/>
      <c r="F616" s="452"/>
      <c r="G616" s="452"/>
      <c r="H616" s="452"/>
      <c r="I616" s="452"/>
      <c r="J616" s="452"/>
      <c r="K616" s="452"/>
      <c r="L616" s="816">
        <v>0.44</v>
      </c>
      <c r="M616" s="816">
        <v>0.19</v>
      </c>
      <c r="N616" s="816">
        <v>0.19</v>
      </c>
      <c r="O616" s="816">
        <v>0.41</v>
      </c>
      <c r="P616" s="816">
        <v>0.42</v>
      </c>
      <c r="Q616" s="816">
        <v>0.77</v>
      </c>
      <c r="R616" s="816">
        <v>0.31</v>
      </c>
      <c r="S616" s="816">
        <v>0.24</v>
      </c>
    </row>
    <row r="617" spans="1:1014 1030:2048 2064:3060 3076:4094 4110:5106 5122:6140 6156:7168 7172:8186 8202:9214 9218:10232 10248:12278 12294:13312 13328:14324 14340:15358 15374:16326">
      <c r="A617" s="887" t="s">
        <v>1119</v>
      </c>
      <c r="B617" s="620"/>
      <c r="C617" s="620"/>
      <c r="D617" s="452"/>
      <c r="E617" s="452"/>
      <c r="F617" s="452"/>
      <c r="G617" s="452"/>
      <c r="H617" s="452"/>
      <c r="I617" s="452"/>
      <c r="J617" s="452"/>
      <c r="K617" s="452"/>
      <c r="L617" s="816">
        <v>0.5</v>
      </c>
      <c r="M617" s="816">
        <v>-0.1</v>
      </c>
      <c r="N617" s="816">
        <v>0</v>
      </c>
      <c r="O617" s="816">
        <v>0.37</v>
      </c>
      <c r="P617" s="816">
        <v>-0.53</v>
      </c>
      <c r="Q617" s="816">
        <v>0.23</v>
      </c>
      <c r="R617" s="816">
        <v>-2.56</v>
      </c>
      <c r="S617" s="1016" t="s">
        <v>61</v>
      </c>
    </row>
    <row r="618" spans="1:1014 1030:2048 2064:3060 3076:4094 4110:5106 5122:6140 6156:7168 7172:8186 8202:9214 9218:10232 10248:12278 12294:13312 13328:14324 14340:15358 15374:16326">
      <c r="A618" s="887" t="s">
        <v>1120</v>
      </c>
      <c r="B618" s="620"/>
      <c r="C618" s="620"/>
      <c r="D618" s="452"/>
      <c r="E618" s="452"/>
      <c r="F618" s="452"/>
      <c r="G618" s="452"/>
      <c r="H618" s="452"/>
      <c r="I618" s="452"/>
      <c r="J618" s="452"/>
      <c r="K618" s="452"/>
      <c r="L618" s="816">
        <v>0.94</v>
      </c>
      <c r="M618" s="816">
        <v>0.09</v>
      </c>
      <c r="N618" s="816">
        <v>0.19</v>
      </c>
      <c r="O618" s="816">
        <v>0.78</v>
      </c>
      <c r="P618" s="816">
        <v>-0.11</v>
      </c>
      <c r="Q618" s="816">
        <v>1</v>
      </c>
      <c r="R618" s="816">
        <v>-2.25</v>
      </c>
      <c r="S618" s="816">
        <v>0.24</v>
      </c>
    </row>
    <row r="619" spans="1:1014 1030:2048 2064:3060 3076:4094 4110:5106 5122:6140 6156:7168 7172:8186 8202:9214 9218:10232 10248:12278 12294:13312 13328:14324 14340:15358 15374:16326">
      <c r="A619" s="620"/>
      <c r="B619" s="620"/>
      <c r="C619" s="620"/>
      <c r="D619" s="452"/>
      <c r="E619" s="452"/>
      <c r="F619" s="452"/>
      <c r="G619" s="452"/>
      <c r="H619" s="452"/>
      <c r="I619" s="452"/>
      <c r="J619" s="452"/>
      <c r="K619" s="452"/>
      <c r="L619" s="452"/>
      <c r="M619" s="452"/>
      <c r="N619" s="452"/>
      <c r="O619" s="452"/>
      <c r="P619" s="452"/>
      <c r="Q619" s="452"/>
      <c r="R619" s="452"/>
      <c r="S619" s="997"/>
    </row>
    <row r="620" spans="1:1014 1030:2048 2064:3060 3076:4094 4110:5106 5122:6140 6156:7168 7172:8186 8202:9214 9218:10232 10248:12278 12294:13312 13328:14324 14340:15358 15374:16326">
      <c r="A620" s="620"/>
      <c r="B620" s="620"/>
      <c r="C620" s="620"/>
      <c r="D620" s="452"/>
      <c r="E620" s="452"/>
      <c r="F620" s="452"/>
      <c r="G620" s="452"/>
      <c r="H620" s="452"/>
      <c r="I620" s="452"/>
      <c r="J620" s="452"/>
      <c r="K620" s="452"/>
      <c r="L620" s="452"/>
      <c r="M620" s="452"/>
      <c r="N620" s="452"/>
      <c r="O620" s="452"/>
      <c r="P620" s="452"/>
      <c r="Q620" s="452"/>
      <c r="R620" s="452"/>
      <c r="S620" s="997"/>
    </row>
    <row r="621" spans="1:1014 1030:2048 2064:3060 3076:4094 4110:5106 5122:6140 6156:7168 7172:8186 8202:9214 9218:10232 10248:12278 12294:13312 13328:14324 14340:15358 15374:16326">
      <c r="A621" s="608" t="s">
        <v>1126</v>
      </c>
    </row>
    <row r="622" spans="1:1014 1030:2048 2064:3060 3076:4094 4110:5106 5122:6140 6156:7168 7172:8186 8202:9214 9218:10232 10248:12278 12294:13312 13328:14324 14340:15358 15374:16326" s="593" customFormat="1" ht="42.75" customHeight="1" thickBot="1">
      <c r="A622" s="460" t="s">
        <v>17</v>
      </c>
      <c r="B622" s="464"/>
      <c r="C622" s="128"/>
      <c r="D622" s="579"/>
      <c r="E622" s="579"/>
      <c r="F622" s="579"/>
      <c r="G622" s="579"/>
      <c r="H622" s="579"/>
      <c r="I622" s="579"/>
      <c r="J622" s="579"/>
      <c r="K622" s="579"/>
      <c r="L622" s="570" t="s">
        <v>1007</v>
      </c>
      <c r="M622" s="570" t="s">
        <v>1010</v>
      </c>
      <c r="N622" s="570" t="s">
        <v>1011</v>
      </c>
      <c r="O622" s="570" t="s">
        <v>1012</v>
      </c>
      <c r="P622" s="570" t="s">
        <v>1013</v>
      </c>
      <c r="Q622" s="570" t="s">
        <v>1014</v>
      </c>
      <c r="R622" s="570" t="s">
        <v>986</v>
      </c>
      <c r="S622" s="527" t="s">
        <v>1067</v>
      </c>
      <c r="T622" s="601"/>
      <c r="U622" s="601"/>
      <c r="V622" s="601"/>
      <c r="W622" s="601"/>
      <c r="X622" s="601"/>
      <c r="Y622" s="601"/>
      <c r="Z622" s="601"/>
      <c r="AA622" s="601"/>
      <c r="AB622" s="601"/>
      <c r="AC622" s="601"/>
      <c r="AD622" s="601"/>
      <c r="AE622" s="601"/>
      <c r="AF622" s="601"/>
      <c r="AG622" s="601"/>
      <c r="AH622" s="601"/>
      <c r="AI622" s="601"/>
      <c r="AJ622" s="601"/>
      <c r="AK622" s="601"/>
      <c r="AL622" s="601"/>
      <c r="AM622" s="601"/>
      <c r="AN622" s="601"/>
      <c r="AO622" s="601"/>
      <c r="AP622" s="601"/>
      <c r="AQ622" s="601"/>
      <c r="AR622" s="601"/>
      <c r="AS622" s="601"/>
    </row>
    <row r="623" spans="1:1014 1030:2048 2064:3060 3076:4094 4110:5106 5122:6140 6156:7168 7172:8186 8202:9214 9218:10232 10248:12278 12294:13312 13328:14324 14340:15358 15374:16326">
      <c r="A623" s="884" t="s">
        <v>1115</v>
      </c>
      <c r="L623" s="931">
        <f>L611</f>
        <v>391</v>
      </c>
      <c r="M623" s="600">
        <f t="shared" ref="M623:R623" si="0">M611</f>
        <v>169</v>
      </c>
      <c r="N623" s="600">
        <f t="shared" si="0"/>
        <v>171</v>
      </c>
      <c r="O623" s="600">
        <f t="shared" si="0"/>
        <v>361</v>
      </c>
      <c r="P623" s="600">
        <f t="shared" si="0"/>
        <v>375</v>
      </c>
      <c r="Q623" s="600">
        <f t="shared" si="0"/>
        <v>683</v>
      </c>
      <c r="R623" s="600">
        <f t="shared" si="0"/>
        <v>276</v>
      </c>
      <c r="S623" s="600">
        <v>216</v>
      </c>
    </row>
    <row r="624" spans="1:1014 1030:2048 2064:3060 3076:4094 4110:5106 5122:6140 6156:7168 7172:8186 8202:9214 9218:10232 10248:12278 12294:13312 13328:14324 14340:15358 15374:16326">
      <c r="A624" s="885" t="s">
        <v>1121</v>
      </c>
      <c r="L624" s="600">
        <v>100</v>
      </c>
      <c r="M624" s="600">
        <v>37</v>
      </c>
      <c r="N624" s="600">
        <v>45</v>
      </c>
      <c r="O624" s="600">
        <v>80</v>
      </c>
      <c r="P624" s="600">
        <v>61</v>
      </c>
      <c r="Q624" s="600">
        <v>57</v>
      </c>
      <c r="R624" s="600">
        <v>67</v>
      </c>
      <c r="S624" s="600">
        <v>75</v>
      </c>
    </row>
    <row r="625" spans="1:1014 1030:2048 2064:3060 3076:4094 4110:5106 5122:6140 6156:7168 7172:8186 8202:9214 9218:10232 10248:12278 12294:13312 13328:14324 14340:15358 15374:16326">
      <c r="A625" s="885" t="s">
        <v>1122</v>
      </c>
      <c r="L625" s="600">
        <v>22</v>
      </c>
      <c r="M625" s="600">
        <v>29</v>
      </c>
      <c r="N625" s="600">
        <v>5</v>
      </c>
      <c r="O625" s="600">
        <v>5</v>
      </c>
      <c r="P625" s="600">
        <v>13</v>
      </c>
      <c r="Q625" s="600">
        <v>3</v>
      </c>
      <c r="R625" s="600">
        <v>-1</v>
      </c>
      <c r="S625" s="600">
        <v>16</v>
      </c>
    </row>
    <row r="626" spans="1:1014 1030:2048 2064:3060 3076:4094 4110:5106 5122:6140 6156:7168 7172:8186 8202:9214 9218:10232 10248:12278 12294:13312 13328:14324 14340:15358 15374:16326">
      <c r="A626" s="885" t="s">
        <v>1123</v>
      </c>
      <c r="L626" s="600">
        <v>-6</v>
      </c>
      <c r="M626" s="600">
        <v>-6</v>
      </c>
      <c r="N626" s="600">
        <v>-6</v>
      </c>
      <c r="O626" s="600">
        <v>-7</v>
      </c>
      <c r="P626" s="600">
        <v>110</v>
      </c>
      <c r="Q626" s="600">
        <v>581</v>
      </c>
      <c r="R626" s="600">
        <v>-66</v>
      </c>
      <c r="S626" s="931">
        <v>-301</v>
      </c>
    </row>
    <row r="627" spans="1:1014 1030:2048 2064:3060 3076:4094 4110:5106 5122:6140 6156:7168 7172:8186 8202:9214 9218:10232 10248:12278 12294:13312 13328:14324 14340:15358 15374:16326">
      <c r="A627" s="885" t="s">
        <v>1124</v>
      </c>
      <c r="L627" s="600">
        <v>-18</v>
      </c>
      <c r="M627" s="600">
        <v>-7</v>
      </c>
      <c r="N627" s="600">
        <v>-11</v>
      </c>
      <c r="O627" s="600">
        <v>-19</v>
      </c>
      <c r="P627" s="600">
        <v>-36</v>
      </c>
      <c r="Q627" s="600">
        <v>-156</v>
      </c>
      <c r="R627" s="600">
        <v>-2</v>
      </c>
      <c r="S627" s="931">
        <v>57</v>
      </c>
    </row>
    <row r="628" spans="1:1014 1030:2048 2064:3060 3076:4094 4110:5106 5122:6140 6156:7168 7172:8186 8202:9214 9218:10232 10248:12278 12294:13312 13328:14324 14340:15358 15374:16326" ht="18.75" thickBot="1">
      <c r="A628" s="886" t="s">
        <v>1125</v>
      </c>
      <c r="L628" s="600">
        <v>-1</v>
      </c>
      <c r="M628" s="600">
        <v>-1</v>
      </c>
      <c r="N628" s="600">
        <v>-1</v>
      </c>
      <c r="O628" s="600">
        <v>-1</v>
      </c>
      <c r="P628" s="600">
        <v>-1</v>
      </c>
      <c r="Q628" s="600">
        <v>0</v>
      </c>
      <c r="R628" s="600">
        <v>0</v>
      </c>
      <c r="S628" s="931">
        <v>-1</v>
      </c>
    </row>
    <row r="629" spans="1:1014 1030:2048 2064:3060 3076:4094 4110:5106 5122:6140 6156:7168 7172:8186 8202:9214 9218:10232 10248:12278 12294:13312 13328:14324 14340:15358 15374:16326" s="878" customFormat="1">
      <c r="A629" s="878" t="s">
        <v>1126</v>
      </c>
      <c r="F629" s="877"/>
      <c r="J629" s="874"/>
      <c r="K629" s="881"/>
      <c r="L629" s="875">
        <v>292</v>
      </c>
      <c r="M629" s="875">
        <v>118</v>
      </c>
      <c r="N629" s="875">
        <f t="shared" ref="N629" si="1">N623-SUM(N624:N628)</f>
        <v>139</v>
      </c>
      <c r="O629" s="875">
        <v>302</v>
      </c>
      <c r="P629" s="875">
        <f>P623-SUM(P624:P628)</f>
        <v>228</v>
      </c>
      <c r="Q629" s="875">
        <v>199</v>
      </c>
      <c r="R629" s="875">
        <v>279</v>
      </c>
      <c r="S629" s="875">
        <v>370</v>
      </c>
      <c r="T629" s="594"/>
      <c r="U629" s="594"/>
      <c r="V629" s="4"/>
      <c r="W629" s="49"/>
      <c r="X629" s="49"/>
      <c r="Y629" s="594"/>
      <c r="Z629" s="594"/>
      <c r="AA629" s="594"/>
      <c r="AB629" s="594"/>
      <c r="AC629" s="594"/>
      <c r="AD629" s="594"/>
      <c r="AE629" s="594"/>
      <c r="AF629" s="594"/>
      <c r="AG629" s="594"/>
      <c r="AH629" s="594"/>
      <c r="AI629" s="594"/>
      <c r="AJ629" s="594"/>
      <c r="AK629" s="594"/>
      <c r="AL629" s="594"/>
      <c r="AM629" s="594"/>
      <c r="AN629" s="477"/>
      <c r="AO629" s="594"/>
      <c r="AP629" s="594"/>
      <c r="AQ629" s="594"/>
      <c r="AR629" s="4"/>
      <c r="AS629" s="49"/>
      <c r="AT629" s="49"/>
      <c r="AU629" s="594"/>
      <c r="AV629" s="594"/>
      <c r="AW629" s="594"/>
      <c r="AX629" s="594"/>
      <c r="AY629" s="594"/>
      <c r="AZ629" s="594"/>
      <c r="BA629" s="594"/>
      <c r="BB629" s="594"/>
      <c r="BC629" s="594"/>
      <c r="BD629" s="594"/>
      <c r="BE629" s="594"/>
      <c r="BF629" s="594"/>
      <c r="BG629" s="594"/>
      <c r="BH629" s="594"/>
      <c r="BI629" s="594"/>
      <c r="BJ629" s="477"/>
      <c r="BK629" s="594"/>
      <c r="BL629" s="594"/>
      <c r="BM629" s="594"/>
      <c r="BN629" s="4"/>
      <c r="BO629" s="49"/>
      <c r="BP629" s="49"/>
      <c r="BQ629" s="594"/>
      <c r="BR629" s="594"/>
      <c r="BS629" s="594"/>
      <c r="BT629" s="594"/>
      <c r="BU629" s="594"/>
      <c r="BV629" s="594"/>
      <c r="BW629" s="594"/>
      <c r="BX629" s="594"/>
      <c r="BY629" s="594"/>
      <c r="BZ629" s="594"/>
      <c r="CA629" s="594"/>
      <c r="CB629" s="594"/>
      <c r="CC629" s="594"/>
      <c r="CD629" s="594"/>
      <c r="CE629" s="594"/>
      <c r="CF629" s="477"/>
      <c r="CG629" s="594"/>
      <c r="CH629" s="594"/>
      <c r="CI629" s="594"/>
      <c r="CJ629" s="4"/>
      <c r="CK629" s="49"/>
      <c r="CL629" s="49"/>
      <c r="CM629" s="594"/>
      <c r="CN629" s="594"/>
      <c r="CO629" s="594"/>
      <c r="CP629" s="594"/>
      <c r="CQ629" s="594"/>
      <c r="CR629" s="594"/>
      <c r="CS629" s="594"/>
      <c r="CT629" s="594"/>
      <c r="CU629" s="594"/>
      <c r="CV629" s="594"/>
      <c r="CW629" s="594"/>
      <c r="CX629" s="594"/>
      <c r="CY629" s="594"/>
      <c r="CZ629" s="594"/>
      <c r="DA629" s="594"/>
      <c r="DB629" s="477"/>
      <c r="DC629" s="594"/>
      <c r="DD629" s="594"/>
      <c r="DE629" s="594"/>
      <c r="DF629" s="4"/>
      <c r="DG629" s="49"/>
      <c r="DH629" s="49"/>
      <c r="DI629" s="594"/>
      <c r="DJ629" s="594"/>
      <c r="DK629" s="594"/>
      <c r="DL629" s="594"/>
      <c r="DM629" s="594"/>
      <c r="DN629" s="594"/>
      <c r="DO629" s="594"/>
      <c r="DP629" s="594"/>
      <c r="DQ629" s="594"/>
      <c r="DR629" s="594"/>
      <c r="DS629" s="594"/>
      <c r="DT629" s="594"/>
      <c r="DU629" s="594"/>
      <c r="DV629" s="594"/>
      <c r="DW629" s="594"/>
      <c r="DX629" s="477"/>
      <c r="DY629" s="594"/>
      <c r="DZ629" s="594"/>
      <c r="EA629" s="594"/>
      <c r="EB629" s="4"/>
      <c r="EC629" s="49"/>
      <c r="ED629" s="49"/>
      <c r="EE629" s="594"/>
      <c r="EF629" s="594"/>
      <c r="EG629" s="594"/>
      <c r="EH629" s="594"/>
      <c r="EI629" s="594"/>
      <c r="EJ629" s="594"/>
      <c r="EK629" s="594"/>
      <c r="EL629" s="594"/>
      <c r="EM629" s="594"/>
      <c r="EN629" s="594"/>
      <c r="EO629" s="594"/>
      <c r="EP629" s="594"/>
      <c r="EQ629" s="594"/>
      <c r="ER629" s="594"/>
      <c r="ES629" s="594"/>
      <c r="ET629" s="477"/>
      <c r="EU629" s="594"/>
      <c r="EV629" s="594"/>
      <c r="EW629" s="594"/>
      <c r="EX629" s="4"/>
      <c r="EY629" s="49"/>
      <c r="EZ629" s="49"/>
      <c r="FA629" s="594"/>
      <c r="FB629" s="594"/>
      <c r="FC629" s="594"/>
      <c r="FD629" s="594"/>
      <c r="FE629" s="594"/>
      <c r="FF629" s="594"/>
      <c r="FG629" s="594"/>
      <c r="FH629" s="594"/>
      <c r="FI629" s="594"/>
      <c r="FJ629" s="594"/>
      <c r="FK629" s="594"/>
      <c r="FL629" s="594"/>
      <c r="FM629" s="594"/>
      <c r="FN629" s="594"/>
      <c r="FO629" s="594"/>
      <c r="FP629" s="477"/>
      <c r="FQ629" s="594"/>
      <c r="FR629" s="594"/>
      <c r="FS629" s="594"/>
      <c r="FT629" s="4"/>
      <c r="FU629" s="49"/>
      <c r="FV629" s="49"/>
      <c r="FW629" s="594"/>
      <c r="FX629" s="594"/>
      <c r="FY629" s="594"/>
      <c r="FZ629" s="594"/>
      <c r="GA629" s="594"/>
      <c r="GB629" s="594"/>
      <c r="GC629" s="594"/>
      <c r="GD629" s="594"/>
      <c r="GE629" s="594"/>
      <c r="GF629" s="594"/>
      <c r="GG629" s="594"/>
      <c r="GH629" s="594"/>
      <c r="GI629" s="594"/>
      <c r="GJ629" s="594"/>
      <c r="GK629" s="594"/>
      <c r="GL629" s="477"/>
      <c r="GM629" s="594"/>
      <c r="GN629" s="594"/>
      <c r="GO629" s="594"/>
      <c r="GP629" s="4"/>
      <c r="GQ629" s="49"/>
      <c r="GR629" s="49"/>
      <c r="GS629" s="594"/>
      <c r="GT629" s="594"/>
      <c r="GU629" s="594"/>
      <c r="GV629" s="594"/>
      <c r="GW629" s="594"/>
      <c r="GX629" s="594"/>
      <c r="GY629" s="594"/>
      <c r="GZ629" s="594"/>
      <c r="HA629" s="594"/>
      <c r="HB629" s="594"/>
      <c r="HC629" s="594"/>
      <c r="HD629" s="594"/>
      <c r="HE629" s="594"/>
      <c r="HF629" s="594"/>
      <c r="HG629" s="594"/>
      <c r="HH629" s="477"/>
      <c r="HI629" s="594"/>
      <c r="HJ629" s="594"/>
      <c r="HK629" s="594"/>
      <c r="HL629" s="4"/>
      <c r="HM629" s="49"/>
      <c r="HN629" s="49"/>
      <c r="HO629" s="594"/>
      <c r="HP629" s="594"/>
      <c r="HQ629" s="594"/>
      <c r="HR629" s="594"/>
      <c r="HS629" s="594"/>
      <c r="HT629" s="594"/>
      <c r="HU629" s="594"/>
      <c r="HV629" s="594"/>
      <c r="HW629" s="594"/>
      <c r="HX629" s="594"/>
      <c r="HY629" s="594"/>
      <c r="HZ629" s="594"/>
      <c r="IA629" s="594"/>
      <c r="IB629" s="594"/>
      <c r="IC629" s="594"/>
      <c r="ID629" s="477"/>
      <c r="IE629" s="594"/>
      <c r="IF629" s="594"/>
      <c r="IG629" s="594"/>
      <c r="IH629" s="4"/>
      <c r="II629" s="49"/>
      <c r="IJ629" s="49"/>
      <c r="IK629" s="594"/>
      <c r="IL629" s="594"/>
      <c r="IM629" s="594"/>
      <c r="IN629" s="594"/>
      <c r="IO629" s="594"/>
      <c r="IP629" s="594"/>
      <c r="IQ629" s="594"/>
      <c r="IR629" s="594"/>
      <c r="IS629" s="594"/>
      <c r="IT629" s="594"/>
      <c r="IU629" s="594"/>
      <c r="IV629" s="594"/>
      <c r="IW629" s="594"/>
      <c r="IX629" s="594"/>
      <c r="IY629" s="594"/>
      <c r="IZ629" s="477"/>
      <c r="JA629" s="594"/>
      <c r="JB629" s="594"/>
      <c r="JC629" s="594"/>
      <c r="JD629" s="4"/>
      <c r="JE629" s="49"/>
      <c r="JF629" s="49"/>
      <c r="JG629" s="594"/>
      <c r="JH629" s="594"/>
      <c r="JI629" s="594"/>
      <c r="JJ629" s="594"/>
      <c r="JK629" s="594"/>
      <c r="JL629" s="594"/>
      <c r="JM629" s="594"/>
      <c r="JV629" s="877"/>
      <c r="JZ629" s="874"/>
      <c r="KA629" s="881"/>
      <c r="KB629" s="881"/>
      <c r="KR629" s="877"/>
      <c r="KV629" s="874"/>
      <c r="KW629" s="881"/>
      <c r="KX629" s="881"/>
      <c r="LN629" s="877"/>
      <c r="LR629" s="874"/>
      <c r="LS629" s="881"/>
      <c r="LT629" s="881"/>
      <c r="MJ629" s="877"/>
      <c r="MN629" s="874"/>
      <c r="MO629" s="881"/>
      <c r="MP629" s="881"/>
      <c r="NF629" s="877"/>
      <c r="NJ629" s="874"/>
      <c r="NK629" s="881"/>
      <c r="NL629" s="881"/>
      <c r="OB629" s="877"/>
      <c r="OF629" s="874"/>
      <c r="OG629" s="881"/>
      <c r="OH629" s="881"/>
      <c r="OX629" s="877"/>
      <c r="PB629" s="874"/>
      <c r="PC629" s="881"/>
      <c r="PD629" s="881"/>
      <c r="PT629" s="877"/>
      <c r="PX629" s="874"/>
      <c r="PY629" s="881"/>
      <c r="PZ629" s="881"/>
      <c r="QP629" s="877"/>
      <c r="QT629" s="874"/>
      <c r="QU629" s="881"/>
      <c r="QV629" s="881"/>
      <c r="RL629" s="877"/>
      <c r="RP629" s="874"/>
      <c r="RQ629" s="881"/>
      <c r="RR629" s="881"/>
      <c r="SH629" s="877"/>
      <c r="SL629" s="874"/>
      <c r="SM629" s="881"/>
      <c r="SN629" s="881"/>
      <c r="TD629" s="877"/>
      <c r="TH629" s="874"/>
      <c r="TI629" s="881"/>
      <c r="TJ629" s="881"/>
      <c r="TZ629" s="877"/>
      <c r="UD629" s="874"/>
      <c r="UE629" s="881"/>
      <c r="UF629" s="881"/>
      <c r="UV629" s="877"/>
      <c r="UZ629" s="874"/>
      <c r="VA629" s="881"/>
      <c r="VB629" s="881"/>
      <c r="VR629" s="877"/>
      <c r="VV629" s="874"/>
      <c r="VW629" s="881"/>
      <c r="VX629" s="881"/>
      <c r="WN629" s="877"/>
      <c r="WR629" s="874"/>
      <c r="WS629" s="881"/>
      <c r="WT629" s="881"/>
      <c r="XJ629" s="877"/>
      <c r="XN629" s="874"/>
      <c r="XO629" s="881"/>
      <c r="XP629" s="881"/>
      <c r="YF629" s="877"/>
      <c r="YJ629" s="874"/>
      <c r="YK629" s="881"/>
      <c r="YL629" s="881"/>
      <c r="ZB629" s="877"/>
      <c r="ZF629" s="874"/>
      <c r="ZG629" s="881"/>
      <c r="ZH629" s="881"/>
      <c r="ZX629" s="877"/>
      <c r="AAB629" s="874"/>
      <c r="AAC629" s="881"/>
      <c r="AAD629" s="881"/>
      <c r="AAT629" s="877"/>
      <c r="AAX629" s="874"/>
      <c r="AAY629" s="881"/>
      <c r="AAZ629" s="881"/>
      <c r="ABP629" s="877"/>
      <c r="ABT629" s="874"/>
      <c r="ABU629" s="881"/>
      <c r="ABV629" s="881"/>
      <c r="ACL629" s="877"/>
      <c r="ACP629" s="874"/>
      <c r="ACQ629" s="881"/>
      <c r="ACR629" s="881"/>
      <c r="ADH629" s="877"/>
      <c r="ADL629" s="874"/>
      <c r="ADM629" s="881"/>
      <c r="ADN629" s="881"/>
      <c r="AED629" s="877"/>
      <c r="AEH629" s="874"/>
      <c r="AEI629" s="881"/>
      <c r="AEJ629" s="881"/>
      <c r="AEZ629" s="877"/>
      <c r="AFD629" s="874"/>
      <c r="AFE629" s="881"/>
      <c r="AFF629" s="881"/>
      <c r="AFV629" s="877"/>
      <c r="AFZ629" s="874"/>
      <c r="AGA629" s="881"/>
      <c r="AGB629" s="881"/>
      <c r="AGR629" s="877"/>
      <c r="AGV629" s="874"/>
      <c r="AGW629" s="881"/>
      <c r="AGX629" s="881"/>
      <c r="AHN629" s="877"/>
      <c r="AHR629" s="874"/>
      <c r="AHS629" s="881"/>
      <c r="AHT629" s="881"/>
      <c r="AIJ629" s="877"/>
      <c r="AIN629" s="874"/>
      <c r="AIO629" s="881"/>
      <c r="AIP629" s="881"/>
      <c r="AJF629" s="877"/>
      <c r="AJJ629" s="874"/>
      <c r="AJK629" s="881"/>
      <c r="AJL629" s="881"/>
      <c r="AKB629" s="877"/>
      <c r="AKF629" s="874"/>
      <c r="AKG629" s="881"/>
      <c r="AKH629" s="881"/>
      <c r="AKX629" s="877"/>
      <c r="ALB629" s="874"/>
      <c r="ALC629" s="881"/>
      <c r="ALD629" s="881"/>
      <c r="ALT629" s="877"/>
      <c r="ALX629" s="874"/>
      <c r="ALY629" s="881"/>
      <c r="ALZ629" s="881"/>
      <c r="AMP629" s="877"/>
      <c r="AMT629" s="874"/>
      <c r="AMU629" s="881"/>
      <c r="AMV629" s="881"/>
      <c r="ANL629" s="877"/>
      <c r="ANP629" s="874"/>
      <c r="ANQ629" s="881"/>
      <c r="ANR629" s="881"/>
      <c r="AOH629" s="877"/>
      <c r="AOL629" s="874"/>
      <c r="AOM629" s="881"/>
      <c r="AON629" s="881"/>
      <c r="APD629" s="877"/>
      <c r="APH629" s="874"/>
      <c r="API629" s="881"/>
      <c r="APJ629" s="881"/>
      <c r="APZ629" s="877"/>
      <c r="AQD629" s="874"/>
      <c r="AQE629" s="881"/>
      <c r="AQF629" s="881"/>
      <c r="AQV629" s="877"/>
      <c r="AQZ629" s="874"/>
      <c r="ARA629" s="881"/>
      <c r="ARB629" s="881"/>
      <c r="ARR629" s="877"/>
      <c r="ARV629" s="874"/>
      <c r="ARW629" s="881"/>
      <c r="ARX629" s="881"/>
      <c r="ASN629" s="877"/>
      <c r="ASR629" s="874"/>
      <c r="ASS629" s="881"/>
      <c r="AST629" s="881"/>
      <c r="ATJ629" s="877"/>
      <c r="ATN629" s="874"/>
      <c r="ATO629" s="881"/>
      <c r="ATP629" s="881"/>
      <c r="AUF629" s="877"/>
      <c r="AUJ629" s="874"/>
      <c r="AUK629" s="881"/>
      <c r="AUL629" s="881"/>
      <c r="AVB629" s="877"/>
      <c r="AVF629" s="874"/>
      <c r="AVG629" s="881"/>
      <c r="AVH629" s="881"/>
      <c r="AVX629" s="877"/>
      <c r="AWB629" s="874"/>
      <c r="AWC629" s="881"/>
      <c r="AWD629" s="881"/>
      <c r="AWT629" s="877"/>
      <c r="AWX629" s="874"/>
      <c r="AWY629" s="881"/>
      <c r="AWZ629" s="881"/>
      <c r="AXP629" s="877"/>
      <c r="AXT629" s="874"/>
      <c r="AXU629" s="881"/>
      <c r="AXV629" s="881"/>
      <c r="AYL629" s="877"/>
      <c r="AYP629" s="874"/>
      <c r="AYQ629" s="881"/>
      <c r="AYR629" s="881"/>
      <c r="AZH629" s="877"/>
      <c r="AZL629" s="874"/>
      <c r="AZM629" s="881"/>
      <c r="AZN629" s="881"/>
      <c r="BAD629" s="877"/>
      <c r="BAH629" s="874"/>
      <c r="BAI629" s="881"/>
      <c r="BAJ629" s="881"/>
      <c r="BAZ629" s="877"/>
      <c r="BBD629" s="874"/>
      <c r="BBE629" s="881"/>
      <c r="BBF629" s="881"/>
      <c r="BBV629" s="877"/>
      <c r="BBZ629" s="874"/>
      <c r="BCA629" s="881"/>
      <c r="BCB629" s="881"/>
      <c r="BCR629" s="877"/>
      <c r="BCV629" s="874"/>
      <c r="BCW629" s="881"/>
      <c r="BCX629" s="881"/>
      <c r="BDN629" s="877"/>
      <c r="BDR629" s="874"/>
      <c r="BDS629" s="881"/>
      <c r="BDT629" s="881"/>
      <c r="BEJ629" s="877"/>
      <c r="BEN629" s="874"/>
      <c r="BEO629" s="881"/>
      <c r="BEP629" s="881"/>
      <c r="BFF629" s="877"/>
      <c r="BFJ629" s="874"/>
      <c r="BFK629" s="881"/>
      <c r="BFL629" s="881"/>
      <c r="BGB629" s="877"/>
      <c r="BGF629" s="874"/>
      <c r="BGG629" s="881"/>
      <c r="BGH629" s="881"/>
      <c r="BGX629" s="877"/>
      <c r="BHB629" s="874"/>
      <c r="BHC629" s="881"/>
      <c r="BHD629" s="881"/>
      <c r="BHT629" s="877"/>
      <c r="BHX629" s="874"/>
      <c r="BHY629" s="881"/>
      <c r="BHZ629" s="881"/>
      <c r="BIP629" s="877"/>
      <c r="BIT629" s="874"/>
      <c r="BIU629" s="881"/>
      <c r="BIV629" s="881"/>
      <c r="BJL629" s="877"/>
      <c r="BJP629" s="874"/>
      <c r="BJQ629" s="881"/>
      <c r="BJR629" s="881"/>
      <c r="BKH629" s="877"/>
      <c r="BKL629" s="874"/>
      <c r="BKM629" s="881"/>
      <c r="BKN629" s="881"/>
      <c r="BLD629" s="877"/>
      <c r="BLH629" s="874"/>
      <c r="BLI629" s="881"/>
      <c r="BLJ629" s="881"/>
      <c r="BLZ629" s="877"/>
      <c r="BMD629" s="874"/>
      <c r="BME629" s="881"/>
      <c r="BMF629" s="881"/>
      <c r="BMV629" s="877"/>
      <c r="BMZ629" s="874"/>
      <c r="BNA629" s="881"/>
      <c r="BNB629" s="881"/>
      <c r="BNR629" s="877"/>
      <c r="BNV629" s="874"/>
      <c r="BNW629" s="881"/>
      <c r="BNX629" s="881"/>
      <c r="BON629" s="877"/>
      <c r="BOR629" s="874"/>
      <c r="BOS629" s="881"/>
      <c r="BOT629" s="881"/>
      <c r="BPJ629" s="877"/>
      <c r="BPN629" s="874"/>
      <c r="BPO629" s="881"/>
      <c r="BPP629" s="881"/>
      <c r="BQF629" s="877"/>
      <c r="BQJ629" s="874"/>
      <c r="BQK629" s="881"/>
      <c r="BQL629" s="881"/>
      <c r="BRB629" s="877"/>
      <c r="BRF629" s="874"/>
      <c r="BRG629" s="881"/>
      <c r="BRH629" s="881"/>
      <c r="BRX629" s="877"/>
      <c r="BSB629" s="874"/>
      <c r="BSC629" s="881"/>
      <c r="BSD629" s="881"/>
      <c r="BST629" s="877"/>
      <c r="BSX629" s="874"/>
      <c r="BSY629" s="881"/>
      <c r="BSZ629" s="881"/>
      <c r="BTP629" s="877"/>
      <c r="BTT629" s="874"/>
      <c r="BTU629" s="881"/>
      <c r="BTV629" s="881"/>
      <c r="BUL629" s="877"/>
      <c r="BUP629" s="874"/>
      <c r="BUQ629" s="881"/>
      <c r="BUR629" s="881"/>
      <c r="BVH629" s="877"/>
      <c r="BVL629" s="874"/>
      <c r="BVM629" s="881"/>
      <c r="BVN629" s="881"/>
      <c r="BWD629" s="877"/>
      <c r="BWH629" s="874"/>
      <c r="BWI629" s="881"/>
      <c r="BWJ629" s="881"/>
      <c r="BWZ629" s="877"/>
      <c r="BXD629" s="874"/>
      <c r="BXE629" s="881"/>
      <c r="BXF629" s="881"/>
      <c r="BXV629" s="877"/>
      <c r="BXZ629" s="874"/>
      <c r="BYA629" s="881"/>
      <c r="BYB629" s="881"/>
      <c r="BYR629" s="877"/>
      <c r="BYV629" s="874"/>
      <c r="BYW629" s="881"/>
      <c r="BYX629" s="881"/>
      <c r="BZN629" s="877"/>
      <c r="BZR629" s="874"/>
      <c r="BZS629" s="881"/>
      <c r="BZT629" s="881"/>
      <c r="CAJ629" s="877"/>
      <c r="CAN629" s="874"/>
      <c r="CAO629" s="881"/>
      <c r="CAP629" s="881"/>
      <c r="CBF629" s="877"/>
      <c r="CBJ629" s="874"/>
      <c r="CBK629" s="881"/>
      <c r="CBL629" s="881"/>
      <c r="CCB629" s="877"/>
      <c r="CCF629" s="874"/>
      <c r="CCG629" s="881"/>
      <c r="CCH629" s="881"/>
      <c r="CCX629" s="877"/>
      <c r="CDB629" s="874"/>
      <c r="CDC629" s="881"/>
      <c r="CDD629" s="881"/>
      <c r="CDT629" s="877"/>
      <c r="CDX629" s="874"/>
      <c r="CDY629" s="881"/>
      <c r="CDZ629" s="881"/>
      <c r="CEP629" s="877"/>
      <c r="CET629" s="874"/>
      <c r="CEU629" s="881"/>
      <c r="CEV629" s="881"/>
      <c r="CFL629" s="877"/>
      <c r="CFP629" s="874"/>
      <c r="CFQ629" s="881"/>
      <c r="CFR629" s="881"/>
      <c r="CGH629" s="877"/>
      <c r="CGL629" s="874"/>
      <c r="CGM629" s="881"/>
      <c r="CGN629" s="881"/>
      <c r="CHD629" s="877"/>
      <c r="CHH629" s="874"/>
      <c r="CHI629" s="881"/>
      <c r="CHJ629" s="881"/>
      <c r="CHZ629" s="877"/>
      <c r="CID629" s="874"/>
      <c r="CIE629" s="881"/>
      <c r="CIF629" s="881"/>
      <c r="CIV629" s="877"/>
      <c r="CIZ629" s="874"/>
      <c r="CJA629" s="881"/>
      <c r="CJB629" s="881"/>
      <c r="CJR629" s="877"/>
      <c r="CJV629" s="874"/>
      <c r="CJW629" s="881"/>
      <c r="CJX629" s="881"/>
      <c r="CKN629" s="877"/>
      <c r="CKR629" s="874"/>
      <c r="CKS629" s="881"/>
      <c r="CKT629" s="881"/>
      <c r="CLJ629" s="877"/>
      <c r="CLN629" s="874"/>
      <c r="CLO629" s="881"/>
      <c r="CLP629" s="881"/>
      <c r="CMF629" s="877"/>
      <c r="CMJ629" s="874"/>
      <c r="CMK629" s="881"/>
      <c r="CML629" s="881"/>
      <c r="CNB629" s="877"/>
      <c r="CNF629" s="874"/>
      <c r="CNG629" s="881"/>
      <c r="CNH629" s="881"/>
      <c r="CNX629" s="877"/>
      <c r="COB629" s="874"/>
      <c r="COC629" s="881"/>
      <c r="COD629" s="881"/>
      <c r="COT629" s="877"/>
      <c r="COX629" s="874"/>
      <c r="COY629" s="881"/>
      <c r="COZ629" s="881"/>
      <c r="CPP629" s="877"/>
      <c r="CPT629" s="874"/>
      <c r="CPU629" s="881"/>
      <c r="CPV629" s="881"/>
      <c r="CQL629" s="877"/>
      <c r="CQP629" s="874"/>
      <c r="CQQ629" s="881"/>
      <c r="CQR629" s="881"/>
      <c r="CRH629" s="877"/>
      <c r="CRL629" s="874"/>
      <c r="CRM629" s="881"/>
      <c r="CRN629" s="881"/>
      <c r="CSD629" s="877"/>
      <c r="CSH629" s="874"/>
      <c r="CSI629" s="881"/>
      <c r="CSJ629" s="881"/>
      <c r="CSZ629" s="877"/>
      <c r="CTD629" s="874"/>
      <c r="CTE629" s="881"/>
      <c r="CTF629" s="881"/>
      <c r="CTV629" s="877"/>
      <c r="CTZ629" s="874"/>
      <c r="CUA629" s="881"/>
      <c r="CUB629" s="881"/>
      <c r="CUR629" s="877"/>
      <c r="CUV629" s="874"/>
      <c r="CUW629" s="881"/>
      <c r="CUX629" s="881"/>
      <c r="CVN629" s="877"/>
      <c r="CVR629" s="874"/>
      <c r="CVS629" s="881"/>
      <c r="CVT629" s="881"/>
      <c r="CWJ629" s="877"/>
      <c r="CWN629" s="874"/>
      <c r="CWO629" s="881"/>
      <c r="CWP629" s="881"/>
      <c r="CXF629" s="877"/>
      <c r="CXJ629" s="874"/>
      <c r="CXK629" s="881"/>
      <c r="CXL629" s="881"/>
      <c r="CYB629" s="877"/>
      <c r="CYF629" s="874"/>
      <c r="CYG629" s="881"/>
      <c r="CYH629" s="881"/>
      <c r="CYX629" s="877"/>
      <c r="CZB629" s="874"/>
      <c r="CZC629" s="881"/>
      <c r="CZD629" s="881"/>
      <c r="CZT629" s="877"/>
      <c r="CZX629" s="874"/>
      <c r="CZY629" s="881"/>
      <c r="CZZ629" s="881"/>
      <c r="DAP629" s="877"/>
      <c r="DAT629" s="874"/>
      <c r="DAU629" s="881"/>
      <c r="DAV629" s="881"/>
      <c r="DBL629" s="877"/>
      <c r="DBP629" s="874"/>
      <c r="DBQ629" s="881"/>
      <c r="DBR629" s="881"/>
      <c r="DCH629" s="877"/>
      <c r="DCL629" s="874"/>
      <c r="DCM629" s="881"/>
      <c r="DCN629" s="881"/>
      <c r="DDD629" s="877"/>
      <c r="DDH629" s="874"/>
      <c r="DDI629" s="881"/>
      <c r="DDJ629" s="881"/>
      <c r="DDZ629" s="877"/>
      <c r="DED629" s="874"/>
      <c r="DEE629" s="881"/>
      <c r="DEF629" s="881"/>
      <c r="DEV629" s="877"/>
      <c r="DEZ629" s="874"/>
      <c r="DFA629" s="881"/>
      <c r="DFB629" s="881"/>
      <c r="DFR629" s="877"/>
      <c r="DFV629" s="874"/>
      <c r="DFW629" s="881"/>
      <c r="DFX629" s="881"/>
      <c r="DGN629" s="877"/>
      <c r="DGR629" s="874"/>
      <c r="DGS629" s="881"/>
      <c r="DGT629" s="881"/>
      <c r="DHJ629" s="877"/>
      <c r="DHN629" s="874"/>
      <c r="DHO629" s="881"/>
      <c r="DHP629" s="881"/>
      <c r="DIF629" s="877"/>
      <c r="DIJ629" s="874"/>
      <c r="DIK629" s="881"/>
      <c r="DIL629" s="881"/>
      <c r="DJB629" s="877"/>
      <c r="DJF629" s="874"/>
      <c r="DJG629" s="881"/>
      <c r="DJH629" s="881"/>
      <c r="DJX629" s="877"/>
      <c r="DKB629" s="874"/>
      <c r="DKC629" s="881"/>
      <c r="DKD629" s="881"/>
      <c r="DKT629" s="877"/>
      <c r="DKX629" s="874"/>
      <c r="DKY629" s="881"/>
      <c r="DKZ629" s="881"/>
      <c r="DLP629" s="877"/>
      <c r="DLT629" s="874"/>
      <c r="DLU629" s="881"/>
      <c r="DLV629" s="881"/>
      <c r="DML629" s="877"/>
      <c r="DMP629" s="874"/>
      <c r="DMQ629" s="881"/>
      <c r="DMR629" s="881"/>
      <c r="DNH629" s="877"/>
      <c r="DNL629" s="874"/>
      <c r="DNM629" s="881"/>
      <c r="DNN629" s="881"/>
      <c r="DOD629" s="877"/>
      <c r="DOH629" s="874"/>
      <c r="DOI629" s="881"/>
      <c r="DOJ629" s="881"/>
      <c r="DOZ629" s="877"/>
      <c r="DPD629" s="874"/>
      <c r="DPE629" s="881"/>
      <c r="DPF629" s="881"/>
      <c r="DPV629" s="877"/>
      <c r="DPZ629" s="874"/>
      <c r="DQA629" s="881"/>
      <c r="DQB629" s="881"/>
      <c r="DQR629" s="877"/>
      <c r="DQV629" s="874"/>
      <c r="DQW629" s="881"/>
      <c r="DQX629" s="881"/>
      <c r="DRN629" s="877"/>
      <c r="DRR629" s="874"/>
      <c r="DRS629" s="881"/>
      <c r="DRT629" s="881"/>
      <c r="DSJ629" s="877"/>
      <c r="DSN629" s="874"/>
      <c r="DSO629" s="881"/>
      <c r="DSP629" s="881"/>
      <c r="DTF629" s="877"/>
      <c r="DTJ629" s="874"/>
      <c r="DTK629" s="881"/>
      <c r="DTL629" s="881"/>
      <c r="DUB629" s="877"/>
      <c r="DUF629" s="874"/>
      <c r="DUG629" s="881"/>
      <c r="DUH629" s="881"/>
      <c r="DUX629" s="877"/>
      <c r="DVB629" s="874"/>
      <c r="DVC629" s="881"/>
      <c r="DVD629" s="881"/>
      <c r="DVT629" s="877"/>
      <c r="DVX629" s="874"/>
      <c r="DVY629" s="881"/>
      <c r="DVZ629" s="881"/>
      <c r="DWP629" s="877"/>
      <c r="DWT629" s="874"/>
      <c r="DWU629" s="881"/>
      <c r="DWV629" s="881"/>
      <c r="DXL629" s="877"/>
      <c r="DXP629" s="874"/>
      <c r="DXQ629" s="881"/>
      <c r="DXR629" s="881"/>
      <c r="DYH629" s="877"/>
      <c r="DYL629" s="874"/>
      <c r="DYM629" s="881"/>
      <c r="DYN629" s="881"/>
      <c r="DZD629" s="877"/>
      <c r="DZH629" s="874"/>
      <c r="DZI629" s="881"/>
      <c r="DZJ629" s="881"/>
      <c r="DZZ629" s="877"/>
      <c r="EAD629" s="874"/>
      <c r="EAE629" s="881"/>
      <c r="EAF629" s="881"/>
      <c r="EAV629" s="877"/>
      <c r="EAZ629" s="874"/>
      <c r="EBA629" s="881"/>
      <c r="EBB629" s="881"/>
      <c r="EBR629" s="877"/>
      <c r="EBV629" s="874"/>
      <c r="EBW629" s="881"/>
      <c r="EBX629" s="881"/>
      <c r="ECN629" s="877"/>
      <c r="ECR629" s="874"/>
      <c r="ECS629" s="881"/>
      <c r="ECT629" s="881"/>
      <c r="EDJ629" s="877"/>
      <c r="EDN629" s="874"/>
      <c r="EDO629" s="881"/>
      <c r="EDP629" s="881"/>
      <c r="EEF629" s="877"/>
      <c r="EEJ629" s="874"/>
      <c r="EEK629" s="881"/>
      <c r="EEL629" s="881"/>
      <c r="EFB629" s="877"/>
      <c r="EFF629" s="874"/>
      <c r="EFG629" s="881"/>
      <c r="EFH629" s="881"/>
      <c r="EFX629" s="877"/>
      <c r="EGB629" s="874"/>
      <c r="EGC629" s="881"/>
      <c r="EGD629" s="881"/>
      <c r="EGT629" s="877"/>
      <c r="EGX629" s="874"/>
      <c r="EGY629" s="881"/>
      <c r="EGZ629" s="881"/>
      <c r="EHP629" s="877"/>
      <c r="EHT629" s="874"/>
      <c r="EHU629" s="881"/>
      <c r="EHV629" s="881"/>
      <c r="EIL629" s="877"/>
      <c r="EIP629" s="874"/>
      <c r="EIQ629" s="881"/>
      <c r="EIR629" s="881"/>
      <c r="EJH629" s="877"/>
      <c r="EJL629" s="874"/>
      <c r="EJM629" s="881"/>
      <c r="EJN629" s="881"/>
      <c r="EKD629" s="877"/>
      <c r="EKH629" s="874"/>
      <c r="EKI629" s="881"/>
      <c r="EKJ629" s="881"/>
      <c r="EKZ629" s="877"/>
      <c r="ELD629" s="874"/>
      <c r="ELE629" s="881"/>
      <c r="ELF629" s="881"/>
      <c r="ELV629" s="877"/>
      <c r="ELZ629" s="874"/>
      <c r="EMA629" s="881"/>
      <c r="EMB629" s="881"/>
      <c r="EMR629" s="877"/>
      <c r="EMV629" s="874"/>
      <c r="EMW629" s="881"/>
      <c r="EMX629" s="881"/>
      <c r="ENN629" s="877"/>
      <c r="ENR629" s="874"/>
      <c r="ENS629" s="881"/>
      <c r="ENT629" s="881"/>
      <c r="EOJ629" s="877"/>
      <c r="EON629" s="874"/>
      <c r="EOO629" s="881"/>
      <c r="EOP629" s="881"/>
      <c r="EPF629" s="877"/>
      <c r="EPJ629" s="874"/>
      <c r="EPK629" s="881"/>
      <c r="EPL629" s="881"/>
      <c r="EQB629" s="877"/>
      <c r="EQF629" s="874"/>
      <c r="EQG629" s="881"/>
      <c r="EQH629" s="881"/>
      <c r="EQX629" s="877"/>
      <c r="ERB629" s="874"/>
      <c r="ERC629" s="881"/>
      <c r="ERD629" s="881"/>
      <c r="ERT629" s="877"/>
      <c r="ERX629" s="874"/>
      <c r="ERY629" s="881"/>
      <c r="ERZ629" s="881"/>
      <c r="ESP629" s="877"/>
      <c r="EST629" s="874"/>
      <c r="ESU629" s="881"/>
      <c r="ESV629" s="881"/>
      <c r="ETL629" s="877"/>
      <c r="ETP629" s="874"/>
      <c r="ETQ629" s="881"/>
      <c r="ETR629" s="881"/>
      <c r="EUH629" s="877"/>
      <c r="EUL629" s="874"/>
      <c r="EUM629" s="881"/>
      <c r="EUN629" s="881"/>
      <c r="EVD629" s="877"/>
      <c r="EVH629" s="874"/>
      <c r="EVI629" s="881"/>
      <c r="EVJ629" s="881"/>
      <c r="EVZ629" s="877"/>
      <c r="EWD629" s="874"/>
      <c r="EWE629" s="881"/>
      <c r="EWF629" s="881"/>
      <c r="EWV629" s="877"/>
      <c r="EWZ629" s="874"/>
      <c r="EXA629" s="881"/>
      <c r="EXB629" s="881"/>
      <c r="EXR629" s="877"/>
      <c r="EXV629" s="874"/>
      <c r="EXW629" s="881"/>
      <c r="EXX629" s="881"/>
      <c r="EYN629" s="877"/>
      <c r="EYR629" s="874"/>
      <c r="EYS629" s="881"/>
      <c r="EYT629" s="881"/>
      <c r="EZJ629" s="877"/>
      <c r="EZN629" s="874"/>
      <c r="EZO629" s="881"/>
      <c r="EZP629" s="881"/>
      <c r="FAF629" s="877"/>
      <c r="FAJ629" s="874"/>
      <c r="FAK629" s="881"/>
      <c r="FAL629" s="881"/>
      <c r="FBB629" s="877"/>
      <c r="FBF629" s="874"/>
      <c r="FBG629" s="881"/>
      <c r="FBH629" s="881"/>
      <c r="FBX629" s="877"/>
      <c r="FCB629" s="874"/>
      <c r="FCC629" s="881"/>
      <c r="FCD629" s="881"/>
      <c r="FCT629" s="877"/>
      <c r="FCX629" s="874"/>
      <c r="FCY629" s="881"/>
      <c r="FCZ629" s="881"/>
      <c r="FDP629" s="877"/>
      <c r="FDT629" s="874"/>
      <c r="FDU629" s="881"/>
      <c r="FDV629" s="881"/>
      <c r="FEL629" s="877"/>
      <c r="FEP629" s="874"/>
      <c r="FEQ629" s="881"/>
      <c r="FER629" s="881"/>
      <c r="FFH629" s="877"/>
      <c r="FFL629" s="874"/>
      <c r="FFM629" s="881"/>
      <c r="FFN629" s="881"/>
      <c r="FGD629" s="877"/>
      <c r="FGH629" s="874"/>
      <c r="FGI629" s="881"/>
      <c r="FGJ629" s="881"/>
      <c r="FGZ629" s="877"/>
      <c r="FHD629" s="874"/>
      <c r="FHE629" s="881"/>
      <c r="FHF629" s="881"/>
      <c r="FHV629" s="877"/>
      <c r="FHZ629" s="874"/>
      <c r="FIA629" s="881"/>
      <c r="FIB629" s="881"/>
      <c r="FIR629" s="877"/>
      <c r="FIV629" s="874"/>
      <c r="FIW629" s="881"/>
      <c r="FIX629" s="881"/>
      <c r="FJN629" s="877"/>
      <c r="FJR629" s="874"/>
      <c r="FJS629" s="881"/>
      <c r="FJT629" s="881"/>
      <c r="FKJ629" s="877"/>
      <c r="FKN629" s="874"/>
      <c r="FKO629" s="881"/>
      <c r="FKP629" s="881"/>
      <c r="FLF629" s="877"/>
      <c r="FLJ629" s="874"/>
      <c r="FLK629" s="881"/>
      <c r="FLL629" s="881"/>
      <c r="FMB629" s="877"/>
      <c r="FMF629" s="874"/>
      <c r="FMG629" s="881"/>
      <c r="FMH629" s="881"/>
      <c r="FMX629" s="877"/>
      <c r="FNB629" s="874"/>
      <c r="FNC629" s="881"/>
      <c r="FND629" s="881"/>
      <c r="FNT629" s="877"/>
      <c r="FNX629" s="874"/>
      <c r="FNY629" s="881"/>
      <c r="FNZ629" s="881"/>
      <c r="FOP629" s="877"/>
      <c r="FOT629" s="874"/>
      <c r="FOU629" s="881"/>
      <c r="FOV629" s="881"/>
      <c r="FPL629" s="877"/>
      <c r="FPP629" s="874"/>
      <c r="FPQ629" s="881"/>
      <c r="FPR629" s="881"/>
      <c r="FQH629" s="877"/>
      <c r="FQL629" s="874"/>
      <c r="FQM629" s="881"/>
      <c r="FQN629" s="881"/>
      <c r="FRD629" s="877"/>
      <c r="FRH629" s="874"/>
      <c r="FRI629" s="881"/>
      <c r="FRJ629" s="881"/>
      <c r="FRZ629" s="877"/>
      <c r="FSD629" s="874"/>
      <c r="FSE629" s="881"/>
      <c r="FSF629" s="881"/>
      <c r="FSV629" s="877"/>
      <c r="FSZ629" s="874"/>
      <c r="FTA629" s="881"/>
      <c r="FTB629" s="881"/>
      <c r="FTR629" s="877"/>
      <c r="FTV629" s="874"/>
      <c r="FTW629" s="881"/>
      <c r="FTX629" s="881"/>
      <c r="FUN629" s="877"/>
      <c r="FUR629" s="874"/>
      <c r="FUS629" s="881"/>
      <c r="FUT629" s="881"/>
      <c r="FVJ629" s="877"/>
      <c r="FVN629" s="874"/>
      <c r="FVO629" s="881"/>
      <c r="FVP629" s="881"/>
      <c r="FWF629" s="877"/>
      <c r="FWJ629" s="874"/>
      <c r="FWK629" s="881"/>
      <c r="FWL629" s="881"/>
      <c r="FXB629" s="877"/>
      <c r="FXF629" s="874"/>
      <c r="FXG629" s="881"/>
      <c r="FXH629" s="881"/>
      <c r="FXX629" s="877"/>
      <c r="FYB629" s="874"/>
      <c r="FYC629" s="881"/>
      <c r="FYD629" s="881"/>
      <c r="FYT629" s="877"/>
      <c r="FYX629" s="874"/>
      <c r="FYY629" s="881"/>
      <c r="FYZ629" s="881"/>
      <c r="FZP629" s="877"/>
      <c r="FZT629" s="874"/>
      <c r="FZU629" s="881"/>
      <c r="FZV629" s="881"/>
      <c r="GAL629" s="877"/>
      <c r="GAP629" s="874"/>
      <c r="GAQ629" s="881"/>
      <c r="GAR629" s="881"/>
      <c r="GBH629" s="877"/>
      <c r="GBL629" s="874"/>
      <c r="GBM629" s="881"/>
      <c r="GBN629" s="881"/>
      <c r="GCD629" s="877"/>
      <c r="GCH629" s="874"/>
      <c r="GCI629" s="881"/>
      <c r="GCJ629" s="881"/>
      <c r="GCZ629" s="877"/>
      <c r="GDD629" s="874"/>
      <c r="GDE629" s="881"/>
      <c r="GDF629" s="881"/>
      <c r="GDV629" s="877"/>
      <c r="GDZ629" s="874"/>
      <c r="GEA629" s="881"/>
      <c r="GEB629" s="881"/>
      <c r="GER629" s="877"/>
      <c r="GEV629" s="874"/>
      <c r="GEW629" s="881"/>
      <c r="GEX629" s="881"/>
      <c r="GFN629" s="877"/>
      <c r="GFR629" s="874"/>
      <c r="GFS629" s="881"/>
      <c r="GFT629" s="881"/>
      <c r="GGJ629" s="877"/>
      <c r="GGN629" s="874"/>
      <c r="GGO629" s="881"/>
      <c r="GGP629" s="881"/>
      <c r="GHF629" s="877"/>
      <c r="GHJ629" s="874"/>
      <c r="GHK629" s="881"/>
      <c r="GHL629" s="881"/>
      <c r="GIB629" s="877"/>
      <c r="GIF629" s="874"/>
      <c r="GIG629" s="881"/>
      <c r="GIH629" s="881"/>
      <c r="GIX629" s="877"/>
      <c r="GJB629" s="874"/>
      <c r="GJC629" s="881"/>
      <c r="GJD629" s="881"/>
      <c r="GJT629" s="877"/>
      <c r="GJX629" s="874"/>
      <c r="GJY629" s="881"/>
      <c r="GJZ629" s="881"/>
      <c r="GKP629" s="877"/>
      <c r="GKT629" s="874"/>
      <c r="GKU629" s="881"/>
      <c r="GKV629" s="881"/>
      <c r="GLL629" s="877"/>
      <c r="GLP629" s="874"/>
      <c r="GLQ629" s="881"/>
      <c r="GLR629" s="881"/>
      <c r="GMH629" s="877"/>
      <c r="GML629" s="874"/>
      <c r="GMM629" s="881"/>
      <c r="GMN629" s="881"/>
      <c r="GND629" s="877"/>
      <c r="GNH629" s="874"/>
      <c r="GNI629" s="881"/>
      <c r="GNJ629" s="881"/>
      <c r="GNZ629" s="877"/>
      <c r="GOD629" s="874"/>
      <c r="GOE629" s="881"/>
      <c r="GOF629" s="881"/>
      <c r="GOV629" s="877"/>
      <c r="GOZ629" s="874"/>
      <c r="GPA629" s="881"/>
      <c r="GPB629" s="881"/>
      <c r="GPR629" s="877"/>
      <c r="GPV629" s="874"/>
      <c r="GPW629" s="881"/>
      <c r="GPX629" s="881"/>
      <c r="GQN629" s="877"/>
      <c r="GQR629" s="874"/>
      <c r="GQS629" s="881"/>
      <c r="GQT629" s="881"/>
      <c r="GRJ629" s="877"/>
      <c r="GRN629" s="874"/>
      <c r="GRO629" s="881"/>
      <c r="GRP629" s="881"/>
      <c r="GSF629" s="877"/>
      <c r="GSJ629" s="874"/>
      <c r="GSK629" s="881"/>
      <c r="GSL629" s="881"/>
      <c r="GTB629" s="877"/>
      <c r="GTF629" s="874"/>
      <c r="GTG629" s="881"/>
      <c r="GTH629" s="881"/>
      <c r="GTX629" s="877"/>
      <c r="GUB629" s="874"/>
      <c r="GUC629" s="881"/>
      <c r="GUD629" s="881"/>
      <c r="GUT629" s="877"/>
      <c r="GUX629" s="874"/>
      <c r="GUY629" s="881"/>
      <c r="GUZ629" s="881"/>
      <c r="GVP629" s="877"/>
      <c r="GVT629" s="874"/>
      <c r="GVU629" s="881"/>
      <c r="GVV629" s="881"/>
      <c r="GWL629" s="877"/>
      <c r="GWP629" s="874"/>
      <c r="GWQ629" s="881"/>
      <c r="GWR629" s="881"/>
      <c r="GXH629" s="877"/>
      <c r="GXL629" s="874"/>
      <c r="GXM629" s="881"/>
      <c r="GXN629" s="881"/>
      <c r="GYD629" s="877"/>
      <c r="GYH629" s="874"/>
      <c r="GYI629" s="881"/>
      <c r="GYJ629" s="881"/>
      <c r="GYZ629" s="877"/>
      <c r="GZD629" s="874"/>
      <c r="GZE629" s="881"/>
      <c r="GZF629" s="881"/>
      <c r="GZV629" s="877"/>
      <c r="GZZ629" s="874"/>
      <c r="HAA629" s="881"/>
      <c r="HAB629" s="881"/>
      <c r="HAR629" s="877"/>
      <c r="HAV629" s="874"/>
      <c r="HAW629" s="881"/>
      <c r="HAX629" s="881"/>
      <c r="HBN629" s="877"/>
      <c r="HBR629" s="874"/>
      <c r="HBS629" s="881"/>
      <c r="HBT629" s="881"/>
      <c r="HCJ629" s="877"/>
      <c r="HCN629" s="874"/>
      <c r="HCO629" s="881"/>
      <c r="HCP629" s="881"/>
      <c r="HDF629" s="877"/>
      <c r="HDJ629" s="874"/>
      <c r="HDK629" s="881"/>
      <c r="HDL629" s="881"/>
      <c r="HEB629" s="877"/>
      <c r="HEF629" s="874"/>
      <c r="HEG629" s="881"/>
      <c r="HEH629" s="881"/>
      <c r="HEX629" s="877"/>
      <c r="HFB629" s="874"/>
      <c r="HFC629" s="881"/>
      <c r="HFD629" s="881"/>
      <c r="HFT629" s="877"/>
      <c r="HFX629" s="874"/>
      <c r="HFY629" s="881"/>
      <c r="HFZ629" s="881"/>
      <c r="HGP629" s="877"/>
      <c r="HGT629" s="874"/>
      <c r="HGU629" s="881"/>
      <c r="HGV629" s="881"/>
      <c r="HHL629" s="877"/>
      <c r="HHP629" s="874"/>
      <c r="HHQ629" s="881"/>
      <c r="HHR629" s="881"/>
      <c r="HIH629" s="877"/>
      <c r="HIL629" s="874"/>
      <c r="HIM629" s="881"/>
      <c r="HIN629" s="881"/>
      <c r="HJD629" s="877"/>
      <c r="HJH629" s="874"/>
      <c r="HJI629" s="881"/>
      <c r="HJJ629" s="881"/>
      <c r="HJZ629" s="877"/>
      <c r="HKD629" s="874"/>
      <c r="HKE629" s="881"/>
      <c r="HKF629" s="881"/>
      <c r="HKV629" s="877"/>
      <c r="HKZ629" s="874"/>
      <c r="HLA629" s="881"/>
      <c r="HLB629" s="881"/>
      <c r="HLR629" s="877"/>
      <c r="HLV629" s="874"/>
      <c r="HLW629" s="881"/>
      <c r="HLX629" s="881"/>
      <c r="HMN629" s="877"/>
      <c r="HMR629" s="874"/>
      <c r="HMS629" s="881"/>
      <c r="HMT629" s="881"/>
      <c r="HNJ629" s="877"/>
      <c r="HNN629" s="874"/>
      <c r="HNO629" s="881"/>
      <c r="HNP629" s="881"/>
      <c r="HOF629" s="877"/>
      <c r="HOJ629" s="874"/>
      <c r="HOK629" s="881"/>
      <c r="HOL629" s="881"/>
      <c r="HPB629" s="877"/>
      <c r="HPF629" s="874"/>
      <c r="HPG629" s="881"/>
      <c r="HPH629" s="881"/>
      <c r="HPX629" s="877"/>
      <c r="HQB629" s="874"/>
      <c r="HQC629" s="881"/>
      <c r="HQD629" s="881"/>
      <c r="HQT629" s="877"/>
      <c r="HQX629" s="874"/>
      <c r="HQY629" s="881"/>
      <c r="HQZ629" s="881"/>
      <c r="HRP629" s="877"/>
      <c r="HRT629" s="874"/>
      <c r="HRU629" s="881"/>
      <c r="HRV629" s="881"/>
      <c r="HSL629" s="877"/>
      <c r="HSP629" s="874"/>
      <c r="HSQ629" s="881"/>
      <c r="HSR629" s="881"/>
      <c r="HTH629" s="877"/>
      <c r="HTL629" s="874"/>
      <c r="HTM629" s="881"/>
      <c r="HTN629" s="881"/>
      <c r="HUD629" s="877"/>
      <c r="HUH629" s="874"/>
      <c r="HUI629" s="881"/>
      <c r="HUJ629" s="881"/>
      <c r="HUZ629" s="877"/>
      <c r="HVD629" s="874"/>
      <c r="HVE629" s="881"/>
      <c r="HVF629" s="881"/>
      <c r="HVV629" s="877"/>
      <c r="HVZ629" s="874"/>
      <c r="HWA629" s="881"/>
      <c r="HWB629" s="881"/>
      <c r="HWR629" s="877"/>
      <c r="HWV629" s="874"/>
      <c r="HWW629" s="881"/>
      <c r="HWX629" s="881"/>
      <c r="HXN629" s="877"/>
      <c r="HXR629" s="874"/>
      <c r="HXS629" s="881"/>
      <c r="HXT629" s="881"/>
      <c r="HYJ629" s="877"/>
      <c r="HYN629" s="874"/>
      <c r="HYO629" s="881"/>
      <c r="HYP629" s="881"/>
      <c r="HZF629" s="877"/>
      <c r="HZJ629" s="874"/>
      <c r="HZK629" s="881"/>
      <c r="HZL629" s="881"/>
      <c r="IAB629" s="877"/>
      <c r="IAF629" s="874"/>
      <c r="IAG629" s="881"/>
      <c r="IAH629" s="881"/>
      <c r="IAX629" s="877"/>
      <c r="IBB629" s="874"/>
      <c r="IBC629" s="881"/>
      <c r="IBD629" s="881"/>
      <c r="IBT629" s="877"/>
      <c r="IBX629" s="874"/>
      <c r="IBY629" s="881"/>
      <c r="IBZ629" s="881"/>
      <c r="ICP629" s="877"/>
      <c r="ICT629" s="874"/>
      <c r="ICU629" s="881"/>
      <c r="ICV629" s="881"/>
      <c r="IDL629" s="877"/>
      <c r="IDP629" s="874"/>
      <c r="IDQ629" s="881"/>
      <c r="IDR629" s="881"/>
      <c r="IEH629" s="877"/>
      <c r="IEL629" s="874"/>
      <c r="IEM629" s="881"/>
      <c r="IEN629" s="881"/>
      <c r="IFD629" s="877"/>
      <c r="IFH629" s="874"/>
      <c r="IFI629" s="881"/>
      <c r="IFJ629" s="881"/>
      <c r="IFZ629" s="877"/>
      <c r="IGD629" s="874"/>
      <c r="IGE629" s="881"/>
      <c r="IGF629" s="881"/>
      <c r="IGV629" s="877"/>
      <c r="IGZ629" s="874"/>
      <c r="IHA629" s="881"/>
      <c r="IHB629" s="881"/>
      <c r="IHR629" s="877"/>
      <c r="IHV629" s="874"/>
      <c r="IHW629" s="881"/>
      <c r="IHX629" s="881"/>
      <c r="IIN629" s="877"/>
      <c r="IIR629" s="874"/>
      <c r="IIS629" s="881"/>
      <c r="IIT629" s="881"/>
      <c r="IJJ629" s="877"/>
      <c r="IJN629" s="874"/>
      <c r="IJO629" s="881"/>
      <c r="IJP629" s="881"/>
      <c r="IKF629" s="877"/>
      <c r="IKJ629" s="874"/>
      <c r="IKK629" s="881"/>
      <c r="IKL629" s="881"/>
      <c r="ILB629" s="877"/>
      <c r="ILF629" s="874"/>
      <c r="ILG629" s="881"/>
      <c r="ILH629" s="881"/>
      <c r="ILX629" s="877"/>
      <c r="IMB629" s="874"/>
      <c r="IMC629" s="881"/>
      <c r="IMD629" s="881"/>
      <c r="IMT629" s="877"/>
      <c r="IMX629" s="874"/>
      <c r="IMY629" s="881"/>
      <c r="IMZ629" s="881"/>
      <c r="INP629" s="877"/>
      <c r="INT629" s="874"/>
      <c r="INU629" s="881"/>
      <c r="INV629" s="881"/>
      <c r="IOL629" s="877"/>
      <c r="IOP629" s="874"/>
      <c r="IOQ629" s="881"/>
      <c r="IOR629" s="881"/>
      <c r="IPH629" s="877"/>
      <c r="IPL629" s="874"/>
      <c r="IPM629" s="881"/>
      <c r="IPN629" s="881"/>
      <c r="IQD629" s="877"/>
      <c r="IQH629" s="874"/>
      <c r="IQI629" s="881"/>
      <c r="IQJ629" s="881"/>
      <c r="IQZ629" s="877"/>
      <c r="IRD629" s="874"/>
      <c r="IRE629" s="881"/>
      <c r="IRF629" s="881"/>
      <c r="IRV629" s="877"/>
      <c r="IRZ629" s="874"/>
      <c r="ISA629" s="881"/>
      <c r="ISB629" s="881"/>
      <c r="ISR629" s="877"/>
      <c r="ISV629" s="874"/>
      <c r="ISW629" s="881"/>
      <c r="ISX629" s="881"/>
      <c r="ITN629" s="877"/>
      <c r="ITR629" s="874"/>
      <c r="ITS629" s="881"/>
      <c r="ITT629" s="881"/>
      <c r="IUJ629" s="877"/>
      <c r="IUN629" s="874"/>
      <c r="IUO629" s="881"/>
      <c r="IUP629" s="881"/>
      <c r="IVF629" s="877"/>
      <c r="IVJ629" s="874"/>
      <c r="IVK629" s="881"/>
      <c r="IVL629" s="881"/>
      <c r="IWB629" s="877"/>
      <c r="IWF629" s="874"/>
      <c r="IWG629" s="881"/>
      <c r="IWH629" s="881"/>
      <c r="IWX629" s="877"/>
      <c r="IXB629" s="874"/>
      <c r="IXC629" s="881"/>
      <c r="IXD629" s="881"/>
      <c r="IXT629" s="877"/>
      <c r="IXX629" s="874"/>
      <c r="IXY629" s="881"/>
      <c r="IXZ629" s="881"/>
      <c r="IYP629" s="877"/>
      <c r="IYT629" s="874"/>
      <c r="IYU629" s="881"/>
      <c r="IYV629" s="881"/>
      <c r="IZL629" s="877"/>
      <c r="IZP629" s="874"/>
      <c r="IZQ629" s="881"/>
      <c r="IZR629" s="881"/>
      <c r="JAH629" s="877"/>
      <c r="JAL629" s="874"/>
      <c r="JAM629" s="881"/>
      <c r="JAN629" s="881"/>
      <c r="JBD629" s="877"/>
      <c r="JBH629" s="874"/>
      <c r="JBI629" s="881"/>
      <c r="JBJ629" s="881"/>
      <c r="JBZ629" s="877"/>
      <c r="JCD629" s="874"/>
      <c r="JCE629" s="881"/>
      <c r="JCF629" s="881"/>
      <c r="JCV629" s="877"/>
      <c r="JCZ629" s="874"/>
      <c r="JDA629" s="881"/>
      <c r="JDB629" s="881"/>
      <c r="JDR629" s="877"/>
      <c r="JDV629" s="874"/>
      <c r="JDW629" s="881"/>
      <c r="JDX629" s="881"/>
      <c r="JEN629" s="877"/>
      <c r="JER629" s="874"/>
      <c r="JES629" s="881"/>
      <c r="JET629" s="881"/>
      <c r="JFJ629" s="877"/>
      <c r="JFN629" s="874"/>
      <c r="JFO629" s="881"/>
      <c r="JFP629" s="881"/>
      <c r="JGF629" s="877"/>
      <c r="JGJ629" s="874"/>
      <c r="JGK629" s="881"/>
      <c r="JGL629" s="881"/>
      <c r="JHB629" s="877"/>
      <c r="JHF629" s="874"/>
      <c r="JHG629" s="881"/>
      <c r="JHH629" s="881"/>
      <c r="JHX629" s="877"/>
      <c r="JIB629" s="874"/>
      <c r="JIC629" s="881"/>
      <c r="JID629" s="881"/>
      <c r="JIT629" s="877"/>
      <c r="JIX629" s="874"/>
      <c r="JIY629" s="881"/>
      <c r="JIZ629" s="881"/>
      <c r="JJP629" s="877"/>
      <c r="JJT629" s="874"/>
      <c r="JJU629" s="881"/>
      <c r="JJV629" s="881"/>
      <c r="JKL629" s="877"/>
      <c r="JKP629" s="874"/>
      <c r="JKQ629" s="881"/>
      <c r="JKR629" s="881"/>
      <c r="JLH629" s="877"/>
      <c r="JLL629" s="874"/>
      <c r="JLM629" s="881"/>
      <c r="JLN629" s="881"/>
      <c r="JMD629" s="877"/>
      <c r="JMH629" s="874"/>
      <c r="JMI629" s="881"/>
      <c r="JMJ629" s="881"/>
      <c r="JMZ629" s="877"/>
      <c r="JND629" s="874"/>
      <c r="JNE629" s="881"/>
      <c r="JNF629" s="881"/>
      <c r="JNV629" s="877"/>
      <c r="JNZ629" s="874"/>
      <c r="JOA629" s="881"/>
      <c r="JOB629" s="881"/>
      <c r="JOR629" s="877"/>
      <c r="JOV629" s="874"/>
      <c r="JOW629" s="881"/>
      <c r="JOX629" s="881"/>
      <c r="JPN629" s="877"/>
      <c r="JPR629" s="874"/>
      <c r="JPS629" s="881"/>
      <c r="JPT629" s="881"/>
      <c r="JQJ629" s="877"/>
      <c r="JQN629" s="874"/>
      <c r="JQO629" s="881"/>
      <c r="JQP629" s="881"/>
      <c r="JRF629" s="877"/>
      <c r="JRJ629" s="874"/>
      <c r="JRK629" s="881"/>
      <c r="JRL629" s="881"/>
      <c r="JSB629" s="877"/>
      <c r="JSF629" s="874"/>
      <c r="JSG629" s="881"/>
      <c r="JSH629" s="881"/>
      <c r="JSX629" s="877"/>
      <c r="JTB629" s="874"/>
      <c r="JTC629" s="881"/>
      <c r="JTD629" s="881"/>
      <c r="JTT629" s="877"/>
      <c r="JTX629" s="874"/>
      <c r="JTY629" s="881"/>
      <c r="JTZ629" s="881"/>
      <c r="JUP629" s="877"/>
      <c r="JUT629" s="874"/>
      <c r="JUU629" s="881"/>
      <c r="JUV629" s="881"/>
      <c r="JVL629" s="877"/>
      <c r="JVP629" s="874"/>
      <c r="JVQ629" s="881"/>
      <c r="JVR629" s="881"/>
      <c r="JWH629" s="877"/>
      <c r="JWL629" s="874"/>
      <c r="JWM629" s="881"/>
      <c r="JWN629" s="881"/>
      <c r="JXD629" s="877"/>
      <c r="JXH629" s="874"/>
      <c r="JXI629" s="881"/>
      <c r="JXJ629" s="881"/>
      <c r="JXZ629" s="877"/>
      <c r="JYD629" s="874"/>
      <c r="JYE629" s="881"/>
      <c r="JYF629" s="881"/>
      <c r="JYV629" s="877"/>
      <c r="JYZ629" s="874"/>
      <c r="JZA629" s="881"/>
      <c r="JZB629" s="881"/>
      <c r="JZR629" s="877"/>
      <c r="JZV629" s="874"/>
      <c r="JZW629" s="881"/>
      <c r="JZX629" s="881"/>
      <c r="KAN629" s="877"/>
      <c r="KAR629" s="874"/>
      <c r="KAS629" s="881"/>
      <c r="KAT629" s="881"/>
      <c r="KBJ629" s="877"/>
      <c r="KBN629" s="874"/>
      <c r="KBO629" s="881"/>
      <c r="KBP629" s="881"/>
      <c r="KCF629" s="877"/>
      <c r="KCJ629" s="874"/>
      <c r="KCK629" s="881"/>
      <c r="KCL629" s="881"/>
      <c r="KDB629" s="877"/>
      <c r="KDF629" s="874"/>
      <c r="KDG629" s="881"/>
      <c r="KDH629" s="881"/>
      <c r="KDX629" s="877"/>
      <c r="KEB629" s="874"/>
      <c r="KEC629" s="881"/>
      <c r="KED629" s="881"/>
      <c r="KET629" s="877"/>
      <c r="KEX629" s="874"/>
      <c r="KEY629" s="881"/>
      <c r="KEZ629" s="881"/>
      <c r="KFP629" s="877"/>
      <c r="KFT629" s="874"/>
      <c r="KFU629" s="881"/>
      <c r="KFV629" s="881"/>
      <c r="KGL629" s="877"/>
      <c r="KGP629" s="874"/>
      <c r="KGQ629" s="881"/>
      <c r="KGR629" s="881"/>
      <c r="KHH629" s="877"/>
      <c r="KHL629" s="874"/>
      <c r="KHM629" s="881"/>
      <c r="KHN629" s="881"/>
      <c r="KID629" s="877"/>
      <c r="KIH629" s="874"/>
      <c r="KII629" s="881"/>
      <c r="KIJ629" s="881"/>
      <c r="KIZ629" s="877"/>
      <c r="KJD629" s="874"/>
      <c r="KJE629" s="881"/>
      <c r="KJF629" s="881"/>
      <c r="KJV629" s="877"/>
      <c r="KJZ629" s="874"/>
      <c r="KKA629" s="881"/>
      <c r="KKB629" s="881"/>
      <c r="KKR629" s="877"/>
      <c r="KKV629" s="874"/>
      <c r="KKW629" s="881"/>
      <c r="KKX629" s="881"/>
      <c r="KLN629" s="877"/>
      <c r="KLR629" s="874"/>
      <c r="KLS629" s="881"/>
      <c r="KLT629" s="881"/>
      <c r="KMJ629" s="877"/>
      <c r="KMN629" s="874"/>
      <c r="KMO629" s="881"/>
      <c r="KMP629" s="881"/>
      <c r="KNF629" s="877"/>
      <c r="KNJ629" s="874"/>
      <c r="KNK629" s="881"/>
      <c r="KNL629" s="881"/>
      <c r="KOB629" s="877"/>
      <c r="KOF629" s="874"/>
      <c r="KOG629" s="881"/>
      <c r="KOH629" s="881"/>
      <c r="KOX629" s="877"/>
      <c r="KPB629" s="874"/>
      <c r="KPC629" s="881"/>
      <c r="KPD629" s="881"/>
      <c r="KPT629" s="877"/>
      <c r="KPX629" s="874"/>
      <c r="KPY629" s="881"/>
      <c r="KPZ629" s="881"/>
      <c r="KQP629" s="877"/>
      <c r="KQT629" s="874"/>
      <c r="KQU629" s="881"/>
      <c r="KQV629" s="881"/>
      <c r="KRL629" s="877"/>
      <c r="KRP629" s="874"/>
      <c r="KRQ629" s="881"/>
      <c r="KRR629" s="881"/>
      <c r="KSH629" s="877"/>
      <c r="KSL629" s="874"/>
      <c r="KSM629" s="881"/>
      <c r="KSN629" s="881"/>
      <c r="KTD629" s="877"/>
      <c r="KTH629" s="874"/>
      <c r="KTI629" s="881"/>
      <c r="KTJ629" s="881"/>
      <c r="KTZ629" s="877"/>
      <c r="KUD629" s="874"/>
      <c r="KUE629" s="881"/>
      <c r="KUF629" s="881"/>
      <c r="KUV629" s="877"/>
      <c r="KUZ629" s="874"/>
      <c r="KVA629" s="881"/>
      <c r="KVB629" s="881"/>
      <c r="KVR629" s="877"/>
      <c r="KVV629" s="874"/>
      <c r="KVW629" s="881"/>
      <c r="KVX629" s="881"/>
      <c r="KWN629" s="877"/>
      <c r="KWR629" s="874"/>
      <c r="KWS629" s="881"/>
      <c r="KWT629" s="881"/>
      <c r="KXJ629" s="877"/>
      <c r="KXN629" s="874"/>
      <c r="KXO629" s="881"/>
      <c r="KXP629" s="881"/>
      <c r="KYF629" s="877"/>
      <c r="KYJ629" s="874"/>
      <c r="KYK629" s="881"/>
      <c r="KYL629" s="881"/>
      <c r="KZB629" s="877"/>
      <c r="KZF629" s="874"/>
      <c r="KZG629" s="881"/>
      <c r="KZH629" s="881"/>
      <c r="KZX629" s="877"/>
      <c r="LAB629" s="874"/>
      <c r="LAC629" s="881"/>
      <c r="LAD629" s="881"/>
      <c r="LAT629" s="877"/>
      <c r="LAX629" s="874"/>
      <c r="LAY629" s="881"/>
      <c r="LAZ629" s="881"/>
      <c r="LBP629" s="877"/>
      <c r="LBT629" s="874"/>
      <c r="LBU629" s="881"/>
      <c r="LBV629" s="881"/>
      <c r="LCL629" s="877"/>
      <c r="LCP629" s="874"/>
      <c r="LCQ629" s="881"/>
      <c r="LCR629" s="881"/>
      <c r="LDH629" s="877"/>
      <c r="LDL629" s="874"/>
      <c r="LDM629" s="881"/>
      <c r="LDN629" s="881"/>
      <c r="LED629" s="877"/>
      <c r="LEH629" s="874"/>
      <c r="LEI629" s="881"/>
      <c r="LEJ629" s="881"/>
      <c r="LEZ629" s="877"/>
      <c r="LFD629" s="874"/>
      <c r="LFE629" s="881"/>
      <c r="LFF629" s="881"/>
      <c r="LFV629" s="877"/>
      <c r="LFZ629" s="874"/>
      <c r="LGA629" s="881"/>
      <c r="LGB629" s="881"/>
      <c r="LGR629" s="877"/>
      <c r="LGV629" s="874"/>
      <c r="LGW629" s="881"/>
      <c r="LGX629" s="881"/>
      <c r="LHN629" s="877"/>
      <c r="LHR629" s="874"/>
      <c r="LHS629" s="881"/>
      <c r="LHT629" s="881"/>
      <c r="LIJ629" s="877"/>
      <c r="LIN629" s="874"/>
      <c r="LIO629" s="881"/>
      <c r="LIP629" s="881"/>
      <c r="LJF629" s="877"/>
      <c r="LJJ629" s="874"/>
      <c r="LJK629" s="881"/>
      <c r="LJL629" s="881"/>
      <c r="LKB629" s="877"/>
      <c r="LKF629" s="874"/>
      <c r="LKG629" s="881"/>
      <c r="LKH629" s="881"/>
      <c r="LKX629" s="877"/>
      <c r="LLB629" s="874"/>
      <c r="LLC629" s="881"/>
      <c r="LLD629" s="881"/>
      <c r="LLT629" s="877"/>
      <c r="LLX629" s="874"/>
      <c r="LLY629" s="881"/>
      <c r="LLZ629" s="881"/>
      <c r="LMP629" s="877"/>
      <c r="LMT629" s="874"/>
      <c r="LMU629" s="881"/>
      <c r="LMV629" s="881"/>
      <c r="LNL629" s="877"/>
      <c r="LNP629" s="874"/>
      <c r="LNQ629" s="881"/>
      <c r="LNR629" s="881"/>
      <c r="LOH629" s="877"/>
      <c r="LOL629" s="874"/>
      <c r="LOM629" s="881"/>
      <c r="LON629" s="881"/>
      <c r="LPD629" s="877"/>
      <c r="LPH629" s="874"/>
      <c r="LPI629" s="881"/>
      <c r="LPJ629" s="881"/>
      <c r="LPZ629" s="877"/>
      <c r="LQD629" s="874"/>
      <c r="LQE629" s="881"/>
      <c r="LQF629" s="881"/>
      <c r="LQV629" s="877"/>
      <c r="LQZ629" s="874"/>
      <c r="LRA629" s="881"/>
      <c r="LRB629" s="881"/>
      <c r="LRR629" s="877"/>
      <c r="LRV629" s="874"/>
      <c r="LRW629" s="881"/>
      <c r="LRX629" s="881"/>
      <c r="LSN629" s="877"/>
      <c r="LSR629" s="874"/>
      <c r="LSS629" s="881"/>
      <c r="LST629" s="881"/>
      <c r="LTJ629" s="877"/>
      <c r="LTN629" s="874"/>
      <c r="LTO629" s="881"/>
      <c r="LTP629" s="881"/>
      <c r="LUF629" s="877"/>
      <c r="LUJ629" s="874"/>
      <c r="LUK629" s="881"/>
      <c r="LUL629" s="881"/>
      <c r="LVB629" s="877"/>
      <c r="LVF629" s="874"/>
      <c r="LVG629" s="881"/>
      <c r="LVH629" s="881"/>
      <c r="LVX629" s="877"/>
      <c r="LWB629" s="874"/>
      <c r="LWC629" s="881"/>
      <c r="LWD629" s="881"/>
      <c r="LWT629" s="877"/>
      <c r="LWX629" s="874"/>
      <c r="LWY629" s="881"/>
      <c r="LWZ629" s="881"/>
      <c r="LXP629" s="877"/>
      <c r="LXT629" s="874"/>
      <c r="LXU629" s="881"/>
      <c r="LXV629" s="881"/>
      <c r="LYL629" s="877"/>
      <c r="LYP629" s="874"/>
      <c r="LYQ629" s="881"/>
      <c r="LYR629" s="881"/>
      <c r="LZH629" s="877"/>
      <c r="LZL629" s="874"/>
      <c r="LZM629" s="881"/>
      <c r="LZN629" s="881"/>
      <c r="MAD629" s="877"/>
      <c r="MAH629" s="874"/>
      <c r="MAI629" s="881"/>
      <c r="MAJ629" s="881"/>
      <c r="MAZ629" s="877"/>
      <c r="MBD629" s="874"/>
      <c r="MBE629" s="881"/>
      <c r="MBF629" s="881"/>
      <c r="MBV629" s="877"/>
      <c r="MBZ629" s="874"/>
      <c r="MCA629" s="881"/>
      <c r="MCB629" s="881"/>
      <c r="MCR629" s="877"/>
      <c r="MCV629" s="874"/>
      <c r="MCW629" s="881"/>
      <c r="MCX629" s="881"/>
      <c r="MDN629" s="877"/>
      <c r="MDR629" s="874"/>
      <c r="MDS629" s="881"/>
      <c r="MDT629" s="881"/>
      <c r="MEJ629" s="877"/>
      <c r="MEN629" s="874"/>
      <c r="MEO629" s="881"/>
      <c r="MEP629" s="881"/>
      <c r="MFF629" s="877"/>
      <c r="MFJ629" s="874"/>
      <c r="MFK629" s="881"/>
      <c r="MFL629" s="881"/>
      <c r="MGB629" s="877"/>
      <c r="MGF629" s="874"/>
      <c r="MGG629" s="881"/>
      <c r="MGH629" s="881"/>
      <c r="MGX629" s="877"/>
      <c r="MHB629" s="874"/>
      <c r="MHC629" s="881"/>
      <c r="MHD629" s="881"/>
      <c r="MHT629" s="877"/>
      <c r="MHX629" s="874"/>
      <c r="MHY629" s="881"/>
      <c r="MHZ629" s="881"/>
      <c r="MIP629" s="877"/>
      <c r="MIT629" s="874"/>
      <c r="MIU629" s="881"/>
      <c r="MIV629" s="881"/>
      <c r="MJL629" s="877"/>
      <c r="MJP629" s="874"/>
      <c r="MJQ629" s="881"/>
      <c r="MJR629" s="881"/>
      <c r="MKH629" s="877"/>
      <c r="MKL629" s="874"/>
      <c r="MKM629" s="881"/>
      <c r="MKN629" s="881"/>
      <c r="MLD629" s="877"/>
      <c r="MLH629" s="874"/>
      <c r="MLI629" s="881"/>
      <c r="MLJ629" s="881"/>
      <c r="MLZ629" s="877"/>
      <c r="MMD629" s="874"/>
      <c r="MME629" s="881"/>
      <c r="MMF629" s="881"/>
      <c r="MMV629" s="877"/>
      <c r="MMZ629" s="874"/>
      <c r="MNA629" s="881"/>
      <c r="MNB629" s="881"/>
      <c r="MNR629" s="877"/>
      <c r="MNV629" s="874"/>
      <c r="MNW629" s="881"/>
      <c r="MNX629" s="881"/>
      <c r="MON629" s="877"/>
      <c r="MOR629" s="874"/>
      <c r="MOS629" s="881"/>
      <c r="MOT629" s="881"/>
      <c r="MPJ629" s="877"/>
      <c r="MPN629" s="874"/>
      <c r="MPO629" s="881"/>
      <c r="MPP629" s="881"/>
      <c r="MQF629" s="877"/>
      <c r="MQJ629" s="874"/>
      <c r="MQK629" s="881"/>
      <c r="MQL629" s="881"/>
      <c r="MRB629" s="877"/>
      <c r="MRF629" s="874"/>
      <c r="MRG629" s="881"/>
      <c r="MRH629" s="881"/>
      <c r="MRX629" s="877"/>
      <c r="MSB629" s="874"/>
      <c r="MSC629" s="881"/>
      <c r="MSD629" s="881"/>
      <c r="MST629" s="877"/>
      <c r="MSX629" s="874"/>
      <c r="MSY629" s="881"/>
      <c r="MSZ629" s="881"/>
      <c r="MTP629" s="877"/>
      <c r="MTT629" s="874"/>
      <c r="MTU629" s="881"/>
      <c r="MTV629" s="881"/>
      <c r="MUL629" s="877"/>
      <c r="MUP629" s="874"/>
      <c r="MUQ629" s="881"/>
      <c r="MUR629" s="881"/>
      <c r="MVH629" s="877"/>
      <c r="MVL629" s="874"/>
      <c r="MVM629" s="881"/>
      <c r="MVN629" s="881"/>
      <c r="MWD629" s="877"/>
      <c r="MWH629" s="874"/>
      <c r="MWI629" s="881"/>
      <c r="MWJ629" s="881"/>
      <c r="MWZ629" s="877"/>
      <c r="MXD629" s="874"/>
      <c r="MXE629" s="881"/>
      <c r="MXF629" s="881"/>
      <c r="MXV629" s="877"/>
      <c r="MXZ629" s="874"/>
      <c r="MYA629" s="881"/>
      <c r="MYB629" s="881"/>
      <c r="MYR629" s="877"/>
      <c r="MYV629" s="874"/>
      <c r="MYW629" s="881"/>
      <c r="MYX629" s="881"/>
      <c r="MZN629" s="877"/>
      <c r="MZR629" s="874"/>
      <c r="MZS629" s="881"/>
      <c r="MZT629" s="881"/>
      <c r="NAJ629" s="877"/>
      <c r="NAN629" s="874"/>
      <c r="NAO629" s="881"/>
      <c r="NAP629" s="881"/>
      <c r="NBF629" s="877"/>
      <c r="NBJ629" s="874"/>
      <c r="NBK629" s="881"/>
      <c r="NBL629" s="881"/>
      <c r="NCB629" s="877"/>
      <c r="NCF629" s="874"/>
      <c r="NCG629" s="881"/>
      <c r="NCH629" s="881"/>
      <c r="NCX629" s="877"/>
      <c r="NDB629" s="874"/>
      <c r="NDC629" s="881"/>
      <c r="NDD629" s="881"/>
      <c r="NDT629" s="877"/>
      <c r="NDX629" s="874"/>
      <c r="NDY629" s="881"/>
      <c r="NDZ629" s="881"/>
      <c r="NEP629" s="877"/>
      <c r="NET629" s="874"/>
      <c r="NEU629" s="881"/>
      <c r="NEV629" s="881"/>
      <c r="NFL629" s="877"/>
      <c r="NFP629" s="874"/>
      <c r="NFQ629" s="881"/>
      <c r="NFR629" s="881"/>
      <c r="NGH629" s="877"/>
      <c r="NGL629" s="874"/>
      <c r="NGM629" s="881"/>
      <c r="NGN629" s="881"/>
      <c r="NHD629" s="877"/>
      <c r="NHH629" s="874"/>
      <c r="NHI629" s="881"/>
      <c r="NHJ629" s="881"/>
      <c r="NHZ629" s="877"/>
      <c r="NID629" s="874"/>
      <c r="NIE629" s="881"/>
      <c r="NIF629" s="881"/>
      <c r="NIV629" s="877"/>
      <c r="NIZ629" s="874"/>
      <c r="NJA629" s="881"/>
      <c r="NJB629" s="881"/>
      <c r="NJR629" s="877"/>
      <c r="NJV629" s="874"/>
      <c r="NJW629" s="881"/>
      <c r="NJX629" s="881"/>
      <c r="NKN629" s="877"/>
      <c r="NKR629" s="874"/>
      <c r="NKS629" s="881"/>
      <c r="NKT629" s="881"/>
      <c r="NLJ629" s="877"/>
      <c r="NLN629" s="874"/>
      <c r="NLO629" s="881"/>
      <c r="NLP629" s="881"/>
      <c r="NMF629" s="877"/>
      <c r="NMJ629" s="874"/>
      <c r="NMK629" s="881"/>
      <c r="NML629" s="881"/>
      <c r="NNB629" s="877"/>
      <c r="NNF629" s="874"/>
      <c r="NNG629" s="881"/>
      <c r="NNH629" s="881"/>
      <c r="NNX629" s="877"/>
      <c r="NOB629" s="874"/>
      <c r="NOC629" s="881"/>
      <c r="NOD629" s="881"/>
      <c r="NOT629" s="877"/>
      <c r="NOX629" s="874"/>
      <c r="NOY629" s="881"/>
      <c r="NOZ629" s="881"/>
      <c r="NPP629" s="877"/>
      <c r="NPT629" s="874"/>
      <c r="NPU629" s="881"/>
      <c r="NPV629" s="881"/>
      <c r="NQL629" s="877"/>
      <c r="NQP629" s="874"/>
      <c r="NQQ629" s="881"/>
      <c r="NQR629" s="881"/>
      <c r="NRH629" s="877"/>
      <c r="NRL629" s="874"/>
      <c r="NRM629" s="881"/>
      <c r="NRN629" s="881"/>
      <c r="NSD629" s="877"/>
      <c r="NSH629" s="874"/>
      <c r="NSI629" s="881"/>
      <c r="NSJ629" s="881"/>
      <c r="NSZ629" s="877"/>
      <c r="NTD629" s="874"/>
      <c r="NTE629" s="881"/>
      <c r="NTF629" s="881"/>
      <c r="NTV629" s="877"/>
      <c r="NTZ629" s="874"/>
      <c r="NUA629" s="881"/>
      <c r="NUB629" s="881"/>
      <c r="NUR629" s="877"/>
      <c r="NUV629" s="874"/>
      <c r="NUW629" s="881"/>
      <c r="NUX629" s="881"/>
      <c r="NVN629" s="877"/>
      <c r="NVR629" s="874"/>
      <c r="NVS629" s="881"/>
      <c r="NVT629" s="881"/>
      <c r="NWJ629" s="877"/>
      <c r="NWN629" s="874"/>
      <c r="NWO629" s="881"/>
      <c r="NWP629" s="881"/>
      <c r="NXF629" s="877"/>
      <c r="NXJ629" s="874"/>
      <c r="NXK629" s="881"/>
      <c r="NXL629" s="881"/>
      <c r="NYB629" s="877"/>
      <c r="NYF629" s="874"/>
      <c r="NYG629" s="881"/>
      <c r="NYH629" s="881"/>
      <c r="NYX629" s="877"/>
      <c r="NZB629" s="874"/>
      <c r="NZC629" s="881"/>
      <c r="NZD629" s="881"/>
      <c r="NZT629" s="877"/>
      <c r="NZX629" s="874"/>
      <c r="NZY629" s="881"/>
      <c r="NZZ629" s="881"/>
      <c r="OAP629" s="877"/>
      <c r="OAT629" s="874"/>
      <c r="OAU629" s="881"/>
      <c r="OAV629" s="881"/>
      <c r="OBL629" s="877"/>
      <c r="OBP629" s="874"/>
      <c r="OBQ629" s="881"/>
      <c r="OBR629" s="881"/>
      <c r="OCH629" s="877"/>
      <c r="OCL629" s="874"/>
      <c r="OCM629" s="881"/>
      <c r="OCN629" s="881"/>
      <c r="ODD629" s="877"/>
      <c r="ODH629" s="874"/>
      <c r="ODI629" s="881"/>
      <c r="ODJ629" s="881"/>
      <c r="ODZ629" s="877"/>
      <c r="OED629" s="874"/>
      <c r="OEE629" s="881"/>
      <c r="OEF629" s="881"/>
      <c r="OEV629" s="877"/>
      <c r="OEZ629" s="874"/>
      <c r="OFA629" s="881"/>
      <c r="OFB629" s="881"/>
      <c r="OFR629" s="877"/>
      <c r="OFV629" s="874"/>
      <c r="OFW629" s="881"/>
      <c r="OFX629" s="881"/>
      <c r="OGN629" s="877"/>
      <c r="OGR629" s="874"/>
      <c r="OGS629" s="881"/>
      <c r="OGT629" s="881"/>
      <c r="OHJ629" s="877"/>
      <c r="OHN629" s="874"/>
      <c r="OHO629" s="881"/>
      <c r="OHP629" s="881"/>
      <c r="OIF629" s="877"/>
      <c r="OIJ629" s="874"/>
      <c r="OIK629" s="881"/>
      <c r="OIL629" s="881"/>
      <c r="OJB629" s="877"/>
      <c r="OJF629" s="874"/>
      <c r="OJG629" s="881"/>
      <c r="OJH629" s="881"/>
      <c r="OJX629" s="877"/>
      <c r="OKB629" s="874"/>
      <c r="OKC629" s="881"/>
      <c r="OKD629" s="881"/>
      <c r="OKT629" s="877"/>
      <c r="OKX629" s="874"/>
      <c r="OKY629" s="881"/>
      <c r="OKZ629" s="881"/>
      <c r="OLP629" s="877"/>
      <c r="OLT629" s="874"/>
      <c r="OLU629" s="881"/>
      <c r="OLV629" s="881"/>
      <c r="OML629" s="877"/>
      <c r="OMP629" s="874"/>
      <c r="OMQ629" s="881"/>
      <c r="OMR629" s="881"/>
      <c r="ONH629" s="877"/>
      <c r="ONL629" s="874"/>
      <c r="ONM629" s="881"/>
      <c r="ONN629" s="881"/>
      <c r="OOD629" s="877"/>
      <c r="OOH629" s="874"/>
      <c r="OOI629" s="881"/>
      <c r="OOJ629" s="881"/>
      <c r="OOZ629" s="877"/>
      <c r="OPD629" s="874"/>
      <c r="OPE629" s="881"/>
      <c r="OPF629" s="881"/>
      <c r="OPV629" s="877"/>
      <c r="OPZ629" s="874"/>
      <c r="OQA629" s="881"/>
      <c r="OQB629" s="881"/>
      <c r="OQR629" s="877"/>
      <c r="OQV629" s="874"/>
      <c r="OQW629" s="881"/>
      <c r="OQX629" s="881"/>
      <c r="ORN629" s="877"/>
      <c r="ORR629" s="874"/>
      <c r="ORS629" s="881"/>
      <c r="ORT629" s="881"/>
      <c r="OSJ629" s="877"/>
      <c r="OSN629" s="874"/>
      <c r="OSO629" s="881"/>
      <c r="OSP629" s="881"/>
      <c r="OTF629" s="877"/>
      <c r="OTJ629" s="874"/>
      <c r="OTK629" s="881"/>
      <c r="OTL629" s="881"/>
      <c r="OUB629" s="877"/>
      <c r="OUF629" s="874"/>
      <c r="OUG629" s="881"/>
      <c r="OUH629" s="881"/>
      <c r="OUX629" s="877"/>
      <c r="OVB629" s="874"/>
      <c r="OVC629" s="881"/>
      <c r="OVD629" s="881"/>
      <c r="OVT629" s="877"/>
      <c r="OVX629" s="874"/>
      <c r="OVY629" s="881"/>
      <c r="OVZ629" s="881"/>
      <c r="OWP629" s="877"/>
      <c r="OWT629" s="874"/>
      <c r="OWU629" s="881"/>
      <c r="OWV629" s="881"/>
      <c r="OXL629" s="877"/>
      <c r="OXP629" s="874"/>
      <c r="OXQ629" s="881"/>
      <c r="OXR629" s="881"/>
      <c r="OYH629" s="877"/>
      <c r="OYL629" s="874"/>
      <c r="OYM629" s="881"/>
      <c r="OYN629" s="881"/>
      <c r="OZD629" s="877"/>
      <c r="OZH629" s="874"/>
      <c r="OZI629" s="881"/>
      <c r="OZJ629" s="881"/>
      <c r="OZZ629" s="877"/>
      <c r="PAD629" s="874"/>
      <c r="PAE629" s="881"/>
      <c r="PAF629" s="881"/>
      <c r="PAV629" s="877"/>
      <c r="PAZ629" s="874"/>
      <c r="PBA629" s="881"/>
      <c r="PBB629" s="881"/>
      <c r="PBR629" s="877"/>
      <c r="PBV629" s="874"/>
      <c r="PBW629" s="881"/>
      <c r="PBX629" s="881"/>
      <c r="PCN629" s="877"/>
      <c r="PCR629" s="874"/>
      <c r="PCS629" s="881"/>
      <c r="PCT629" s="881"/>
      <c r="PDJ629" s="877"/>
      <c r="PDN629" s="874"/>
      <c r="PDO629" s="881"/>
      <c r="PDP629" s="881"/>
      <c r="PEF629" s="877"/>
      <c r="PEJ629" s="874"/>
      <c r="PEK629" s="881"/>
      <c r="PEL629" s="881"/>
      <c r="PFB629" s="877"/>
      <c r="PFF629" s="874"/>
      <c r="PFG629" s="881"/>
      <c r="PFH629" s="881"/>
      <c r="PFX629" s="877"/>
      <c r="PGB629" s="874"/>
      <c r="PGC629" s="881"/>
      <c r="PGD629" s="881"/>
      <c r="PGT629" s="877"/>
      <c r="PGX629" s="874"/>
      <c r="PGY629" s="881"/>
      <c r="PGZ629" s="881"/>
      <c r="PHP629" s="877"/>
      <c r="PHT629" s="874"/>
      <c r="PHU629" s="881"/>
      <c r="PHV629" s="881"/>
      <c r="PIL629" s="877"/>
      <c r="PIP629" s="874"/>
      <c r="PIQ629" s="881"/>
      <c r="PIR629" s="881"/>
      <c r="PJH629" s="877"/>
      <c r="PJL629" s="874"/>
      <c r="PJM629" s="881"/>
      <c r="PJN629" s="881"/>
      <c r="PKD629" s="877"/>
      <c r="PKH629" s="874"/>
      <c r="PKI629" s="881"/>
      <c r="PKJ629" s="881"/>
      <c r="PKZ629" s="877"/>
      <c r="PLD629" s="874"/>
      <c r="PLE629" s="881"/>
      <c r="PLF629" s="881"/>
      <c r="PLV629" s="877"/>
      <c r="PLZ629" s="874"/>
      <c r="PMA629" s="881"/>
      <c r="PMB629" s="881"/>
      <c r="PMR629" s="877"/>
      <c r="PMV629" s="874"/>
      <c r="PMW629" s="881"/>
      <c r="PMX629" s="881"/>
      <c r="PNN629" s="877"/>
      <c r="PNR629" s="874"/>
      <c r="PNS629" s="881"/>
      <c r="PNT629" s="881"/>
      <c r="POJ629" s="877"/>
      <c r="PON629" s="874"/>
      <c r="POO629" s="881"/>
      <c r="POP629" s="881"/>
      <c r="PPF629" s="877"/>
      <c r="PPJ629" s="874"/>
      <c r="PPK629" s="881"/>
      <c r="PPL629" s="881"/>
      <c r="PQB629" s="877"/>
      <c r="PQF629" s="874"/>
      <c r="PQG629" s="881"/>
      <c r="PQH629" s="881"/>
      <c r="PQX629" s="877"/>
      <c r="PRB629" s="874"/>
      <c r="PRC629" s="881"/>
      <c r="PRD629" s="881"/>
      <c r="PRT629" s="877"/>
      <c r="PRX629" s="874"/>
      <c r="PRY629" s="881"/>
      <c r="PRZ629" s="881"/>
      <c r="PSP629" s="877"/>
      <c r="PST629" s="874"/>
      <c r="PSU629" s="881"/>
      <c r="PSV629" s="881"/>
      <c r="PTL629" s="877"/>
      <c r="PTP629" s="874"/>
      <c r="PTQ629" s="881"/>
      <c r="PTR629" s="881"/>
      <c r="PUH629" s="877"/>
      <c r="PUL629" s="874"/>
      <c r="PUM629" s="881"/>
      <c r="PUN629" s="881"/>
      <c r="PVD629" s="877"/>
      <c r="PVH629" s="874"/>
      <c r="PVI629" s="881"/>
      <c r="PVJ629" s="881"/>
      <c r="PVZ629" s="877"/>
      <c r="PWD629" s="874"/>
      <c r="PWE629" s="881"/>
      <c r="PWF629" s="881"/>
      <c r="PWV629" s="877"/>
      <c r="PWZ629" s="874"/>
      <c r="PXA629" s="881"/>
      <c r="PXB629" s="881"/>
      <c r="PXR629" s="877"/>
      <c r="PXV629" s="874"/>
      <c r="PXW629" s="881"/>
      <c r="PXX629" s="881"/>
      <c r="PYN629" s="877"/>
      <c r="PYR629" s="874"/>
      <c r="PYS629" s="881"/>
      <c r="PYT629" s="881"/>
      <c r="PZJ629" s="877"/>
      <c r="PZN629" s="874"/>
      <c r="PZO629" s="881"/>
      <c r="PZP629" s="881"/>
      <c r="QAF629" s="877"/>
      <c r="QAJ629" s="874"/>
      <c r="QAK629" s="881"/>
      <c r="QAL629" s="881"/>
      <c r="QBB629" s="877"/>
      <c r="QBF629" s="874"/>
      <c r="QBG629" s="881"/>
      <c r="QBH629" s="881"/>
      <c r="QBX629" s="877"/>
      <c r="QCB629" s="874"/>
      <c r="QCC629" s="881"/>
      <c r="QCD629" s="881"/>
      <c r="QCT629" s="877"/>
      <c r="QCX629" s="874"/>
      <c r="QCY629" s="881"/>
      <c r="QCZ629" s="881"/>
      <c r="QDP629" s="877"/>
      <c r="QDT629" s="874"/>
      <c r="QDU629" s="881"/>
      <c r="QDV629" s="881"/>
      <c r="QEL629" s="877"/>
      <c r="QEP629" s="874"/>
      <c r="QEQ629" s="881"/>
      <c r="QER629" s="881"/>
      <c r="QFH629" s="877"/>
      <c r="QFL629" s="874"/>
      <c r="QFM629" s="881"/>
      <c r="QFN629" s="881"/>
      <c r="QGD629" s="877"/>
      <c r="QGH629" s="874"/>
      <c r="QGI629" s="881"/>
      <c r="QGJ629" s="881"/>
      <c r="QGZ629" s="877"/>
      <c r="QHD629" s="874"/>
      <c r="QHE629" s="881"/>
      <c r="QHF629" s="881"/>
      <c r="QHV629" s="877"/>
      <c r="QHZ629" s="874"/>
      <c r="QIA629" s="881"/>
      <c r="QIB629" s="881"/>
      <c r="QIR629" s="877"/>
      <c r="QIV629" s="874"/>
      <c r="QIW629" s="881"/>
      <c r="QIX629" s="881"/>
      <c r="QJN629" s="877"/>
      <c r="QJR629" s="874"/>
      <c r="QJS629" s="881"/>
      <c r="QJT629" s="881"/>
      <c r="QKJ629" s="877"/>
      <c r="QKN629" s="874"/>
      <c r="QKO629" s="881"/>
      <c r="QKP629" s="881"/>
      <c r="QLF629" s="877"/>
      <c r="QLJ629" s="874"/>
      <c r="QLK629" s="881"/>
      <c r="QLL629" s="881"/>
      <c r="QMB629" s="877"/>
      <c r="QMF629" s="874"/>
      <c r="QMG629" s="881"/>
      <c r="QMH629" s="881"/>
      <c r="QMX629" s="877"/>
      <c r="QNB629" s="874"/>
      <c r="QNC629" s="881"/>
      <c r="QND629" s="881"/>
      <c r="QNT629" s="877"/>
      <c r="QNX629" s="874"/>
      <c r="QNY629" s="881"/>
      <c r="QNZ629" s="881"/>
      <c r="QOP629" s="877"/>
      <c r="QOT629" s="874"/>
      <c r="QOU629" s="881"/>
      <c r="QOV629" s="881"/>
      <c r="QPL629" s="877"/>
      <c r="QPP629" s="874"/>
      <c r="QPQ629" s="881"/>
      <c r="QPR629" s="881"/>
      <c r="QQH629" s="877"/>
      <c r="QQL629" s="874"/>
      <c r="QQM629" s="881"/>
      <c r="QQN629" s="881"/>
      <c r="QRD629" s="877"/>
      <c r="QRH629" s="874"/>
      <c r="QRI629" s="881"/>
      <c r="QRJ629" s="881"/>
      <c r="QRZ629" s="877"/>
      <c r="QSD629" s="874"/>
      <c r="QSE629" s="881"/>
      <c r="QSF629" s="881"/>
      <c r="QSV629" s="877"/>
      <c r="QSZ629" s="874"/>
      <c r="QTA629" s="881"/>
      <c r="QTB629" s="881"/>
      <c r="QTR629" s="877"/>
      <c r="QTV629" s="874"/>
      <c r="QTW629" s="881"/>
      <c r="QTX629" s="881"/>
      <c r="QUN629" s="877"/>
      <c r="QUR629" s="874"/>
      <c r="QUS629" s="881"/>
      <c r="QUT629" s="881"/>
      <c r="QVJ629" s="877"/>
      <c r="QVN629" s="874"/>
      <c r="QVO629" s="881"/>
      <c r="QVP629" s="881"/>
      <c r="QWF629" s="877"/>
      <c r="QWJ629" s="874"/>
      <c r="QWK629" s="881"/>
      <c r="QWL629" s="881"/>
      <c r="QXB629" s="877"/>
      <c r="QXF629" s="874"/>
      <c r="QXG629" s="881"/>
      <c r="QXH629" s="881"/>
      <c r="QXX629" s="877"/>
      <c r="QYB629" s="874"/>
      <c r="QYC629" s="881"/>
      <c r="QYD629" s="881"/>
      <c r="QYT629" s="877"/>
      <c r="QYX629" s="874"/>
      <c r="QYY629" s="881"/>
      <c r="QYZ629" s="881"/>
      <c r="QZP629" s="877"/>
      <c r="QZT629" s="874"/>
      <c r="QZU629" s="881"/>
      <c r="QZV629" s="881"/>
      <c r="RAL629" s="877"/>
      <c r="RAP629" s="874"/>
      <c r="RAQ629" s="881"/>
      <c r="RAR629" s="881"/>
      <c r="RBH629" s="877"/>
      <c r="RBL629" s="874"/>
      <c r="RBM629" s="881"/>
      <c r="RBN629" s="881"/>
      <c r="RCD629" s="877"/>
      <c r="RCH629" s="874"/>
      <c r="RCI629" s="881"/>
      <c r="RCJ629" s="881"/>
      <c r="RCZ629" s="877"/>
      <c r="RDD629" s="874"/>
      <c r="RDE629" s="881"/>
      <c r="RDF629" s="881"/>
      <c r="RDV629" s="877"/>
      <c r="RDZ629" s="874"/>
      <c r="REA629" s="881"/>
      <c r="REB629" s="881"/>
      <c r="RER629" s="877"/>
      <c r="REV629" s="874"/>
      <c r="REW629" s="881"/>
      <c r="REX629" s="881"/>
      <c r="RFN629" s="877"/>
      <c r="RFR629" s="874"/>
      <c r="RFS629" s="881"/>
      <c r="RFT629" s="881"/>
      <c r="RGJ629" s="877"/>
      <c r="RGN629" s="874"/>
      <c r="RGO629" s="881"/>
      <c r="RGP629" s="881"/>
      <c r="RHF629" s="877"/>
      <c r="RHJ629" s="874"/>
      <c r="RHK629" s="881"/>
      <c r="RHL629" s="881"/>
      <c r="RIB629" s="877"/>
      <c r="RIF629" s="874"/>
      <c r="RIG629" s="881"/>
      <c r="RIH629" s="881"/>
      <c r="RIX629" s="877"/>
      <c r="RJB629" s="874"/>
      <c r="RJC629" s="881"/>
      <c r="RJD629" s="881"/>
      <c r="RJT629" s="877"/>
      <c r="RJX629" s="874"/>
      <c r="RJY629" s="881"/>
      <c r="RJZ629" s="881"/>
      <c r="RKP629" s="877"/>
      <c r="RKT629" s="874"/>
      <c r="RKU629" s="881"/>
      <c r="RKV629" s="881"/>
      <c r="RLL629" s="877"/>
      <c r="RLP629" s="874"/>
      <c r="RLQ629" s="881"/>
      <c r="RLR629" s="881"/>
      <c r="RMH629" s="877"/>
      <c r="RML629" s="874"/>
      <c r="RMM629" s="881"/>
      <c r="RMN629" s="881"/>
      <c r="RND629" s="877"/>
      <c r="RNH629" s="874"/>
      <c r="RNI629" s="881"/>
      <c r="RNJ629" s="881"/>
      <c r="RNZ629" s="877"/>
      <c r="ROD629" s="874"/>
      <c r="ROE629" s="881"/>
      <c r="ROF629" s="881"/>
      <c r="ROV629" s="877"/>
      <c r="ROZ629" s="874"/>
      <c r="RPA629" s="881"/>
      <c r="RPB629" s="881"/>
      <c r="RPR629" s="877"/>
      <c r="RPV629" s="874"/>
      <c r="RPW629" s="881"/>
      <c r="RPX629" s="881"/>
      <c r="RQN629" s="877"/>
      <c r="RQR629" s="874"/>
      <c r="RQS629" s="881"/>
      <c r="RQT629" s="881"/>
      <c r="RRJ629" s="877"/>
      <c r="RRN629" s="874"/>
      <c r="RRO629" s="881"/>
      <c r="RRP629" s="881"/>
      <c r="RSF629" s="877"/>
      <c r="RSJ629" s="874"/>
      <c r="RSK629" s="881"/>
      <c r="RSL629" s="881"/>
      <c r="RTB629" s="877"/>
      <c r="RTF629" s="874"/>
      <c r="RTG629" s="881"/>
      <c r="RTH629" s="881"/>
      <c r="RTX629" s="877"/>
      <c r="RUB629" s="874"/>
      <c r="RUC629" s="881"/>
      <c r="RUD629" s="881"/>
      <c r="RUT629" s="877"/>
      <c r="RUX629" s="874"/>
      <c r="RUY629" s="881"/>
      <c r="RUZ629" s="881"/>
      <c r="RVP629" s="877"/>
      <c r="RVT629" s="874"/>
      <c r="RVU629" s="881"/>
      <c r="RVV629" s="881"/>
      <c r="RWL629" s="877"/>
      <c r="RWP629" s="874"/>
      <c r="RWQ629" s="881"/>
      <c r="RWR629" s="881"/>
      <c r="RXH629" s="877"/>
      <c r="RXL629" s="874"/>
      <c r="RXM629" s="881"/>
      <c r="RXN629" s="881"/>
      <c r="RYD629" s="877"/>
      <c r="RYH629" s="874"/>
      <c r="RYI629" s="881"/>
      <c r="RYJ629" s="881"/>
      <c r="RYZ629" s="877"/>
      <c r="RZD629" s="874"/>
      <c r="RZE629" s="881"/>
      <c r="RZF629" s="881"/>
      <c r="RZV629" s="877"/>
      <c r="RZZ629" s="874"/>
      <c r="SAA629" s="881"/>
      <c r="SAB629" s="881"/>
      <c r="SAR629" s="877"/>
      <c r="SAV629" s="874"/>
      <c r="SAW629" s="881"/>
      <c r="SAX629" s="881"/>
      <c r="SBN629" s="877"/>
      <c r="SBR629" s="874"/>
      <c r="SBS629" s="881"/>
      <c r="SBT629" s="881"/>
      <c r="SCJ629" s="877"/>
      <c r="SCN629" s="874"/>
      <c r="SCO629" s="881"/>
      <c r="SCP629" s="881"/>
      <c r="SDF629" s="877"/>
      <c r="SDJ629" s="874"/>
      <c r="SDK629" s="881"/>
      <c r="SDL629" s="881"/>
      <c r="SEB629" s="877"/>
      <c r="SEF629" s="874"/>
      <c r="SEG629" s="881"/>
      <c r="SEH629" s="881"/>
      <c r="SEX629" s="877"/>
      <c r="SFB629" s="874"/>
      <c r="SFC629" s="881"/>
      <c r="SFD629" s="881"/>
      <c r="SFT629" s="877"/>
      <c r="SFX629" s="874"/>
      <c r="SFY629" s="881"/>
      <c r="SFZ629" s="881"/>
      <c r="SGP629" s="877"/>
      <c r="SGT629" s="874"/>
      <c r="SGU629" s="881"/>
      <c r="SGV629" s="881"/>
      <c r="SHL629" s="877"/>
      <c r="SHP629" s="874"/>
      <c r="SHQ629" s="881"/>
      <c r="SHR629" s="881"/>
      <c r="SIH629" s="877"/>
      <c r="SIL629" s="874"/>
      <c r="SIM629" s="881"/>
      <c r="SIN629" s="881"/>
      <c r="SJD629" s="877"/>
      <c r="SJH629" s="874"/>
      <c r="SJI629" s="881"/>
      <c r="SJJ629" s="881"/>
      <c r="SJZ629" s="877"/>
      <c r="SKD629" s="874"/>
      <c r="SKE629" s="881"/>
      <c r="SKF629" s="881"/>
      <c r="SKV629" s="877"/>
      <c r="SKZ629" s="874"/>
      <c r="SLA629" s="881"/>
      <c r="SLB629" s="881"/>
      <c r="SLR629" s="877"/>
      <c r="SLV629" s="874"/>
      <c r="SLW629" s="881"/>
      <c r="SLX629" s="881"/>
      <c r="SMN629" s="877"/>
      <c r="SMR629" s="874"/>
      <c r="SMS629" s="881"/>
      <c r="SMT629" s="881"/>
      <c r="SNJ629" s="877"/>
      <c r="SNN629" s="874"/>
      <c r="SNO629" s="881"/>
      <c r="SNP629" s="881"/>
      <c r="SOF629" s="877"/>
      <c r="SOJ629" s="874"/>
      <c r="SOK629" s="881"/>
      <c r="SOL629" s="881"/>
      <c r="SPB629" s="877"/>
      <c r="SPF629" s="874"/>
      <c r="SPG629" s="881"/>
      <c r="SPH629" s="881"/>
      <c r="SPX629" s="877"/>
      <c r="SQB629" s="874"/>
      <c r="SQC629" s="881"/>
      <c r="SQD629" s="881"/>
      <c r="SQT629" s="877"/>
      <c r="SQX629" s="874"/>
      <c r="SQY629" s="881"/>
      <c r="SQZ629" s="881"/>
      <c r="SRP629" s="877"/>
      <c r="SRT629" s="874"/>
      <c r="SRU629" s="881"/>
      <c r="SRV629" s="881"/>
      <c r="SSL629" s="877"/>
      <c r="SSP629" s="874"/>
      <c r="SSQ629" s="881"/>
      <c r="SSR629" s="881"/>
      <c r="STH629" s="877"/>
      <c r="STL629" s="874"/>
      <c r="STM629" s="881"/>
      <c r="STN629" s="881"/>
      <c r="SUD629" s="877"/>
      <c r="SUH629" s="874"/>
      <c r="SUI629" s="881"/>
      <c r="SUJ629" s="881"/>
      <c r="SUZ629" s="877"/>
      <c r="SVD629" s="874"/>
      <c r="SVE629" s="881"/>
      <c r="SVF629" s="881"/>
      <c r="SVV629" s="877"/>
      <c r="SVZ629" s="874"/>
      <c r="SWA629" s="881"/>
      <c r="SWB629" s="881"/>
      <c r="SWR629" s="877"/>
      <c r="SWV629" s="874"/>
      <c r="SWW629" s="881"/>
      <c r="SWX629" s="881"/>
      <c r="SXN629" s="877"/>
      <c r="SXR629" s="874"/>
      <c r="SXS629" s="881"/>
      <c r="SXT629" s="881"/>
      <c r="SYJ629" s="877"/>
      <c r="SYN629" s="874"/>
      <c r="SYO629" s="881"/>
      <c r="SYP629" s="881"/>
      <c r="SZF629" s="877"/>
      <c r="SZJ629" s="874"/>
      <c r="SZK629" s="881"/>
      <c r="SZL629" s="881"/>
      <c r="TAB629" s="877"/>
      <c r="TAF629" s="874"/>
      <c r="TAG629" s="881"/>
      <c r="TAH629" s="881"/>
      <c r="TAX629" s="877"/>
      <c r="TBB629" s="874"/>
      <c r="TBC629" s="881"/>
      <c r="TBD629" s="881"/>
      <c r="TBT629" s="877"/>
      <c r="TBX629" s="874"/>
      <c r="TBY629" s="881"/>
      <c r="TBZ629" s="881"/>
      <c r="TCP629" s="877"/>
      <c r="TCT629" s="874"/>
      <c r="TCU629" s="881"/>
      <c r="TCV629" s="881"/>
      <c r="TDL629" s="877"/>
      <c r="TDP629" s="874"/>
      <c r="TDQ629" s="881"/>
      <c r="TDR629" s="881"/>
      <c r="TEH629" s="877"/>
      <c r="TEL629" s="874"/>
      <c r="TEM629" s="881"/>
      <c r="TEN629" s="881"/>
      <c r="TFD629" s="877"/>
      <c r="TFH629" s="874"/>
      <c r="TFI629" s="881"/>
      <c r="TFJ629" s="881"/>
      <c r="TFZ629" s="877"/>
      <c r="TGD629" s="874"/>
      <c r="TGE629" s="881"/>
      <c r="TGF629" s="881"/>
      <c r="TGV629" s="877"/>
      <c r="TGZ629" s="874"/>
      <c r="THA629" s="881"/>
      <c r="THB629" s="881"/>
      <c r="THR629" s="877"/>
      <c r="THV629" s="874"/>
      <c r="THW629" s="881"/>
      <c r="THX629" s="881"/>
      <c r="TIN629" s="877"/>
      <c r="TIR629" s="874"/>
      <c r="TIS629" s="881"/>
      <c r="TIT629" s="881"/>
      <c r="TJJ629" s="877"/>
      <c r="TJN629" s="874"/>
      <c r="TJO629" s="881"/>
      <c r="TJP629" s="881"/>
      <c r="TKF629" s="877"/>
      <c r="TKJ629" s="874"/>
      <c r="TKK629" s="881"/>
      <c r="TKL629" s="881"/>
      <c r="TLB629" s="877"/>
      <c r="TLF629" s="874"/>
      <c r="TLG629" s="881"/>
      <c r="TLH629" s="881"/>
      <c r="TLX629" s="877"/>
      <c r="TMB629" s="874"/>
      <c r="TMC629" s="881"/>
      <c r="TMD629" s="881"/>
      <c r="TMT629" s="877"/>
      <c r="TMX629" s="874"/>
      <c r="TMY629" s="881"/>
      <c r="TMZ629" s="881"/>
      <c r="TNP629" s="877"/>
      <c r="TNT629" s="874"/>
      <c r="TNU629" s="881"/>
      <c r="TNV629" s="881"/>
      <c r="TOL629" s="877"/>
      <c r="TOP629" s="874"/>
      <c r="TOQ629" s="881"/>
      <c r="TOR629" s="881"/>
      <c r="TPH629" s="877"/>
      <c r="TPL629" s="874"/>
      <c r="TPM629" s="881"/>
      <c r="TPN629" s="881"/>
      <c r="TQD629" s="877"/>
      <c r="TQH629" s="874"/>
      <c r="TQI629" s="881"/>
      <c r="TQJ629" s="881"/>
      <c r="TQZ629" s="877"/>
      <c r="TRD629" s="874"/>
      <c r="TRE629" s="881"/>
      <c r="TRF629" s="881"/>
      <c r="TRV629" s="877"/>
      <c r="TRZ629" s="874"/>
      <c r="TSA629" s="881"/>
      <c r="TSB629" s="881"/>
      <c r="TSR629" s="877"/>
      <c r="TSV629" s="874"/>
      <c r="TSW629" s="881"/>
      <c r="TSX629" s="881"/>
      <c r="TTN629" s="877"/>
      <c r="TTR629" s="874"/>
      <c r="TTS629" s="881"/>
      <c r="TTT629" s="881"/>
      <c r="TUJ629" s="877"/>
      <c r="TUN629" s="874"/>
      <c r="TUO629" s="881"/>
      <c r="TUP629" s="881"/>
      <c r="TVF629" s="877"/>
      <c r="TVJ629" s="874"/>
      <c r="TVK629" s="881"/>
      <c r="TVL629" s="881"/>
      <c r="TWB629" s="877"/>
      <c r="TWF629" s="874"/>
      <c r="TWG629" s="881"/>
      <c r="TWH629" s="881"/>
      <c r="TWX629" s="877"/>
      <c r="TXB629" s="874"/>
      <c r="TXC629" s="881"/>
      <c r="TXD629" s="881"/>
      <c r="TXT629" s="877"/>
      <c r="TXX629" s="874"/>
      <c r="TXY629" s="881"/>
      <c r="TXZ629" s="881"/>
      <c r="TYP629" s="877"/>
      <c r="TYT629" s="874"/>
      <c r="TYU629" s="881"/>
      <c r="TYV629" s="881"/>
      <c r="TZL629" s="877"/>
      <c r="TZP629" s="874"/>
      <c r="TZQ629" s="881"/>
      <c r="TZR629" s="881"/>
      <c r="UAH629" s="877"/>
      <c r="UAL629" s="874"/>
      <c r="UAM629" s="881"/>
      <c r="UAN629" s="881"/>
      <c r="UBD629" s="877"/>
      <c r="UBH629" s="874"/>
      <c r="UBI629" s="881"/>
      <c r="UBJ629" s="881"/>
      <c r="UBZ629" s="877"/>
      <c r="UCD629" s="874"/>
      <c r="UCE629" s="881"/>
      <c r="UCF629" s="881"/>
      <c r="UCV629" s="877"/>
      <c r="UCZ629" s="874"/>
      <c r="UDA629" s="881"/>
      <c r="UDB629" s="881"/>
      <c r="UDR629" s="877"/>
      <c r="UDV629" s="874"/>
      <c r="UDW629" s="881"/>
      <c r="UDX629" s="881"/>
      <c r="UEN629" s="877"/>
      <c r="UER629" s="874"/>
      <c r="UES629" s="881"/>
      <c r="UET629" s="881"/>
      <c r="UFJ629" s="877"/>
      <c r="UFN629" s="874"/>
      <c r="UFO629" s="881"/>
      <c r="UFP629" s="881"/>
      <c r="UGF629" s="877"/>
      <c r="UGJ629" s="874"/>
      <c r="UGK629" s="881"/>
      <c r="UGL629" s="881"/>
      <c r="UHB629" s="877"/>
      <c r="UHF629" s="874"/>
      <c r="UHG629" s="881"/>
      <c r="UHH629" s="881"/>
      <c r="UHX629" s="877"/>
      <c r="UIB629" s="874"/>
      <c r="UIC629" s="881"/>
      <c r="UID629" s="881"/>
      <c r="UIT629" s="877"/>
      <c r="UIX629" s="874"/>
      <c r="UIY629" s="881"/>
      <c r="UIZ629" s="881"/>
      <c r="UJP629" s="877"/>
      <c r="UJT629" s="874"/>
      <c r="UJU629" s="881"/>
      <c r="UJV629" s="881"/>
      <c r="UKL629" s="877"/>
      <c r="UKP629" s="874"/>
      <c r="UKQ629" s="881"/>
      <c r="UKR629" s="881"/>
      <c r="ULH629" s="877"/>
      <c r="ULL629" s="874"/>
      <c r="ULM629" s="881"/>
      <c r="ULN629" s="881"/>
      <c r="UMD629" s="877"/>
      <c r="UMH629" s="874"/>
      <c r="UMI629" s="881"/>
      <c r="UMJ629" s="881"/>
      <c r="UMZ629" s="877"/>
      <c r="UND629" s="874"/>
      <c r="UNE629" s="881"/>
      <c r="UNF629" s="881"/>
      <c r="UNV629" s="877"/>
      <c r="UNZ629" s="874"/>
      <c r="UOA629" s="881"/>
      <c r="UOB629" s="881"/>
      <c r="UOR629" s="877"/>
      <c r="UOV629" s="874"/>
      <c r="UOW629" s="881"/>
      <c r="UOX629" s="881"/>
      <c r="UPN629" s="877"/>
      <c r="UPR629" s="874"/>
      <c r="UPS629" s="881"/>
      <c r="UPT629" s="881"/>
      <c r="UQJ629" s="877"/>
      <c r="UQN629" s="874"/>
      <c r="UQO629" s="881"/>
      <c r="UQP629" s="881"/>
      <c r="URF629" s="877"/>
      <c r="URJ629" s="874"/>
      <c r="URK629" s="881"/>
      <c r="URL629" s="881"/>
      <c r="USB629" s="877"/>
      <c r="USF629" s="874"/>
      <c r="USG629" s="881"/>
      <c r="USH629" s="881"/>
      <c r="USX629" s="877"/>
      <c r="UTB629" s="874"/>
      <c r="UTC629" s="881"/>
      <c r="UTD629" s="881"/>
      <c r="UTT629" s="877"/>
      <c r="UTX629" s="874"/>
      <c r="UTY629" s="881"/>
      <c r="UTZ629" s="881"/>
      <c r="UUP629" s="877"/>
      <c r="UUT629" s="874"/>
      <c r="UUU629" s="881"/>
      <c r="UUV629" s="881"/>
      <c r="UVL629" s="877"/>
      <c r="UVP629" s="874"/>
      <c r="UVQ629" s="881"/>
      <c r="UVR629" s="881"/>
      <c r="UWH629" s="877"/>
      <c r="UWL629" s="874"/>
      <c r="UWM629" s="881"/>
      <c r="UWN629" s="881"/>
      <c r="UXD629" s="877"/>
      <c r="UXH629" s="874"/>
      <c r="UXI629" s="881"/>
      <c r="UXJ629" s="881"/>
      <c r="UXZ629" s="877"/>
      <c r="UYD629" s="874"/>
      <c r="UYE629" s="881"/>
      <c r="UYF629" s="881"/>
      <c r="UYV629" s="877"/>
      <c r="UYZ629" s="874"/>
      <c r="UZA629" s="881"/>
      <c r="UZB629" s="881"/>
      <c r="UZR629" s="877"/>
      <c r="UZV629" s="874"/>
      <c r="UZW629" s="881"/>
      <c r="UZX629" s="881"/>
      <c r="VAN629" s="877"/>
      <c r="VAR629" s="874"/>
      <c r="VAS629" s="881"/>
      <c r="VAT629" s="881"/>
      <c r="VBJ629" s="877"/>
      <c r="VBN629" s="874"/>
      <c r="VBO629" s="881"/>
      <c r="VBP629" s="881"/>
      <c r="VCF629" s="877"/>
      <c r="VCJ629" s="874"/>
      <c r="VCK629" s="881"/>
      <c r="VCL629" s="881"/>
      <c r="VDB629" s="877"/>
      <c r="VDF629" s="874"/>
      <c r="VDG629" s="881"/>
      <c r="VDH629" s="881"/>
      <c r="VDX629" s="877"/>
      <c r="VEB629" s="874"/>
      <c r="VEC629" s="881"/>
      <c r="VED629" s="881"/>
      <c r="VET629" s="877"/>
      <c r="VEX629" s="874"/>
      <c r="VEY629" s="881"/>
      <c r="VEZ629" s="881"/>
      <c r="VFP629" s="877"/>
      <c r="VFT629" s="874"/>
      <c r="VFU629" s="881"/>
      <c r="VFV629" s="881"/>
      <c r="VGL629" s="877"/>
      <c r="VGP629" s="874"/>
      <c r="VGQ629" s="881"/>
      <c r="VGR629" s="881"/>
      <c r="VHH629" s="877"/>
      <c r="VHL629" s="874"/>
      <c r="VHM629" s="881"/>
      <c r="VHN629" s="881"/>
      <c r="VID629" s="877"/>
      <c r="VIH629" s="874"/>
      <c r="VII629" s="881"/>
      <c r="VIJ629" s="881"/>
      <c r="VIZ629" s="877"/>
      <c r="VJD629" s="874"/>
      <c r="VJE629" s="881"/>
      <c r="VJF629" s="881"/>
      <c r="VJV629" s="877"/>
      <c r="VJZ629" s="874"/>
      <c r="VKA629" s="881"/>
      <c r="VKB629" s="881"/>
      <c r="VKR629" s="877"/>
      <c r="VKV629" s="874"/>
      <c r="VKW629" s="881"/>
      <c r="VKX629" s="881"/>
      <c r="VLN629" s="877"/>
      <c r="VLR629" s="874"/>
      <c r="VLS629" s="881"/>
      <c r="VLT629" s="881"/>
      <c r="VMJ629" s="877"/>
      <c r="VMN629" s="874"/>
      <c r="VMO629" s="881"/>
      <c r="VMP629" s="881"/>
      <c r="VNF629" s="877"/>
      <c r="VNJ629" s="874"/>
      <c r="VNK629" s="881"/>
      <c r="VNL629" s="881"/>
      <c r="VOB629" s="877"/>
      <c r="VOF629" s="874"/>
      <c r="VOG629" s="881"/>
      <c r="VOH629" s="881"/>
      <c r="VOX629" s="877"/>
      <c r="VPB629" s="874"/>
      <c r="VPC629" s="881"/>
      <c r="VPD629" s="881"/>
      <c r="VPT629" s="877"/>
      <c r="VPX629" s="874"/>
      <c r="VPY629" s="881"/>
      <c r="VPZ629" s="881"/>
      <c r="VQP629" s="877"/>
      <c r="VQT629" s="874"/>
      <c r="VQU629" s="881"/>
      <c r="VQV629" s="881"/>
      <c r="VRL629" s="877"/>
      <c r="VRP629" s="874"/>
      <c r="VRQ629" s="881"/>
      <c r="VRR629" s="881"/>
      <c r="VSH629" s="877"/>
      <c r="VSL629" s="874"/>
      <c r="VSM629" s="881"/>
      <c r="VSN629" s="881"/>
      <c r="VTD629" s="877"/>
      <c r="VTH629" s="874"/>
      <c r="VTI629" s="881"/>
      <c r="VTJ629" s="881"/>
      <c r="VTZ629" s="877"/>
      <c r="VUD629" s="874"/>
      <c r="VUE629" s="881"/>
      <c r="VUF629" s="881"/>
      <c r="VUV629" s="877"/>
      <c r="VUZ629" s="874"/>
      <c r="VVA629" s="881"/>
      <c r="VVB629" s="881"/>
      <c r="VVR629" s="877"/>
      <c r="VVV629" s="874"/>
      <c r="VVW629" s="881"/>
      <c r="VVX629" s="881"/>
      <c r="VWN629" s="877"/>
      <c r="VWR629" s="874"/>
      <c r="VWS629" s="881"/>
      <c r="VWT629" s="881"/>
      <c r="VXJ629" s="877"/>
      <c r="VXN629" s="874"/>
      <c r="VXO629" s="881"/>
      <c r="VXP629" s="881"/>
      <c r="VYF629" s="877"/>
      <c r="VYJ629" s="874"/>
      <c r="VYK629" s="881"/>
      <c r="VYL629" s="881"/>
      <c r="VZB629" s="877"/>
      <c r="VZF629" s="874"/>
      <c r="VZG629" s="881"/>
      <c r="VZH629" s="881"/>
      <c r="VZX629" s="877"/>
      <c r="WAB629" s="874"/>
      <c r="WAC629" s="881"/>
      <c r="WAD629" s="881"/>
      <c r="WAT629" s="877"/>
      <c r="WAX629" s="874"/>
      <c r="WAY629" s="881"/>
      <c r="WAZ629" s="881"/>
      <c r="WBP629" s="877"/>
      <c r="WBT629" s="874"/>
      <c r="WBU629" s="881"/>
      <c r="WBV629" s="881"/>
      <c r="WCL629" s="877"/>
      <c r="WCP629" s="874"/>
      <c r="WCQ629" s="881"/>
      <c r="WCR629" s="881"/>
      <c r="WDH629" s="877"/>
      <c r="WDL629" s="874"/>
      <c r="WDM629" s="881"/>
      <c r="WDN629" s="881"/>
      <c r="WED629" s="877"/>
      <c r="WEH629" s="874"/>
      <c r="WEI629" s="881"/>
      <c r="WEJ629" s="881"/>
      <c r="WEZ629" s="877"/>
      <c r="WFD629" s="874"/>
      <c r="WFE629" s="881"/>
      <c r="WFF629" s="881"/>
      <c r="WFV629" s="877"/>
      <c r="WFZ629" s="874"/>
      <c r="WGA629" s="881"/>
      <c r="WGB629" s="881"/>
      <c r="WGR629" s="877"/>
      <c r="WGV629" s="874"/>
      <c r="WGW629" s="881"/>
      <c r="WGX629" s="881"/>
      <c r="WHN629" s="877"/>
      <c r="WHR629" s="874"/>
      <c r="WHS629" s="881"/>
      <c r="WHT629" s="881"/>
      <c r="WIJ629" s="877"/>
      <c r="WIN629" s="874"/>
      <c r="WIO629" s="881"/>
      <c r="WIP629" s="881"/>
      <c r="WJF629" s="877"/>
      <c r="WJJ629" s="874"/>
      <c r="WJK629" s="881"/>
      <c r="WJL629" s="881"/>
      <c r="WKB629" s="877"/>
      <c r="WKF629" s="874"/>
      <c r="WKG629" s="881"/>
      <c r="WKH629" s="881"/>
      <c r="WKX629" s="877"/>
      <c r="WLB629" s="874"/>
      <c r="WLC629" s="881"/>
      <c r="WLD629" s="881"/>
      <c r="WLT629" s="877"/>
      <c r="WLX629" s="874"/>
      <c r="WLY629" s="881"/>
      <c r="WLZ629" s="881"/>
      <c r="WMP629" s="877"/>
      <c r="WMT629" s="874"/>
      <c r="WMU629" s="881"/>
      <c r="WMV629" s="881"/>
      <c r="WNL629" s="877"/>
      <c r="WNP629" s="874"/>
      <c r="WNQ629" s="881"/>
      <c r="WNR629" s="881"/>
      <c r="WOH629" s="877"/>
      <c r="WOL629" s="874"/>
      <c r="WOM629" s="881"/>
      <c r="WON629" s="881"/>
      <c r="WPD629" s="877"/>
      <c r="WPH629" s="874"/>
      <c r="WPI629" s="881"/>
      <c r="WPJ629" s="881"/>
      <c r="WPZ629" s="877"/>
      <c r="WQD629" s="874"/>
      <c r="WQE629" s="881"/>
      <c r="WQF629" s="881"/>
      <c r="WQV629" s="877"/>
      <c r="WQZ629" s="874"/>
      <c r="WRA629" s="881"/>
      <c r="WRB629" s="881"/>
      <c r="WRR629" s="877"/>
      <c r="WRV629" s="874"/>
      <c r="WRW629" s="881"/>
      <c r="WRX629" s="881"/>
      <c r="WSN629" s="877"/>
      <c r="WSR629" s="874"/>
      <c r="WSS629" s="881"/>
      <c r="WST629" s="881"/>
      <c r="WTJ629" s="877"/>
      <c r="WTN629" s="874"/>
      <c r="WTO629" s="881"/>
      <c r="WTP629" s="881"/>
      <c r="WUF629" s="877"/>
      <c r="WUJ629" s="874"/>
      <c r="WUK629" s="881"/>
      <c r="WUL629" s="881"/>
      <c r="WVB629" s="877"/>
      <c r="WVF629" s="874"/>
      <c r="WVG629" s="881"/>
      <c r="WVH629" s="881"/>
      <c r="WVX629" s="877"/>
      <c r="WWB629" s="874"/>
      <c r="WWC629" s="881"/>
      <c r="WWD629" s="881"/>
      <c r="WWT629" s="877"/>
      <c r="WWX629" s="874"/>
      <c r="WWY629" s="881"/>
      <c r="WWZ629" s="881"/>
      <c r="WXP629" s="877"/>
      <c r="WXT629" s="874"/>
      <c r="WXU629" s="881"/>
      <c r="WXV629" s="881"/>
      <c r="WYL629" s="877"/>
      <c r="WYP629" s="874"/>
      <c r="WYQ629" s="881"/>
      <c r="WYR629" s="881"/>
      <c r="WZH629" s="877"/>
      <c r="WZL629" s="874"/>
      <c r="WZM629" s="881"/>
      <c r="WZN629" s="881"/>
      <c r="XAD629" s="877"/>
      <c r="XAH629" s="874"/>
      <c r="XAI629" s="881"/>
      <c r="XAJ629" s="881"/>
      <c r="XAZ629" s="877"/>
      <c r="XBD629" s="874"/>
      <c r="XBE629" s="881"/>
      <c r="XBF629" s="881"/>
      <c r="XBV629" s="877"/>
      <c r="XBZ629" s="874"/>
      <c r="XCA629" s="881"/>
      <c r="XCB629" s="881"/>
      <c r="XCR629" s="877"/>
      <c r="XCV629" s="874"/>
      <c r="XCW629" s="881"/>
      <c r="XCX629" s="881"/>
    </row>
    <row r="630" spans="1:1014 1030:2048 2064:3060 3076:4094 4110:5106 5122:6140 6156:7168 7172:8186 8202:9214 9218:10232 10248:12278 12294:13312 13328:14324 14340:15358 15374:16326">
      <c r="A630" s="887"/>
    </row>
    <row r="631" spans="1:1014 1030:2048 2064:3060 3076:4094 4110:5106 5122:6140 6156:7168 7172:8186 8202:9214 9218:10232 10248:12278 12294:13312 13328:14324 14340:15358 15374:16326">
      <c r="A631" s="888" t="s">
        <v>1127</v>
      </c>
      <c r="L631" s="816">
        <v>0.33</v>
      </c>
      <c r="M631" s="816">
        <v>0.13</v>
      </c>
      <c r="N631" s="816">
        <v>0.16</v>
      </c>
      <c r="O631" s="816">
        <v>0.34</v>
      </c>
      <c r="P631" s="816">
        <v>0.26</v>
      </c>
      <c r="Q631" s="816">
        <v>0.22</v>
      </c>
      <c r="R631" s="816">
        <v>0.31</v>
      </c>
      <c r="S631" s="816">
        <v>0.42</v>
      </c>
    </row>
  </sheetData>
  <sheetProtection formatCells="0"/>
  <mergeCells count="24">
    <mergeCell ref="A10:C10"/>
    <mergeCell ref="A3:C3"/>
    <mergeCell ref="A5:C5"/>
    <mergeCell ref="A6:C6"/>
    <mergeCell ref="A7:C7"/>
    <mergeCell ref="A8:C8"/>
    <mergeCell ref="A312:C312"/>
    <mergeCell ref="A63:C63"/>
    <mergeCell ref="A64:C64"/>
    <mergeCell ref="A66:C66"/>
    <mergeCell ref="A189:K189"/>
    <mergeCell ref="A190:K190"/>
    <mergeCell ref="A191:K191"/>
    <mergeCell ref="A206:C206"/>
    <mergeCell ref="A285:C285"/>
    <mergeCell ref="A308:C308"/>
    <mergeCell ref="A310:C310"/>
    <mergeCell ref="A540:K541"/>
    <mergeCell ref="A314:C314"/>
    <mergeCell ref="A316:C316"/>
    <mergeCell ref="A360:C360"/>
    <mergeCell ref="A374:C374"/>
    <mergeCell ref="A399:J399"/>
    <mergeCell ref="A529:K530"/>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8" max="41" man="1"/>
    <brk id="111" max="41" man="1"/>
    <brk id="163" max="41" man="1"/>
    <brk id="302" max="41" man="1"/>
    <brk id="373" max="41" man="1"/>
    <brk id="428" max="41" man="1"/>
    <brk id="504" max="41" man="1"/>
    <brk id="542" max="4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F6CC-1972-4FB3-AF6E-89DA2DE9D454}">
  <sheetPr codeName="Sheet19">
    <pageSetUpPr fitToPage="1"/>
  </sheetPr>
  <dimension ref="A1:GY553"/>
  <sheetViews>
    <sheetView zoomScale="60" zoomScaleNormal="60" workbookViewId="0">
      <pane xSplit="3" ySplit="1" topLeftCell="L2" activePane="bottomRight" state="frozen"/>
      <selection activeCell="I1" sqref="I1"/>
      <selection pane="topRight" activeCell="L1" sqref="L1"/>
      <selection pane="bottomLeft" activeCell="I23" sqref="I23"/>
      <selection pane="bottomRight" activeCell="N7" sqref="N7"/>
    </sheetView>
  </sheetViews>
  <sheetFormatPr defaultColWidth="8.77734375" defaultRowHeight="18" outlineLevelRow="3"/>
  <cols>
    <col min="1" max="1" width="14.44140625" style="599" customWidth="1"/>
    <col min="2" max="2" width="1.77734375" style="599" customWidth="1"/>
    <col min="3" max="3" width="89.109375" style="599" customWidth="1"/>
    <col min="4" max="7" width="10.21875" style="421" customWidth="1"/>
    <col min="8" max="27" width="10.21875" style="600" customWidth="1"/>
    <col min="28" max="30" width="8.77734375" style="600"/>
    <col min="31" max="31" width="11.33203125" style="600" customWidth="1"/>
    <col min="32" max="72" width="8.77734375" style="600"/>
    <col min="73" max="16384" width="8.77734375" style="599"/>
  </cols>
  <sheetData>
    <row r="1" spans="1:72" s="55" customFormat="1" ht="39" customHeight="1">
      <c r="A1" s="517" t="s">
        <v>8</v>
      </c>
      <c r="B1" s="229"/>
      <c r="C1" s="229"/>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row>
    <row r="2" spans="1:72" ht="22.15" customHeight="1">
      <c r="A2" s="608" t="s">
        <v>9</v>
      </c>
      <c r="B2" s="609"/>
      <c r="C2" s="609"/>
      <c r="D2" s="600"/>
      <c r="E2" s="600"/>
      <c r="F2" s="600"/>
      <c r="G2" s="600"/>
    </row>
    <row r="3" spans="1:72" ht="78" customHeight="1">
      <c r="A3" s="1044" t="s">
        <v>10</v>
      </c>
      <c r="B3" s="1044"/>
      <c r="C3" s="1044"/>
      <c r="D3" s="1044"/>
      <c r="E3" s="1044"/>
      <c r="F3" s="1044"/>
      <c r="G3" s="1044"/>
      <c r="H3" s="1044"/>
      <c r="I3" s="1044"/>
      <c r="J3" s="1044"/>
      <c r="K3" s="1044"/>
    </row>
    <row r="4" spans="1:72" ht="18.75">
      <c r="A4" s="124"/>
      <c r="B4" s="609"/>
      <c r="C4" s="609"/>
      <c r="D4" s="600"/>
      <c r="E4" s="600"/>
      <c r="F4" s="600"/>
      <c r="G4" s="600"/>
    </row>
    <row r="5" spans="1:72" ht="57.75" customHeight="1">
      <c r="A5" s="1046" t="s">
        <v>689</v>
      </c>
      <c r="B5" s="1074"/>
      <c r="C5" s="1074"/>
      <c r="D5" s="1074"/>
      <c r="E5" s="1074"/>
      <c r="F5" s="1074"/>
      <c r="G5" s="1074"/>
      <c r="H5" s="1074"/>
      <c r="I5" s="1074"/>
      <c r="J5" s="1074"/>
      <c r="K5" s="1074"/>
    </row>
    <row r="6" spans="1:72" ht="59.25" customHeight="1">
      <c r="A6" s="1045" t="s">
        <v>11</v>
      </c>
      <c r="B6" s="1045"/>
      <c r="C6" s="1045"/>
      <c r="D6" s="1045"/>
      <c r="E6" s="1045"/>
      <c r="F6" s="1045"/>
      <c r="G6" s="1045"/>
      <c r="H6" s="1045"/>
      <c r="I6" s="1045"/>
      <c r="J6" s="1045"/>
      <c r="K6" s="1045"/>
      <c r="L6" s="546"/>
      <c r="M6" s="546"/>
      <c r="N6" s="546"/>
      <c r="O6" s="546"/>
      <c r="P6" s="546"/>
      <c r="Q6" s="546"/>
      <c r="R6" s="546"/>
      <c r="S6" s="546"/>
      <c r="T6" s="546"/>
      <c r="U6" s="546"/>
      <c r="V6" s="546"/>
      <c r="W6" s="546"/>
      <c r="X6" s="546"/>
      <c r="Y6" s="546"/>
      <c r="Z6" s="546"/>
      <c r="AA6" s="546"/>
    </row>
    <row r="7" spans="1:72" ht="88.5" customHeight="1">
      <c r="A7" s="1045" t="s">
        <v>12</v>
      </c>
      <c r="B7" s="1045"/>
      <c r="C7" s="1045"/>
      <c r="D7" s="1045"/>
      <c r="E7" s="1045"/>
      <c r="F7" s="1045"/>
      <c r="G7" s="1045"/>
      <c r="H7" s="1045"/>
      <c r="I7" s="1045"/>
      <c r="J7" s="1045"/>
      <c r="K7" s="1045"/>
      <c r="L7" s="546"/>
      <c r="M7" s="546"/>
      <c r="N7" s="546"/>
      <c r="O7" s="546"/>
      <c r="P7" s="546"/>
      <c r="Q7" s="546"/>
      <c r="R7" s="546"/>
      <c r="S7" s="546"/>
      <c r="T7" s="546"/>
      <c r="U7" s="546"/>
      <c r="V7" s="546"/>
      <c r="W7" s="546"/>
      <c r="X7" s="546"/>
      <c r="Y7" s="546"/>
      <c r="Z7" s="546"/>
      <c r="AA7" s="546"/>
    </row>
    <row r="8" spans="1:72" ht="76.5" customHeight="1">
      <c r="A8" s="1045" t="s">
        <v>13</v>
      </c>
      <c r="B8" s="1045"/>
      <c r="C8" s="1045"/>
      <c r="D8" s="1045"/>
      <c r="E8" s="1045"/>
      <c r="F8" s="1045"/>
      <c r="G8" s="1045"/>
      <c r="H8" s="1045"/>
      <c r="I8" s="1045"/>
      <c r="J8" s="1045"/>
      <c r="K8" s="1045"/>
      <c r="L8" s="546"/>
      <c r="M8" s="546"/>
      <c r="N8" s="546"/>
      <c r="O8" s="546"/>
      <c r="P8" s="546"/>
      <c r="Q8" s="546"/>
      <c r="R8" s="546"/>
      <c r="S8" s="546"/>
      <c r="T8" s="546"/>
      <c r="U8" s="546"/>
      <c r="V8" s="546"/>
      <c r="W8" s="546"/>
      <c r="X8" s="546"/>
      <c r="Y8" s="546"/>
      <c r="Z8" s="546"/>
      <c r="AA8" s="546"/>
    </row>
    <row r="9" spans="1:72" ht="39" customHeight="1">
      <c r="A9" s="1045" t="s">
        <v>14</v>
      </c>
      <c r="B9" s="1045"/>
      <c r="C9" s="1045"/>
      <c r="D9" s="1045"/>
      <c r="E9" s="1045"/>
      <c r="F9" s="1045"/>
      <c r="G9" s="1045"/>
      <c r="H9" s="1045"/>
      <c r="I9" s="1045"/>
      <c r="J9" s="1045"/>
      <c r="K9" s="1045"/>
      <c r="L9" s="546"/>
      <c r="M9" s="546"/>
      <c r="N9" s="546"/>
      <c r="O9" s="546"/>
      <c r="P9" s="546"/>
      <c r="Q9" s="546"/>
      <c r="R9" s="546"/>
      <c r="S9" s="546"/>
      <c r="T9" s="546"/>
      <c r="U9" s="546"/>
      <c r="V9" s="546"/>
      <c r="W9" s="546"/>
      <c r="X9" s="546"/>
      <c r="Y9" s="546"/>
      <c r="Z9" s="546"/>
      <c r="AA9" s="546"/>
    </row>
    <row r="10" spans="1:72" ht="18" customHeight="1">
      <c r="A10" s="1045"/>
      <c r="B10" s="1045"/>
      <c r="C10" s="1045"/>
      <c r="D10" s="1045"/>
      <c r="E10" s="1045"/>
      <c r="F10" s="1045"/>
      <c r="G10" s="1045"/>
      <c r="H10" s="546"/>
      <c r="I10" s="546"/>
      <c r="J10" s="546"/>
      <c r="K10" s="546"/>
      <c r="L10" s="546"/>
      <c r="M10" s="546"/>
      <c r="N10" s="546"/>
      <c r="O10" s="546"/>
      <c r="P10" s="546"/>
      <c r="Q10" s="546"/>
      <c r="R10" s="546"/>
      <c r="S10" s="546"/>
      <c r="T10" s="546"/>
      <c r="U10" s="546"/>
      <c r="V10" s="546"/>
      <c r="W10" s="546"/>
      <c r="X10" s="546"/>
      <c r="Y10" s="546"/>
      <c r="Z10" s="546"/>
      <c r="AA10" s="546"/>
    </row>
    <row r="11" spans="1:72" ht="39" customHeight="1">
      <c r="A11" s="1045" t="s">
        <v>15</v>
      </c>
      <c r="B11" s="1045"/>
      <c r="C11" s="1045"/>
      <c r="D11" s="1045"/>
      <c r="E11" s="1045"/>
      <c r="F11" s="1045"/>
      <c r="G11" s="1045"/>
      <c r="H11" s="1045"/>
      <c r="I11" s="1045"/>
      <c r="J11" s="1045"/>
      <c r="K11" s="1045"/>
      <c r="L11" s="546"/>
      <c r="M11" s="546"/>
      <c r="N11" s="546"/>
      <c r="O11" s="546"/>
      <c r="P11" s="546"/>
      <c r="Q11" s="546"/>
      <c r="R11" s="546"/>
      <c r="S11" s="546"/>
      <c r="T11" s="546"/>
      <c r="U11" s="546"/>
      <c r="V11" s="546"/>
      <c r="W11" s="546"/>
      <c r="X11" s="546"/>
      <c r="Y11" s="546"/>
      <c r="Z11" s="546"/>
      <c r="AA11" s="546"/>
    </row>
    <row r="12" spans="1:72" ht="21" customHeight="1">
      <c r="A12" s="124"/>
      <c r="B12" s="609"/>
      <c r="C12" s="609"/>
      <c r="D12" s="600"/>
      <c r="E12" s="600"/>
      <c r="F12" s="600"/>
      <c r="G12" s="600"/>
    </row>
    <row r="13" spans="1:72" ht="20.100000000000001" customHeight="1">
      <c r="A13" s="608" t="s">
        <v>16</v>
      </c>
      <c r="B13" s="609"/>
      <c r="C13" s="609"/>
      <c r="D13" s="600"/>
      <c r="E13" s="600"/>
      <c r="F13" s="600"/>
      <c r="G13" s="600"/>
    </row>
    <row r="14" spans="1:72" ht="37.5" customHeight="1" thickBot="1">
      <c r="A14" s="460" t="s">
        <v>17</v>
      </c>
      <c r="B14" s="456"/>
      <c r="C14" s="128"/>
      <c r="D14" s="527" t="s">
        <v>18</v>
      </c>
      <c r="E14" s="527" t="s">
        <v>19</v>
      </c>
      <c r="F14" s="527" t="s">
        <v>20</v>
      </c>
      <c r="G14" s="527" t="s">
        <v>21</v>
      </c>
      <c r="H14" s="527" t="s">
        <v>22</v>
      </c>
      <c r="I14" s="527" t="s">
        <v>23</v>
      </c>
      <c r="J14" s="527" t="s">
        <v>24</v>
      </c>
      <c r="K14" s="527" t="s">
        <v>25</v>
      </c>
      <c r="L14" s="527" t="s">
        <v>26</v>
      </c>
      <c r="M14" s="527" t="s">
        <v>27</v>
      </c>
      <c r="N14" s="527" t="s">
        <v>28</v>
      </c>
      <c r="O14" s="527" t="s">
        <v>29</v>
      </c>
      <c r="P14" s="527" t="s">
        <v>30</v>
      </c>
      <c r="Q14" s="527" t="s">
        <v>31</v>
      </c>
      <c r="R14" s="527" t="s">
        <v>32</v>
      </c>
      <c r="S14" s="527" t="s">
        <v>33</v>
      </c>
      <c r="T14" s="527" t="s">
        <v>34</v>
      </c>
      <c r="U14" s="527" t="s">
        <v>35</v>
      </c>
      <c r="V14" s="527" t="s">
        <v>36</v>
      </c>
      <c r="W14" s="527" t="s">
        <v>37</v>
      </c>
      <c r="X14" s="527" t="s">
        <v>38</v>
      </c>
      <c r="Y14" s="527" t="s">
        <v>39</v>
      </c>
      <c r="Z14" s="527" t="s">
        <v>40</v>
      </c>
      <c r="AA14" s="527" t="s">
        <v>41</v>
      </c>
    </row>
    <row r="15" spans="1:72" ht="20.100000000000001" customHeight="1">
      <c r="A15" s="611"/>
      <c r="B15" s="610"/>
      <c r="C15" s="133"/>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row>
    <row r="16" spans="1:72" ht="20.100000000000001" customHeight="1">
      <c r="A16" s="611" t="s">
        <v>42</v>
      </c>
      <c r="B16" s="610"/>
      <c r="C16" s="133"/>
      <c r="D16" s="525">
        <v>1654</v>
      </c>
      <c r="E16" s="525">
        <v>1205</v>
      </c>
      <c r="F16" s="525">
        <v>1060</v>
      </c>
      <c r="G16" s="525">
        <v>1390</v>
      </c>
      <c r="H16" s="525">
        <v>1208</v>
      </c>
      <c r="I16" s="525">
        <v>886</v>
      </c>
      <c r="J16" s="525">
        <v>861</v>
      </c>
      <c r="K16" s="525">
        <v>1133</v>
      </c>
      <c r="L16" s="525">
        <v>1040</v>
      </c>
      <c r="M16" s="525">
        <v>794</v>
      </c>
      <c r="N16" s="525">
        <v>661</v>
      </c>
      <c r="O16" s="525">
        <v>964</v>
      </c>
      <c r="P16" s="525">
        <v>989</v>
      </c>
      <c r="Q16" s="525">
        <v>768</v>
      </c>
      <c r="R16" s="525">
        <v>732</v>
      </c>
      <c r="S16" s="525">
        <v>1143</v>
      </c>
      <c r="T16" s="525">
        <v>1232</v>
      </c>
      <c r="U16" s="525">
        <v>937</v>
      </c>
      <c r="V16" s="525">
        <v>919</v>
      </c>
      <c r="W16" s="525">
        <v>1432</v>
      </c>
      <c r="X16" s="525">
        <v>1585</v>
      </c>
      <c r="Y16" s="525">
        <v>1087</v>
      </c>
      <c r="Z16" s="525">
        <v>971</v>
      </c>
      <c r="AA16" s="525">
        <v>1599</v>
      </c>
    </row>
    <row r="17" spans="1:122" ht="20.100000000000001" customHeight="1">
      <c r="A17" s="609" t="s">
        <v>43</v>
      </c>
      <c r="B17" s="610"/>
      <c r="C17" s="133"/>
      <c r="D17" s="528">
        <v>13</v>
      </c>
      <c r="E17" s="528">
        <v>18</v>
      </c>
      <c r="F17" s="528">
        <v>9</v>
      </c>
      <c r="G17" s="528">
        <v>53</v>
      </c>
      <c r="H17" s="528">
        <v>6</v>
      </c>
      <c r="I17" s="528">
        <v>9</v>
      </c>
      <c r="J17" s="528">
        <v>12</v>
      </c>
      <c r="K17" s="528">
        <v>34</v>
      </c>
      <c r="L17" s="528">
        <v>8</v>
      </c>
      <c r="M17" s="528">
        <v>12</v>
      </c>
      <c r="N17" s="528">
        <v>10</v>
      </c>
      <c r="O17" s="528">
        <v>9</v>
      </c>
      <c r="P17" s="528">
        <v>9</v>
      </c>
      <c r="Q17" s="528">
        <v>9</v>
      </c>
      <c r="R17" s="528">
        <v>8</v>
      </c>
      <c r="S17" s="528">
        <v>7</v>
      </c>
      <c r="T17" s="528">
        <v>8</v>
      </c>
      <c r="U17" s="528">
        <v>9</v>
      </c>
      <c r="V17" s="528">
        <v>8</v>
      </c>
      <c r="W17" s="528">
        <v>29</v>
      </c>
      <c r="X17" s="528">
        <v>24</v>
      </c>
      <c r="Y17" s="528">
        <v>18</v>
      </c>
      <c r="Z17" s="528">
        <v>47</v>
      </c>
      <c r="AA17" s="528">
        <v>41</v>
      </c>
    </row>
    <row r="18" spans="1:122" ht="20.100000000000001" customHeight="1">
      <c r="A18" s="142" t="s">
        <v>44</v>
      </c>
      <c r="B18" s="610"/>
      <c r="C18" s="133"/>
      <c r="D18" s="525">
        <v>-738</v>
      </c>
      <c r="E18" s="525">
        <v>-512</v>
      </c>
      <c r="F18" s="525">
        <v>-476</v>
      </c>
      <c r="G18" s="525">
        <v>-545</v>
      </c>
      <c r="H18" s="525">
        <v>-551</v>
      </c>
      <c r="I18" s="525">
        <v>-388</v>
      </c>
      <c r="J18" s="525">
        <v>-414</v>
      </c>
      <c r="K18" s="525">
        <v>-473</v>
      </c>
      <c r="L18" s="525">
        <v>-433</v>
      </c>
      <c r="M18" s="525">
        <v>-362</v>
      </c>
      <c r="N18" s="525">
        <v>-312</v>
      </c>
      <c r="O18" s="525">
        <v>-408</v>
      </c>
      <c r="P18" s="525">
        <v>-456</v>
      </c>
      <c r="Q18" s="525">
        <v>-380</v>
      </c>
      <c r="R18" s="525">
        <v>-394</v>
      </c>
      <c r="S18" s="525">
        <v>-600</v>
      </c>
      <c r="T18" s="525">
        <v>-604</v>
      </c>
      <c r="U18" s="525">
        <v>-483</v>
      </c>
      <c r="V18" s="525">
        <v>-466</v>
      </c>
      <c r="W18" s="525">
        <v>-747</v>
      </c>
      <c r="X18" s="525">
        <v>-825</v>
      </c>
      <c r="Y18" s="525">
        <v>-555</v>
      </c>
      <c r="Z18" s="525">
        <v>-545</v>
      </c>
      <c r="AA18" s="525">
        <v>-870</v>
      </c>
    </row>
    <row r="19" spans="1:122" ht="20.100000000000001" customHeight="1">
      <c r="A19" s="142" t="s">
        <v>45</v>
      </c>
      <c r="B19" s="610"/>
      <c r="C19" s="133"/>
      <c r="D19" s="528">
        <v>-120</v>
      </c>
      <c r="E19" s="528">
        <v>-117</v>
      </c>
      <c r="F19" s="528">
        <v>-101</v>
      </c>
      <c r="G19" s="528">
        <v>-123</v>
      </c>
      <c r="H19" s="528">
        <v>-97</v>
      </c>
      <c r="I19" s="528">
        <v>-91</v>
      </c>
      <c r="J19" s="528">
        <v>-89</v>
      </c>
      <c r="K19" s="528">
        <v>-92</v>
      </c>
      <c r="L19" s="528">
        <v>-83</v>
      </c>
      <c r="M19" s="528">
        <v>-93</v>
      </c>
      <c r="N19" s="528">
        <v>-80</v>
      </c>
      <c r="O19" s="528">
        <v>-95</v>
      </c>
      <c r="P19" s="528">
        <v>-79</v>
      </c>
      <c r="Q19" s="528">
        <v>-80</v>
      </c>
      <c r="R19" s="528">
        <v>-75</v>
      </c>
      <c r="S19" s="528">
        <v>-99</v>
      </c>
      <c r="T19" s="528">
        <v>-93</v>
      </c>
      <c r="U19" s="528">
        <v>-106</v>
      </c>
      <c r="V19" s="528">
        <v>-102</v>
      </c>
      <c r="W19" s="528">
        <v>-122</v>
      </c>
      <c r="X19" s="528">
        <v>-113</v>
      </c>
      <c r="Y19" s="528">
        <v>-121</v>
      </c>
      <c r="Z19" s="528">
        <v>-105</v>
      </c>
      <c r="AA19" s="528">
        <v>-119</v>
      </c>
    </row>
    <row r="20" spans="1:122" ht="20.100000000000001" customHeight="1">
      <c r="A20" s="142" t="s">
        <v>46</v>
      </c>
      <c r="B20" s="610"/>
      <c r="C20" s="133"/>
      <c r="D20" s="525">
        <v>-140</v>
      </c>
      <c r="E20" s="525">
        <v>-150</v>
      </c>
      <c r="F20" s="525">
        <v>-169</v>
      </c>
      <c r="G20" s="525">
        <v>-162</v>
      </c>
      <c r="H20" s="525">
        <v>-97</v>
      </c>
      <c r="I20" s="525">
        <v>-96</v>
      </c>
      <c r="J20" s="525">
        <v>-96</v>
      </c>
      <c r="K20" s="525">
        <v>-87</v>
      </c>
      <c r="L20" s="525">
        <v>-83</v>
      </c>
      <c r="M20" s="525">
        <v>-87</v>
      </c>
      <c r="N20" s="525">
        <v>-83</v>
      </c>
      <c r="O20" s="525">
        <v>-92</v>
      </c>
      <c r="P20" s="525">
        <v>-84</v>
      </c>
      <c r="Q20" s="525">
        <v>-87</v>
      </c>
      <c r="R20" s="525">
        <v>-93</v>
      </c>
      <c r="S20" s="525">
        <v>-110</v>
      </c>
      <c r="T20" s="525">
        <v>-110</v>
      </c>
      <c r="U20" s="525">
        <v>-111</v>
      </c>
      <c r="V20" s="525">
        <v>-116</v>
      </c>
      <c r="W20" s="525">
        <v>-128</v>
      </c>
      <c r="X20" s="525">
        <v>-133</v>
      </c>
      <c r="Y20" s="525">
        <v>-130</v>
      </c>
      <c r="Z20" s="525">
        <v>-134</v>
      </c>
      <c r="AA20" s="525">
        <v>-139</v>
      </c>
    </row>
    <row r="21" spans="1:122" ht="20.100000000000001" customHeight="1">
      <c r="A21" s="144" t="s">
        <v>47</v>
      </c>
      <c r="B21" s="167"/>
      <c r="C21" s="146"/>
      <c r="D21" s="529">
        <v>-144</v>
      </c>
      <c r="E21" s="529">
        <v>-155</v>
      </c>
      <c r="F21" s="529">
        <v>-158</v>
      </c>
      <c r="G21" s="529">
        <v>-191</v>
      </c>
      <c r="H21" s="529">
        <v>-110</v>
      </c>
      <c r="I21" s="529">
        <v>-110</v>
      </c>
      <c r="J21" s="529">
        <v>-128</v>
      </c>
      <c r="K21" s="529">
        <v>-144</v>
      </c>
      <c r="L21" s="529">
        <v>-105</v>
      </c>
      <c r="M21" s="529">
        <v>-120</v>
      </c>
      <c r="N21" s="529">
        <v>-116</v>
      </c>
      <c r="O21" s="529">
        <v>-135</v>
      </c>
      <c r="P21" s="529">
        <v>-105</v>
      </c>
      <c r="Q21" s="529">
        <v>-108</v>
      </c>
      <c r="R21" s="529">
        <v>-119</v>
      </c>
      <c r="S21" s="529">
        <v>-153</v>
      </c>
      <c r="T21" s="529">
        <v>-120</v>
      </c>
      <c r="U21" s="529">
        <v>-138</v>
      </c>
      <c r="V21" s="529">
        <v>-150</v>
      </c>
      <c r="W21" s="529">
        <v>-168</v>
      </c>
      <c r="X21" s="529">
        <v>-133</v>
      </c>
      <c r="Y21" s="529">
        <v>-145</v>
      </c>
      <c r="Z21" s="529">
        <v>-138</v>
      </c>
      <c r="AA21" s="529">
        <v>-178</v>
      </c>
    </row>
    <row r="22" spans="1:122" ht="20.100000000000001" customHeight="1">
      <c r="A22" s="611" t="s">
        <v>48</v>
      </c>
      <c r="B22" s="610"/>
      <c r="C22" s="133"/>
      <c r="D22" s="530">
        <v>524</v>
      </c>
      <c r="E22" s="530">
        <v>289</v>
      </c>
      <c r="F22" s="530">
        <v>167</v>
      </c>
      <c r="G22" s="530">
        <v>423</v>
      </c>
      <c r="H22" s="530">
        <v>358</v>
      </c>
      <c r="I22" s="530">
        <v>210</v>
      </c>
      <c r="J22" s="530">
        <v>147</v>
      </c>
      <c r="K22" s="530">
        <v>370</v>
      </c>
      <c r="L22" s="530">
        <v>343</v>
      </c>
      <c r="M22" s="530">
        <v>143</v>
      </c>
      <c r="N22" s="530">
        <v>79</v>
      </c>
      <c r="O22" s="530">
        <v>243</v>
      </c>
      <c r="P22" s="530">
        <v>275</v>
      </c>
      <c r="Q22" s="530">
        <v>122</v>
      </c>
      <c r="R22" s="530">
        <v>58</v>
      </c>
      <c r="S22" s="530">
        <v>188</v>
      </c>
      <c r="T22" s="530">
        <v>313</v>
      </c>
      <c r="U22" s="530">
        <v>109</v>
      </c>
      <c r="V22" s="530">
        <v>94</v>
      </c>
      <c r="W22" s="530">
        <v>295</v>
      </c>
      <c r="X22" s="530">
        <v>405</v>
      </c>
      <c r="Y22" s="530">
        <v>153</v>
      </c>
      <c r="Z22" s="530">
        <v>96</v>
      </c>
      <c r="AA22" s="530">
        <v>333</v>
      </c>
    </row>
    <row r="23" spans="1:122" ht="20.100000000000001" customHeight="1">
      <c r="A23" s="151" t="s">
        <v>49</v>
      </c>
      <c r="B23" s="167"/>
      <c r="C23" s="146"/>
      <c r="D23" s="529">
        <v>-47</v>
      </c>
      <c r="E23" s="529">
        <v>140</v>
      </c>
      <c r="F23" s="529">
        <v>-70</v>
      </c>
      <c r="G23" s="529">
        <v>83</v>
      </c>
      <c r="H23" s="529">
        <v>8</v>
      </c>
      <c r="I23" s="529">
        <v>23</v>
      </c>
      <c r="J23" s="529">
        <v>-34</v>
      </c>
      <c r="K23" s="529">
        <v>214</v>
      </c>
      <c r="L23" s="529">
        <v>7</v>
      </c>
      <c r="M23" s="529">
        <v>1</v>
      </c>
      <c r="N23" s="529">
        <v>-761</v>
      </c>
      <c r="O23" s="529">
        <v>-205</v>
      </c>
      <c r="P23" s="529">
        <v>94</v>
      </c>
      <c r="Q23" s="529">
        <v>-54</v>
      </c>
      <c r="R23" s="529">
        <v>-65</v>
      </c>
      <c r="S23" s="529">
        <v>14</v>
      </c>
      <c r="T23" s="529">
        <v>76</v>
      </c>
      <c r="U23" s="529">
        <v>-42</v>
      </c>
      <c r="V23" s="529">
        <v>293</v>
      </c>
      <c r="W23" s="529">
        <v>20</v>
      </c>
      <c r="X23" s="529">
        <v>77</v>
      </c>
      <c r="Y23" s="529">
        <v>103</v>
      </c>
      <c r="Z23" s="529">
        <v>-5</v>
      </c>
      <c r="AA23" s="529">
        <v>-24</v>
      </c>
    </row>
    <row r="24" spans="1:122" s="593" customFormat="1" ht="20.100000000000001" customHeight="1">
      <c r="A24" s="611" t="s">
        <v>50</v>
      </c>
      <c r="B24" s="611"/>
      <c r="C24" s="133"/>
      <c r="D24" s="572">
        <v>477</v>
      </c>
      <c r="E24" s="572">
        <v>429</v>
      </c>
      <c r="F24" s="572">
        <v>96</v>
      </c>
      <c r="G24" s="572">
        <v>507</v>
      </c>
      <c r="H24" s="572">
        <v>366</v>
      </c>
      <c r="I24" s="572">
        <v>233</v>
      </c>
      <c r="J24" s="572">
        <v>113</v>
      </c>
      <c r="K24" s="572">
        <v>584</v>
      </c>
      <c r="L24" s="572">
        <v>350</v>
      </c>
      <c r="M24" s="572">
        <v>144</v>
      </c>
      <c r="N24" s="572">
        <v>-682</v>
      </c>
      <c r="O24" s="572">
        <v>38</v>
      </c>
      <c r="P24" s="572">
        <v>369</v>
      </c>
      <c r="Q24" s="572">
        <v>67</v>
      </c>
      <c r="R24" s="572">
        <v>-6</v>
      </c>
      <c r="S24" s="572">
        <v>202</v>
      </c>
      <c r="T24" s="572">
        <v>389</v>
      </c>
      <c r="U24" s="572">
        <v>66</v>
      </c>
      <c r="V24" s="572">
        <v>387</v>
      </c>
      <c r="W24" s="572">
        <v>315</v>
      </c>
      <c r="X24" s="572">
        <v>482</v>
      </c>
      <c r="Y24" s="572">
        <v>256</v>
      </c>
      <c r="Z24" s="572">
        <v>91</v>
      </c>
      <c r="AA24" s="572">
        <v>309</v>
      </c>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1"/>
      <c r="AX24" s="601"/>
      <c r="AY24" s="601"/>
      <c r="AZ24" s="601"/>
      <c r="BA24" s="601"/>
      <c r="BB24" s="601"/>
      <c r="BC24" s="601"/>
      <c r="BD24" s="601"/>
      <c r="BE24" s="601"/>
      <c r="BF24" s="601"/>
      <c r="BG24" s="601"/>
      <c r="BH24" s="601"/>
      <c r="BI24" s="601"/>
      <c r="BJ24" s="601"/>
      <c r="BK24" s="601"/>
      <c r="BL24" s="601"/>
      <c r="BM24" s="601"/>
      <c r="BN24" s="601"/>
      <c r="BO24" s="601"/>
      <c r="BP24" s="601"/>
      <c r="BQ24" s="601"/>
      <c r="BR24" s="601"/>
      <c r="BS24" s="601"/>
      <c r="BT24" s="601"/>
    </row>
    <row r="25" spans="1:122" ht="20.100000000000001" customHeight="1">
      <c r="A25" s="609" t="s">
        <v>51</v>
      </c>
      <c r="B25" s="610"/>
      <c r="C25" s="133"/>
      <c r="D25" s="525">
        <v>78</v>
      </c>
      <c r="E25" s="525">
        <v>34</v>
      </c>
      <c r="F25" s="525">
        <v>3</v>
      </c>
      <c r="G25" s="525">
        <v>63</v>
      </c>
      <c r="H25" s="525">
        <v>69</v>
      </c>
      <c r="I25" s="525">
        <v>37</v>
      </c>
      <c r="J25" s="525">
        <v>1</v>
      </c>
      <c r="K25" s="525">
        <v>38</v>
      </c>
      <c r="L25" s="525">
        <v>58</v>
      </c>
      <c r="M25" s="525">
        <v>22</v>
      </c>
      <c r="N25" s="525">
        <v>-95</v>
      </c>
      <c r="O25" s="525">
        <v>35</v>
      </c>
      <c r="P25" s="525">
        <v>67</v>
      </c>
      <c r="Q25" s="525">
        <v>38</v>
      </c>
      <c r="R25" s="525">
        <v>11</v>
      </c>
      <c r="S25" s="525">
        <v>15</v>
      </c>
      <c r="T25" s="525">
        <v>59</v>
      </c>
      <c r="U25" s="525">
        <v>35</v>
      </c>
      <c r="V25" s="525">
        <v>21</v>
      </c>
      <c r="W25" s="525">
        <v>34</v>
      </c>
      <c r="X25" s="525">
        <v>47</v>
      </c>
      <c r="Y25" s="525">
        <v>24</v>
      </c>
      <c r="Z25" s="525">
        <v>12</v>
      </c>
      <c r="AA25" s="525">
        <v>-44</v>
      </c>
    </row>
    <row r="26" spans="1:122" ht="20.100000000000001" customHeight="1">
      <c r="A26" s="142" t="s">
        <v>52</v>
      </c>
      <c r="B26" s="610"/>
      <c r="C26" s="133"/>
      <c r="D26" s="525">
        <v>-70</v>
      </c>
      <c r="E26" s="525">
        <v>-80</v>
      </c>
      <c r="F26" s="525">
        <v>-77</v>
      </c>
      <c r="G26" s="525">
        <v>-75</v>
      </c>
      <c r="H26" s="525">
        <v>-68</v>
      </c>
      <c r="I26" s="525">
        <v>-62</v>
      </c>
      <c r="J26" s="525">
        <v>-57</v>
      </c>
      <c r="K26" s="525">
        <v>-62</v>
      </c>
      <c r="L26" s="525">
        <v>-53</v>
      </c>
      <c r="M26" s="525">
        <v>-51</v>
      </c>
      <c r="N26" s="525">
        <v>-52</v>
      </c>
      <c r="O26" s="525">
        <v>-47</v>
      </c>
      <c r="P26" s="525">
        <v>-47</v>
      </c>
      <c r="Q26" s="525">
        <v>-48</v>
      </c>
      <c r="R26" s="525">
        <v>-38</v>
      </c>
      <c r="S26" s="525">
        <v>-37</v>
      </c>
      <c r="T26" s="525">
        <v>-37</v>
      </c>
      <c r="U26" s="525">
        <v>-46</v>
      </c>
      <c r="V26" s="525">
        <v>-39</v>
      </c>
      <c r="W26" s="525">
        <v>-42</v>
      </c>
      <c r="X26" s="525">
        <v>-41</v>
      </c>
      <c r="Y26" s="525">
        <v>-36</v>
      </c>
      <c r="Z26" s="525">
        <v>-35</v>
      </c>
      <c r="AA26" s="525">
        <v>-36</v>
      </c>
    </row>
    <row r="27" spans="1:122" ht="20.100000000000001" customHeight="1">
      <c r="A27" s="142" t="s">
        <v>53</v>
      </c>
      <c r="B27" s="610"/>
      <c r="C27" s="133"/>
      <c r="D27" s="525">
        <v>18</v>
      </c>
      <c r="E27" s="525">
        <v>19</v>
      </c>
      <c r="F27" s="525">
        <v>19</v>
      </c>
      <c r="G27" s="525">
        <v>19</v>
      </c>
      <c r="H27" s="525">
        <v>19</v>
      </c>
      <c r="I27" s="525">
        <v>23</v>
      </c>
      <c r="J27" s="525">
        <v>23</v>
      </c>
      <c r="K27" s="525">
        <v>19</v>
      </c>
      <c r="L27" s="525">
        <v>14</v>
      </c>
      <c r="M27" s="525">
        <v>15</v>
      </c>
      <c r="N27" s="525">
        <v>12</v>
      </c>
      <c r="O27" s="525">
        <v>10</v>
      </c>
      <c r="P27" s="525">
        <v>8</v>
      </c>
      <c r="Q27" s="525">
        <v>8</v>
      </c>
      <c r="R27" s="525">
        <v>7</v>
      </c>
      <c r="S27" s="525">
        <v>7</v>
      </c>
      <c r="T27" s="525">
        <v>7</v>
      </c>
      <c r="U27" s="525">
        <v>9</v>
      </c>
      <c r="V27" s="525">
        <v>9</v>
      </c>
      <c r="W27" s="525">
        <v>6</v>
      </c>
      <c r="X27" s="525">
        <v>8</v>
      </c>
      <c r="Y27" s="525">
        <v>10</v>
      </c>
      <c r="Z27" s="525">
        <v>10</v>
      </c>
      <c r="AA27" s="525">
        <v>6</v>
      </c>
    </row>
    <row r="28" spans="1:122" ht="20.100000000000001" hidden="1" customHeight="1" outlineLevel="1">
      <c r="A28" s="142" t="s">
        <v>54</v>
      </c>
      <c r="B28" s="610"/>
      <c r="C28" s="133"/>
      <c r="D28" s="525">
        <v>-2</v>
      </c>
      <c r="E28" s="525">
        <v>-4</v>
      </c>
      <c r="F28" s="525">
        <v>-2</v>
      </c>
      <c r="G28" s="525">
        <v>-8</v>
      </c>
      <c r="H28" s="525">
        <v>-3</v>
      </c>
      <c r="I28" s="525">
        <v>2</v>
      </c>
      <c r="J28" s="525">
        <v>-9</v>
      </c>
      <c r="K28" s="525">
        <v>5</v>
      </c>
      <c r="L28" s="525">
        <v>-8</v>
      </c>
      <c r="M28" s="525">
        <v>-3</v>
      </c>
      <c r="N28" s="525">
        <v>-2</v>
      </c>
      <c r="O28" s="525">
        <v>-5</v>
      </c>
      <c r="P28" s="525">
        <v>2</v>
      </c>
      <c r="Q28" s="525">
        <v>0</v>
      </c>
      <c r="R28" s="525">
        <v>-2</v>
      </c>
      <c r="S28" s="525">
        <v>-2</v>
      </c>
      <c r="T28" s="525">
        <v>1</v>
      </c>
      <c r="U28" s="525">
        <v>-7</v>
      </c>
      <c r="V28" s="525">
        <v>-3</v>
      </c>
      <c r="W28" s="525">
        <v>-2</v>
      </c>
      <c r="X28" s="525">
        <v>0</v>
      </c>
      <c r="Y28" s="525">
        <v>-2</v>
      </c>
      <c r="Z28" s="525">
        <v>-1</v>
      </c>
      <c r="AA28" s="525">
        <v>-5</v>
      </c>
    </row>
    <row r="29" spans="1:122" ht="20.100000000000001" customHeight="1" collapsed="1">
      <c r="A29" s="144" t="s">
        <v>55</v>
      </c>
      <c r="B29" s="167"/>
      <c r="C29" s="146"/>
      <c r="D29" s="531">
        <v>-12</v>
      </c>
      <c r="E29" s="531">
        <v>-10</v>
      </c>
      <c r="F29" s="531">
        <v>-12</v>
      </c>
      <c r="G29" s="531">
        <v>-12</v>
      </c>
      <c r="H29" s="531">
        <v>-11</v>
      </c>
      <c r="I29" s="531">
        <v>-10</v>
      </c>
      <c r="J29" s="531">
        <v>-11</v>
      </c>
      <c r="K29" s="531">
        <v>-9</v>
      </c>
      <c r="L29" s="531">
        <v>-10</v>
      </c>
      <c r="M29" s="531">
        <v>16</v>
      </c>
      <c r="N29" s="531">
        <v>0</v>
      </c>
      <c r="O29" s="531">
        <v>-10</v>
      </c>
      <c r="P29" s="531">
        <v>-10</v>
      </c>
      <c r="Q29" s="531">
        <v>-5</v>
      </c>
      <c r="R29" s="531">
        <v>-12</v>
      </c>
      <c r="S29" s="531">
        <v>-2</v>
      </c>
      <c r="T29" s="531">
        <v>-7</v>
      </c>
      <c r="U29" s="531">
        <v>-8</v>
      </c>
      <c r="V29" s="531">
        <v>-25</v>
      </c>
      <c r="W29" s="531">
        <v>-10</v>
      </c>
      <c r="X29" s="531">
        <v>-2</v>
      </c>
      <c r="Y29" s="531">
        <v>-11</v>
      </c>
      <c r="Z29" s="531">
        <v>-32</v>
      </c>
      <c r="AA29" s="531">
        <v>30</v>
      </c>
    </row>
    <row r="30" spans="1:122" ht="20.100000000000001" customHeight="1">
      <c r="A30" s="461" t="s">
        <v>56</v>
      </c>
      <c r="B30" s="461"/>
      <c r="C30" s="154"/>
      <c r="D30" s="532">
        <v>-65</v>
      </c>
      <c r="E30" s="532">
        <v>-75</v>
      </c>
      <c r="F30" s="532">
        <v>-72</v>
      </c>
      <c r="G30" s="532">
        <v>-77</v>
      </c>
      <c r="H30" s="532">
        <v>-62</v>
      </c>
      <c r="I30" s="532">
        <v>-47</v>
      </c>
      <c r="J30" s="532">
        <v>-54</v>
      </c>
      <c r="K30" s="532">
        <v>-47</v>
      </c>
      <c r="L30" s="532">
        <v>-57</v>
      </c>
      <c r="M30" s="532">
        <v>-24</v>
      </c>
      <c r="N30" s="532">
        <v>-42</v>
      </c>
      <c r="O30" s="532">
        <v>-52</v>
      </c>
      <c r="P30" s="532">
        <v>-47</v>
      </c>
      <c r="Q30" s="532">
        <v>-44</v>
      </c>
      <c r="R30" s="532">
        <v>-44</v>
      </c>
      <c r="S30" s="532">
        <v>-34</v>
      </c>
      <c r="T30" s="532">
        <v>-36</v>
      </c>
      <c r="U30" s="532">
        <v>-52</v>
      </c>
      <c r="V30" s="532">
        <v>-58</v>
      </c>
      <c r="W30" s="532">
        <v>-49</v>
      </c>
      <c r="X30" s="532">
        <v>-36</v>
      </c>
      <c r="Y30" s="532">
        <v>-39</v>
      </c>
      <c r="Z30" s="532">
        <v>-58</v>
      </c>
      <c r="AA30" s="532">
        <v>-4</v>
      </c>
    </row>
    <row r="31" spans="1:122" s="593" customFormat="1" ht="20.100000000000001" customHeight="1">
      <c r="A31" s="608" t="s">
        <v>57</v>
      </c>
      <c r="B31" s="611"/>
      <c r="C31" s="133"/>
      <c r="D31" s="600">
        <v>490</v>
      </c>
      <c r="E31" s="600">
        <v>388</v>
      </c>
      <c r="F31" s="600">
        <v>27</v>
      </c>
      <c r="G31" s="600">
        <v>493</v>
      </c>
      <c r="H31" s="600">
        <v>374</v>
      </c>
      <c r="I31" s="600">
        <v>224</v>
      </c>
      <c r="J31" s="600">
        <v>61</v>
      </c>
      <c r="K31" s="600">
        <v>574</v>
      </c>
      <c r="L31" s="600">
        <v>350</v>
      </c>
      <c r="M31" s="600">
        <v>143</v>
      </c>
      <c r="N31" s="600">
        <v>-818</v>
      </c>
      <c r="O31" s="600">
        <v>20</v>
      </c>
      <c r="P31" s="600">
        <v>390</v>
      </c>
      <c r="Q31" s="600">
        <v>61</v>
      </c>
      <c r="R31" s="600">
        <v>-40</v>
      </c>
      <c r="S31" s="600">
        <v>184</v>
      </c>
      <c r="T31" s="600">
        <v>412</v>
      </c>
      <c r="U31" s="600">
        <v>49</v>
      </c>
      <c r="V31" s="600">
        <v>351</v>
      </c>
      <c r="W31" s="600">
        <v>300</v>
      </c>
      <c r="X31" s="600">
        <v>493</v>
      </c>
      <c r="Y31" s="600">
        <v>241</v>
      </c>
      <c r="Z31" s="600">
        <v>45</v>
      </c>
      <c r="AA31" s="600">
        <v>261</v>
      </c>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c r="BS31" s="594"/>
      <c r="BT31" s="594"/>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row>
    <row r="32" spans="1:122" s="48" customFormat="1" ht="20.100000000000001" customHeight="1">
      <c r="A32" s="610" t="s">
        <v>58</v>
      </c>
      <c r="B32" s="610"/>
      <c r="C32" s="133"/>
      <c r="D32" s="572">
        <v>-86</v>
      </c>
      <c r="E32" s="572">
        <v>-74</v>
      </c>
      <c r="F32" s="572">
        <v>3</v>
      </c>
      <c r="G32" s="572">
        <v>-29</v>
      </c>
      <c r="H32" s="572">
        <v>-62</v>
      </c>
      <c r="I32" s="572">
        <v>-27</v>
      </c>
      <c r="J32" s="572">
        <v>-3</v>
      </c>
      <c r="K32" s="572">
        <v>-51</v>
      </c>
      <c r="L32" s="572">
        <v>-55</v>
      </c>
      <c r="M32" s="572">
        <v>-25</v>
      </c>
      <c r="N32" s="572">
        <v>160</v>
      </c>
      <c r="O32" s="572">
        <v>-2</v>
      </c>
      <c r="P32" s="572">
        <v>-59</v>
      </c>
      <c r="Q32" s="572">
        <v>-4</v>
      </c>
      <c r="R32" s="572">
        <v>9</v>
      </c>
      <c r="S32" s="572">
        <v>-37</v>
      </c>
      <c r="T32" s="572">
        <v>-72</v>
      </c>
      <c r="U32" s="572">
        <v>-118</v>
      </c>
      <c r="V32" s="572">
        <v>4</v>
      </c>
      <c r="W32" s="572">
        <v>-43</v>
      </c>
      <c r="X32" s="572">
        <v>-94</v>
      </c>
      <c r="Y32" s="572">
        <v>-25</v>
      </c>
      <c r="Z32" s="572">
        <v>1</v>
      </c>
      <c r="AA32" s="572">
        <v>-64</v>
      </c>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5"/>
      <c r="AY32" s="595"/>
      <c r="AZ32" s="595"/>
      <c r="BA32" s="595"/>
      <c r="BB32" s="595"/>
      <c r="BC32" s="595"/>
      <c r="BD32" s="595"/>
      <c r="BE32" s="595"/>
      <c r="BF32" s="595"/>
      <c r="BG32" s="595"/>
      <c r="BH32" s="595"/>
      <c r="BI32" s="595"/>
      <c r="BJ32" s="595"/>
      <c r="BK32" s="595"/>
      <c r="BL32" s="595"/>
      <c r="BM32" s="595"/>
      <c r="BN32" s="595"/>
      <c r="BO32" s="595"/>
      <c r="BP32" s="595"/>
      <c r="BQ32" s="595"/>
      <c r="BR32" s="595"/>
      <c r="BS32" s="595"/>
      <c r="BT32" s="595"/>
    </row>
    <row r="33" spans="1:122" s="49" customFormat="1" ht="20.100000000000001" customHeight="1" thickBot="1">
      <c r="A33" s="296" t="s">
        <v>868</v>
      </c>
      <c r="B33" s="296"/>
      <c r="C33" s="159"/>
      <c r="D33" s="533"/>
      <c r="E33" s="533"/>
      <c r="F33" s="533"/>
      <c r="G33" s="533"/>
      <c r="H33" s="533">
        <v>312</v>
      </c>
      <c r="I33" s="533">
        <v>196</v>
      </c>
      <c r="J33" s="533">
        <v>58</v>
      </c>
      <c r="K33" s="533">
        <v>523</v>
      </c>
      <c r="L33" s="533">
        <v>295</v>
      </c>
      <c r="M33" s="533">
        <v>118</v>
      </c>
      <c r="N33" s="533">
        <v>-659</v>
      </c>
      <c r="O33" s="533">
        <v>19</v>
      </c>
      <c r="P33" s="533">
        <v>331</v>
      </c>
      <c r="Q33" s="533">
        <v>57</v>
      </c>
      <c r="R33" s="533">
        <v>-31</v>
      </c>
      <c r="S33" s="533">
        <v>147</v>
      </c>
      <c r="T33" s="533">
        <v>340</v>
      </c>
      <c r="U33" s="533">
        <v>-69</v>
      </c>
      <c r="V33" s="533">
        <v>355</v>
      </c>
      <c r="W33" s="533">
        <v>257</v>
      </c>
      <c r="X33" s="533">
        <v>400</v>
      </c>
      <c r="Y33" s="533">
        <v>215</v>
      </c>
      <c r="Z33" s="533">
        <v>46</v>
      </c>
      <c r="AA33" s="533">
        <v>197</v>
      </c>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row>
    <row r="34" spans="1:122" s="593" customFormat="1" ht="20.100000000000001" customHeight="1" thickTop="1">
      <c r="A34" s="611"/>
      <c r="B34" s="611"/>
      <c r="C34" s="133"/>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c r="BS34" s="594"/>
      <c r="BT34" s="594"/>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row>
    <row r="35" spans="1:122" s="593" customFormat="1" ht="20.100000000000001" customHeight="1">
      <c r="A35" s="611" t="s">
        <v>59</v>
      </c>
      <c r="B35" s="611"/>
      <c r="C35" s="133"/>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row>
    <row r="36" spans="1:122" s="593" customFormat="1" ht="20.100000000000001" customHeight="1">
      <c r="A36" s="167" t="s">
        <v>60</v>
      </c>
      <c r="B36" s="230"/>
      <c r="C36" s="146"/>
      <c r="D36" s="534"/>
      <c r="E36" s="534"/>
      <c r="F36" s="534"/>
      <c r="G36" s="534"/>
      <c r="H36" s="534">
        <v>1943</v>
      </c>
      <c r="I36" s="534">
        <v>51</v>
      </c>
      <c r="J36" s="534">
        <v>27</v>
      </c>
      <c r="K36" s="534">
        <v>52</v>
      </c>
      <c r="L36" s="534">
        <v>63</v>
      </c>
      <c r="M36" s="534">
        <v>4306</v>
      </c>
      <c r="N36" s="539" t="s">
        <v>61</v>
      </c>
      <c r="O36" s="539" t="s">
        <v>61</v>
      </c>
      <c r="P36" s="539" t="s">
        <v>61</v>
      </c>
      <c r="Q36" s="539" t="s">
        <v>61</v>
      </c>
      <c r="R36" s="539" t="s">
        <v>61</v>
      </c>
      <c r="S36" s="539" t="s">
        <v>61</v>
      </c>
      <c r="T36" s="539" t="s">
        <v>61</v>
      </c>
      <c r="U36" s="539" t="s">
        <v>61</v>
      </c>
      <c r="V36" s="539" t="s">
        <v>61</v>
      </c>
      <c r="W36" s="539" t="s">
        <v>61</v>
      </c>
      <c r="X36" s="539" t="s">
        <v>61</v>
      </c>
      <c r="Y36" s="539" t="s">
        <v>61</v>
      </c>
      <c r="Z36" s="539" t="s">
        <v>61</v>
      </c>
      <c r="AA36" s="539" t="s">
        <v>61</v>
      </c>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row>
    <row r="37" spans="1:122" s="593" customFormat="1" ht="20.100000000000001" customHeight="1">
      <c r="A37" s="611" t="s">
        <v>62</v>
      </c>
      <c r="B37" s="611"/>
      <c r="C37" s="133"/>
      <c r="D37" s="595">
        <v>404</v>
      </c>
      <c r="E37" s="595">
        <v>314</v>
      </c>
      <c r="F37" s="595">
        <v>30</v>
      </c>
      <c r="G37" s="595">
        <v>465</v>
      </c>
      <c r="H37" s="595">
        <v>2255</v>
      </c>
      <c r="I37" s="595">
        <v>247</v>
      </c>
      <c r="J37" s="595">
        <v>84</v>
      </c>
      <c r="K37" s="595">
        <v>575</v>
      </c>
      <c r="L37" s="595">
        <v>358</v>
      </c>
      <c r="M37" s="595">
        <v>4424</v>
      </c>
      <c r="N37" s="595">
        <v>-659</v>
      </c>
      <c r="O37" s="595">
        <v>19</v>
      </c>
      <c r="P37" s="595">
        <v>331</v>
      </c>
      <c r="Q37" s="595">
        <v>57</v>
      </c>
      <c r="R37" s="595">
        <v>-31</v>
      </c>
      <c r="S37" s="595">
        <v>147</v>
      </c>
      <c r="T37" s="595">
        <v>340</v>
      </c>
      <c r="U37" s="595">
        <v>-69</v>
      </c>
      <c r="V37" s="595">
        <v>355</v>
      </c>
      <c r="W37" s="595">
        <v>257</v>
      </c>
      <c r="X37" s="595">
        <v>400</v>
      </c>
      <c r="Y37" s="595">
        <v>215</v>
      </c>
      <c r="Z37" s="595">
        <v>46</v>
      </c>
      <c r="AA37" s="595">
        <v>197</v>
      </c>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c r="BS37" s="594"/>
      <c r="BT37" s="594"/>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row>
    <row r="38" spans="1:122" s="593" customFormat="1" ht="20.100000000000001" customHeight="1">
      <c r="A38" s="611"/>
      <c r="B38" s="611"/>
      <c r="C38" s="133"/>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row>
    <row r="39" spans="1:122" ht="20.100000000000001" customHeight="1">
      <c r="A39" s="611" t="s">
        <v>63</v>
      </c>
      <c r="B39" s="610"/>
      <c r="C39" s="133"/>
      <c r="D39" s="600"/>
      <c r="E39" s="600"/>
      <c r="F39" s="600"/>
      <c r="G39" s="600"/>
    </row>
    <row r="40" spans="1:122" ht="20.100000000000001" customHeight="1">
      <c r="A40" s="142" t="s">
        <v>846</v>
      </c>
      <c r="B40" s="610"/>
      <c r="C40" s="133"/>
      <c r="D40" s="595">
        <v>401</v>
      </c>
      <c r="E40" s="595">
        <v>314</v>
      </c>
      <c r="F40" s="595">
        <v>31</v>
      </c>
      <c r="G40" s="595">
        <v>458</v>
      </c>
      <c r="H40" s="595">
        <v>2251</v>
      </c>
      <c r="I40" s="595">
        <v>247</v>
      </c>
      <c r="J40" s="595">
        <v>85</v>
      </c>
      <c r="K40" s="595">
        <v>571</v>
      </c>
      <c r="L40" s="595">
        <v>354</v>
      </c>
      <c r="M40" s="595">
        <v>4424</v>
      </c>
      <c r="N40" s="595">
        <v>-654</v>
      </c>
      <c r="O40" s="595">
        <v>14</v>
      </c>
      <c r="P40" s="595">
        <v>326</v>
      </c>
      <c r="Q40" s="595">
        <v>57</v>
      </c>
      <c r="R40" s="595">
        <v>-31</v>
      </c>
      <c r="S40" s="595">
        <v>145</v>
      </c>
      <c r="T40" s="595">
        <v>335</v>
      </c>
      <c r="U40" s="595">
        <v>-70</v>
      </c>
      <c r="V40" s="595">
        <v>357</v>
      </c>
      <c r="W40" s="595">
        <v>244</v>
      </c>
      <c r="X40" s="595">
        <v>384</v>
      </c>
      <c r="Y40" s="595">
        <v>216</v>
      </c>
      <c r="Z40" s="595">
        <v>51</v>
      </c>
      <c r="AA40" s="595">
        <v>192</v>
      </c>
    </row>
    <row r="41" spans="1:122" ht="20.100000000000001" customHeight="1">
      <c r="A41" s="144" t="s">
        <v>64</v>
      </c>
      <c r="B41" s="167"/>
      <c r="C41" s="146"/>
      <c r="D41" s="534">
        <v>3</v>
      </c>
      <c r="E41" s="534">
        <v>0</v>
      </c>
      <c r="F41" s="534">
        <v>-1</v>
      </c>
      <c r="G41" s="534">
        <v>6</v>
      </c>
      <c r="H41" s="534">
        <v>4</v>
      </c>
      <c r="I41" s="534">
        <v>0</v>
      </c>
      <c r="J41" s="534">
        <v>-1</v>
      </c>
      <c r="K41" s="534">
        <v>4</v>
      </c>
      <c r="L41" s="534">
        <v>4</v>
      </c>
      <c r="M41" s="534">
        <v>1</v>
      </c>
      <c r="N41" s="534">
        <v>-5</v>
      </c>
      <c r="O41" s="534">
        <v>5</v>
      </c>
      <c r="P41" s="534">
        <v>5</v>
      </c>
      <c r="Q41" s="534">
        <v>1</v>
      </c>
      <c r="R41" s="534">
        <v>0</v>
      </c>
      <c r="S41" s="534">
        <v>3</v>
      </c>
      <c r="T41" s="534">
        <v>5</v>
      </c>
      <c r="U41" s="534">
        <v>0</v>
      </c>
      <c r="V41" s="534">
        <v>-2</v>
      </c>
      <c r="W41" s="534">
        <v>12</v>
      </c>
      <c r="X41" s="534">
        <v>16</v>
      </c>
      <c r="Y41" s="534">
        <v>-1</v>
      </c>
      <c r="Z41" s="534">
        <v>-5</v>
      </c>
      <c r="AA41" s="534">
        <v>5</v>
      </c>
    </row>
    <row r="42" spans="1:122" ht="20.100000000000001" customHeight="1" thickBot="1">
      <c r="A42" s="161"/>
      <c r="B42" s="161"/>
      <c r="C42" s="159"/>
      <c r="D42" s="533">
        <v>404</v>
      </c>
      <c r="E42" s="533">
        <v>314</v>
      </c>
      <c r="F42" s="533">
        <v>30</v>
      </c>
      <c r="G42" s="533">
        <v>465</v>
      </c>
      <c r="H42" s="533">
        <v>2255</v>
      </c>
      <c r="I42" s="533">
        <v>247</v>
      </c>
      <c r="J42" s="533">
        <v>84</v>
      </c>
      <c r="K42" s="533">
        <v>575</v>
      </c>
      <c r="L42" s="533">
        <v>358</v>
      </c>
      <c r="M42" s="533">
        <v>4424</v>
      </c>
      <c r="N42" s="533">
        <v>-659</v>
      </c>
      <c r="O42" s="533">
        <v>19</v>
      </c>
      <c r="P42" s="533">
        <v>331</v>
      </c>
      <c r="Q42" s="533">
        <v>57</v>
      </c>
      <c r="R42" s="533">
        <v>-31</v>
      </c>
      <c r="S42" s="533">
        <v>147</v>
      </c>
      <c r="T42" s="533">
        <v>340</v>
      </c>
      <c r="U42" s="533">
        <v>-69</v>
      </c>
      <c r="V42" s="533">
        <v>355</v>
      </c>
      <c r="W42" s="533">
        <v>257</v>
      </c>
      <c r="X42" s="533">
        <v>400</v>
      </c>
      <c r="Y42" s="533">
        <v>215</v>
      </c>
      <c r="Z42" s="533">
        <v>46</v>
      </c>
      <c r="AA42" s="533">
        <v>197</v>
      </c>
    </row>
    <row r="43" spans="1:122" ht="20.100000000000001" customHeight="1" thickTop="1">
      <c r="A43" s="610"/>
      <c r="B43" s="610"/>
      <c r="C43" s="133"/>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row>
    <row r="44" spans="1:122" ht="20.100000000000001" customHeight="1">
      <c r="A44" s="608"/>
      <c r="B44" s="169"/>
      <c r="C44" s="169"/>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row>
    <row r="45" spans="1:122" ht="20.100000000000001" customHeight="1">
      <c r="A45" s="611" t="s">
        <v>65</v>
      </c>
      <c r="B45" s="741"/>
      <c r="C45" s="741"/>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row>
    <row r="46" spans="1:122" ht="20.100000000000001" customHeight="1">
      <c r="A46" s="610" t="s">
        <v>66</v>
      </c>
      <c r="B46" s="610"/>
      <c r="C46" s="133"/>
      <c r="D46" s="535">
        <v>0.45</v>
      </c>
      <c r="E46" s="535">
        <v>0.35</v>
      </c>
      <c r="F46" s="535">
        <v>0.04</v>
      </c>
      <c r="G46" s="535">
        <v>0.52</v>
      </c>
      <c r="H46" s="535">
        <v>2.5299999999999998</v>
      </c>
      <c r="I46" s="535">
        <v>0.28000000000000003</v>
      </c>
      <c r="J46" s="535">
        <v>0.1</v>
      </c>
      <c r="K46" s="535">
        <v>0.64</v>
      </c>
      <c r="L46" s="535">
        <v>0.4</v>
      </c>
      <c r="M46" s="535">
        <v>4.9800000000000004</v>
      </c>
      <c r="N46" s="535">
        <v>-0.74</v>
      </c>
      <c r="O46" s="535">
        <v>0.02</v>
      </c>
      <c r="P46" s="535">
        <v>0.37</v>
      </c>
      <c r="Q46" s="535">
        <v>0.06</v>
      </c>
      <c r="R46" s="535">
        <v>-0.03</v>
      </c>
      <c r="S46" s="535">
        <v>0.16</v>
      </c>
      <c r="T46" s="535">
        <v>0.38</v>
      </c>
      <c r="U46" s="535">
        <v>-0.08</v>
      </c>
      <c r="V46" s="535">
        <v>0.4</v>
      </c>
      <c r="W46" s="535">
        <v>0.28000000000000003</v>
      </c>
      <c r="X46" s="535">
        <v>0.43</v>
      </c>
      <c r="Y46" s="535">
        <v>0.24</v>
      </c>
      <c r="Z46" s="535">
        <v>0.05</v>
      </c>
      <c r="AA46" s="535">
        <v>0.22</v>
      </c>
    </row>
    <row r="47" spans="1:122" ht="20.100000000000001" customHeight="1">
      <c r="A47" s="610" t="s">
        <v>67</v>
      </c>
      <c r="B47" s="610"/>
      <c r="C47" s="133"/>
      <c r="D47" s="535">
        <v>0.45</v>
      </c>
      <c r="E47" s="535">
        <v>0.35</v>
      </c>
      <c r="F47" s="535">
        <v>0.04</v>
      </c>
      <c r="G47" s="535">
        <v>0.52</v>
      </c>
      <c r="H47" s="535">
        <v>2.5299999999999998</v>
      </c>
      <c r="I47" s="535">
        <v>0.28000000000000003</v>
      </c>
      <c r="J47" s="535">
        <v>0.1</v>
      </c>
      <c r="K47" s="535">
        <v>0.64</v>
      </c>
      <c r="L47" s="535">
        <v>0.4</v>
      </c>
      <c r="M47" s="535">
        <v>4.9800000000000004</v>
      </c>
      <c r="N47" s="535">
        <v>-0.74</v>
      </c>
      <c r="O47" s="535">
        <v>0.02</v>
      </c>
      <c r="P47" s="535">
        <v>0.37</v>
      </c>
      <c r="Q47" s="535">
        <v>0.06</v>
      </c>
      <c r="R47" s="535">
        <v>-0.03</v>
      </c>
      <c r="S47" s="535">
        <v>0.16</v>
      </c>
      <c r="T47" s="535">
        <v>0.38</v>
      </c>
      <c r="U47" s="535">
        <v>-0.08</v>
      </c>
      <c r="V47" s="535">
        <v>0.4</v>
      </c>
      <c r="W47" s="535">
        <v>0.28000000000000003</v>
      </c>
      <c r="X47" s="535">
        <v>0.43</v>
      </c>
      <c r="Y47" s="535">
        <v>0.24</v>
      </c>
      <c r="Z47" s="535">
        <v>0.05</v>
      </c>
      <c r="AA47" s="535">
        <v>0.22</v>
      </c>
    </row>
    <row r="48" spans="1:122" ht="20.100000000000001" customHeight="1">
      <c r="A48" s="610"/>
      <c r="B48" s="610"/>
      <c r="C48" s="133"/>
      <c r="D48" s="600"/>
      <c r="E48" s="600"/>
      <c r="F48" s="600"/>
      <c r="G48" s="600"/>
    </row>
    <row r="49" spans="1:27" ht="20.100000000000001" customHeight="1">
      <c r="A49" s="611" t="s">
        <v>68</v>
      </c>
      <c r="B49" s="741"/>
      <c r="C49" s="741"/>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row>
    <row r="50" spans="1:27" ht="20.100000000000001" customHeight="1">
      <c r="A50" s="610" t="s">
        <v>66</v>
      </c>
      <c r="B50" s="610"/>
      <c r="C50" s="133"/>
      <c r="D50" s="535"/>
      <c r="E50" s="535"/>
      <c r="F50" s="535"/>
      <c r="G50" s="535"/>
      <c r="H50" s="535">
        <v>0.35</v>
      </c>
      <c r="I50" s="535">
        <v>0.21999999999999997</v>
      </c>
      <c r="J50" s="535">
        <v>6.0000000000000053E-2</v>
      </c>
      <c r="K50" s="535">
        <v>0.59</v>
      </c>
      <c r="L50" s="535">
        <v>0.33</v>
      </c>
      <c r="M50" s="535">
        <v>0.13</v>
      </c>
      <c r="N50" s="535">
        <v>-0.74</v>
      </c>
      <c r="O50" s="535">
        <v>0.02</v>
      </c>
      <c r="P50" s="535">
        <v>0.37</v>
      </c>
      <c r="Q50" s="535">
        <v>0.06</v>
      </c>
      <c r="R50" s="535">
        <v>-0.03</v>
      </c>
      <c r="S50" s="535">
        <v>0.16</v>
      </c>
      <c r="T50" s="535">
        <v>0.38</v>
      </c>
      <c r="U50" s="535">
        <v>-0.08</v>
      </c>
      <c r="V50" s="535">
        <v>0.4</v>
      </c>
      <c r="W50" s="535">
        <v>0.28000000000000003</v>
      </c>
      <c r="X50" s="535">
        <v>0.43</v>
      </c>
      <c r="Y50" s="535">
        <v>0.24</v>
      </c>
      <c r="Z50" s="535">
        <v>0.05</v>
      </c>
      <c r="AA50" s="535">
        <v>0.22</v>
      </c>
    </row>
    <row r="51" spans="1:27" ht="20.100000000000001" customHeight="1">
      <c r="A51" s="610" t="s">
        <v>67</v>
      </c>
      <c r="B51" s="610"/>
      <c r="C51" s="133"/>
      <c r="D51" s="535"/>
      <c r="E51" s="535"/>
      <c r="F51" s="535"/>
      <c r="G51" s="535"/>
      <c r="H51" s="535">
        <v>0.35</v>
      </c>
      <c r="I51" s="535">
        <v>0.21999999999999997</v>
      </c>
      <c r="J51" s="535">
        <v>6.0000000000000053E-2</v>
      </c>
      <c r="K51" s="535">
        <v>0.59</v>
      </c>
      <c r="L51" s="535">
        <v>0.33</v>
      </c>
      <c r="M51" s="535">
        <v>0.13</v>
      </c>
      <c r="N51" s="535">
        <v>-0.74</v>
      </c>
      <c r="O51" s="535">
        <v>0.02</v>
      </c>
      <c r="P51" s="535">
        <v>0.37</v>
      </c>
      <c r="Q51" s="535">
        <v>0.06</v>
      </c>
      <c r="R51" s="535">
        <v>-0.03</v>
      </c>
      <c r="S51" s="535">
        <v>0.16</v>
      </c>
      <c r="T51" s="535">
        <v>0.38</v>
      </c>
      <c r="U51" s="535">
        <v>-0.08</v>
      </c>
      <c r="V51" s="535">
        <v>0.4</v>
      </c>
      <c r="W51" s="535">
        <v>0.28000000000000003</v>
      </c>
      <c r="X51" s="535">
        <v>0.43</v>
      </c>
      <c r="Y51" s="535">
        <v>0.24</v>
      </c>
      <c r="Z51" s="535">
        <v>0.05</v>
      </c>
      <c r="AA51" s="535">
        <v>0.22</v>
      </c>
    </row>
    <row r="52" spans="1:27" ht="20.100000000000001" customHeight="1">
      <c r="A52" s="610"/>
      <c r="B52" s="610"/>
      <c r="C52" s="133"/>
      <c r="D52" s="600"/>
      <c r="E52" s="600"/>
      <c r="F52" s="600"/>
      <c r="G52" s="600"/>
    </row>
    <row r="53" spans="1:27" ht="20.100000000000001" customHeight="1">
      <c r="A53" s="611" t="s">
        <v>69</v>
      </c>
      <c r="B53" s="741"/>
      <c r="C53" s="741"/>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row>
    <row r="54" spans="1:27" ht="20.100000000000001" customHeight="1">
      <c r="A54" s="610" t="s">
        <v>66</v>
      </c>
      <c r="B54" s="610"/>
      <c r="C54" s="133"/>
      <c r="D54" s="535"/>
      <c r="E54" s="535"/>
      <c r="F54" s="535"/>
      <c r="G54" s="535"/>
      <c r="H54" s="535">
        <v>2.1800000000000002</v>
      </c>
      <c r="I54" s="535">
        <v>6.0000000000000053E-2</v>
      </c>
      <c r="J54" s="535">
        <v>3.9999999999999591E-2</v>
      </c>
      <c r="K54" s="535">
        <v>5.0000000000000266E-2</v>
      </c>
      <c r="L54" s="535">
        <v>7.0000000000000007E-2</v>
      </c>
      <c r="M54" s="535">
        <v>4.8499999999999996</v>
      </c>
      <c r="N54" s="535" t="s">
        <v>61</v>
      </c>
      <c r="O54" s="535" t="s">
        <v>61</v>
      </c>
      <c r="P54" s="535" t="s">
        <v>61</v>
      </c>
      <c r="Q54" s="535" t="s">
        <v>61</v>
      </c>
      <c r="R54" s="535" t="s">
        <v>61</v>
      </c>
      <c r="S54" s="535" t="s">
        <v>61</v>
      </c>
      <c r="T54" s="535" t="s">
        <v>61</v>
      </c>
      <c r="U54" s="535" t="s">
        <v>61</v>
      </c>
      <c r="V54" s="535" t="s">
        <v>61</v>
      </c>
      <c r="W54" s="535" t="s">
        <v>61</v>
      </c>
      <c r="X54" s="535" t="s">
        <v>61</v>
      </c>
      <c r="Y54" s="535" t="s">
        <v>61</v>
      </c>
      <c r="Z54" s="535" t="s">
        <v>61</v>
      </c>
      <c r="AA54" s="535" t="s">
        <v>61</v>
      </c>
    </row>
    <row r="55" spans="1:27" ht="20.100000000000001" customHeight="1">
      <c r="A55" s="610" t="s">
        <v>67</v>
      </c>
      <c r="B55" s="610"/>
      <c r="C55" s="133"/>
      <c r="D55" s="535"/>
      <c r="E55" s="535"/>
      <c r="F55" s="535"/>
      <c r="G55" s="535"/>
      <c r="H55" s="535">
        <v>2.1800000000000002</v>
      </c>
      <c r="I55" s="535">
        <v>6.0000000000000053E-2</v>
      </c>
      <c r="J55" s="535">
        <v>3.9999999999999591E-2</v>
      </c>
      <c r="K55" s="535">
        <v>5.0000000000000266E-2</v>
      </c>
      <c r="L55" s="535">
        <v>7.0000000000000007E-2</v>
      </c>
      <c r="M55" s="535">
        <v>4.8499999999999996</v>
      </c>
      <c r="N55" s="535" t="s">
        <v>61</v>
      </c>
      <c r="O55" s="535" t="s">
        <v>61</v>
      </c>
      <c r="P55" s="535" t="s">
        <v>61</v>
      </c>
      <c r="Q55" s="535" t="s">
        <v>61</v>
      </c>
      <c r="R55" s="535" t="s">
        <v>61</v>
      </c>
      <c r="S55" s="535" t="s">
        <v>61</v>
      </c>
      <c r="T55" s="535" t="s">
        <v>61</v>
      </c>
      <c r="U55" s="535" t="s">
        <v>61</v>
      </c>
      <c r="V55" s="535" t="s">
        <v>61</v>
      </c>
      <c r="W55" s="535" t="s">
        <v>61</v>
      </c>
      <c r="X55" s="535" t="s">
        <v>61</v>
      </c>
      <c r="Y55" s="535" t="s">
        <v>61</v>
      </c>
      <c r="Z55" s="535" t="s">
        <v>61</v>
      </c>
      <c r="AA55" s="535" t="s">
        <v>61</v>
      </c>
    </row>
    <row r="56" spans="1:27" ht="20.100000000000001" customHeight="1">
      <c r="A56" s="610" t="s">
        <v>70</v>
      </c>
      <c r="B56" s="610"/>
      <c r="C56" s="133"/>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row>
    <row r="57" spans="1:27" ht="20.100000000000001" customHeight="1">
      <c r="A57" s="610"/>
      <c r="B57" s="610"/>
      <c r="C57" s="133"/>
      <c r="D57" s="600"/>
      <c r="E57" s="600"/>
      <c r="F57" s="600"/>
      <c r="G57" s="600"/>
    </row>
    <row r="58" spans="1:27" ht="20.100000000000001" customHeight="1">
      <c r="A58" s="124"/>
      <c r="B58" s="609"/>
      <c r="C58" s="609"/>
      <c r="D58" s="600"/>
      <c r="E58" s="600"/>
      <c r="F58" s="600"/>
      <c r="G58" s="600"/>
    </row>
    <row r="59" spans="1:27" ht="20.100000000000001" customHeight="1" thickBot="1">
      <c r="A59" s="180" t="s">
        <v>17</v>
      </c>
      <c r="B59" s="129"/>
      <c r="C59" s="129"/>
      <c r="D59" s="527" t="s">
        <v>18</v>
      </c>
      <c r="E59" s="527" t="s">
        <v>19</v>
      </c>
      <c r="F59" s="527" t="s">
        <v>20</v>
      </c>
      <c r="G59" s="527" t="s">
        <v>21</v>
      </c>
      <c r="H59" s="527" t="s">
        <v>22</v>
      </c>
      <c r="I59" s="527" t="s">
        <v>23</v>
      </c>
      <c r="J59" s="527" t="s">
        <v>24</v>
      </c>
      <c r="K59" s="527" t="s">
        <v>25</v>
      </c>
      <c r="L59" s="527" t="s">
        <v>26</v>
      </c>
      <c r="M59" s="527" t="s">
        <v>27</v>
      </c>
      <c r="N59" s="527" t="s">
        <v>28</v>
      </c>
      <c r="O59" s="527" t="s">
        <v>29</v>
      </c>
      <c r="P59" s="527" t="s">
        <v>30</v>
      </c>
      <c r="Q59" s="527" t="s">
        <v>31</v>
      </c>
      <c r="R59" s="527" t="s">
        <v>32</v>
      </c>
      <c r="S59" s="527" t="s">
        <v>33</v>
      </c>
      <c r="T59" s="527" t="s">
        <v>34</v>
      </c>
      <c r="U59" s="527" t="s">
        <v>35</v>
      </c>
      <c r="V59" s="527" t="s">
        <v>36</v>
      </c>
      <c r="W59" s="527" t="s">
        <v>37</v>
      </c>
      <c r="X59" s="527" t="s">
        <v>38</v>
      </c>
      <c r="Y59" s="527" t="s">
        <v>39</v>
      </c>
      <c r="Z59" s="527" t="s">
        <v>40</v>
      </c>
      <c r="AA59" s="527" t="s">
        <v>41</v>
      </c>
    </row>
    <row r="60" spans="1:27" ht="19.5" customHeight="1">
      <c r="A60" s="611" t="s">
        <v>48</v>
      </c>
      <c r="B60" s="610"/>
      <c r="C60" s="610"/>
      <c r="D60" s="595">
        <v>524</v>
      </c>
      <c r="E60" s="595">
        <v>289</v>
      </c>
      <c r="F60" s="595">
        <v>167</v>
      </c>
      <c r="G60" s="595">
        <v>423</v>
      </c>
      <c r="H60" s="595">
        <v>358</v>
      </c>
      <c r="I60" s="595">
        <v>210</v>
      </c>
      <c r="J60" s="595">
        <v>147</v>
      </c>
      <c r="K60" s="595">
        <v>370</v>
      </c>
      <c r="L60" s="595">
        <v>343</v>
      </c>
      <c r="M60" s="595">
        <v>143</v>
      </c>
      <c r="N60" s="595">
        <v>79</v>
      </c>
      <c r="O60" s="595">
        <v>243</v>
      </c>
      <c r="P60" s="595">
        <v>275</v>
      </c>
      <c r="Q60" s="595">
        <v>122</v>
      </c>
      <c r="R60" s="595">
        <v>58</v>
      </c>
      <c r="S60" s="595">
        <v>188</v>
      </c>
      <c r="T60" s="595">
        <v>313</v>
      </c>
      <c r="U60" s="595">
        <v>109</v>
      </c>
      <c r="V60" s="595">
        <v>94</v>
      </c>
      <c r="W60" s="595">
        <v>295</v>
      </c>
      <c r="X60" s="595">
        <v>405</v>
      </c>
      <c r="Y60" s="595">
        <v>153</v>
      </c>
      <c r="Z60" s="595">
        <v>96</v>
      </c>
      <c r="AA60" s="595">
        <v>333</v>
      </c>
    </row>
    <row r="61" spans="1:27" ht="19.5" customHeight="1">
      <c r="A61" s="1052" t="s">
        <v>770</v>
      </c>
      <c r="B61" s="1053"/>
      <c r="C61" s="1053"/>
      <c r="D61" s="595"/>
      <c r="E61" s="595"/>
      <c r="F61" s="595"/>
      <c r="G61" s="595"/>
      <c r="H61" s="595"/>
      <c r="I61" s="595"/>
      <c r="J61" s="595"/>
      <c r="K61" s="595"/>
      <c r="L61" s="595"/>
      <c r="M61" s="595">
        <v>-15</v>
      </c>
      <c r="N61" s="595">
        <f>-799+15</f>
        <v>-784</v>
      </c>
      <c r="O61" s="595">
        <v>-119</v>
      </c>
      <c r="P61" s="595">
        <v>0</v>
      </c>
      <c r="Q61" s="595">
        <v>0</v>
      </c>
      <c r="R61" s="595">
        <v>0</v>
      </c>
      <c r="S61" s="595">
        <v>27</v>
      </c>
      <c r="T61" s="595">
        <v>0</v>
      </c>
      <c r="U61" s="595">
        <v>0</v>
      </c>
      <c r="V61" s="595">
        <v>0</v>
      </c>
      <c r="W61" s="595">
        <v>6</v>
      </c>
      <c r="X61" s="595">
        <v>0</v>
      </c>
      <c r="Y61" s="595">
        <v>0</v>
      </c>
      <c r="Z61" s="595">
        <v>0</v>
      </c>
      <c r="AA61" s="595">
        <v>-4</v>
      </c>
    </row>
    <row r="62" spans="1:27" ht="19.5" customHeight="1">
      <c r="A62" s="1052" t="s">
        <v>771</v>
      </c>
      <c r="B62" s="1053"/>
      <c r="C62" s="1053"/>
      <c r="D62" s="595">
        <v>4</v>
      </c>
      <c r="E62" s="595">
        <v>0</v>
      </c>
      <c r="F62" s="595">
        <v>39</v>
      </c>
      <c r="G62" s="595">
        <v>17</v>
      </c>
      <c r="H62" s="595">
        <v>1</v>
      </c>
      <c r="I62" s="595">
        <v>58</v>
      </c>
      <c r="J62" s="595">
        <v>8</v>
      </c>
      <c r="K62" s="595">
        <v>238</v>
      </c>
      <c r="L62" s="595">
        <v>7</v>
      </c>
      <c r="M62" s="595">
        <f>-15-M61</f>
        <v>0</v>
      </c>
      <c r="N62" s="595">
        <f>-770-N61</f>
        <v>14</v>
      </c>
      <c r="O62" s="595">
        <v>1</v>
      </c>
      <c r="P62" s="595">
        <v>44</v>
      </c>
      <c r="Q62" s="595">
        <v>2</v>
      </c>
      <c r="R62" s="595">
        <v>-10</v>
      </c>
      <c r="S62" s="595">
        <v>2</v>
      </c>
      <c r="T62" s="595">
        <v>1</v>
      </c>
      <c r="U62" s="595">
        <v>1</v>
      </c>
      <c r="V62" s="595">
        <v>317</v>
      </c>
      <c r="W62" s="595">
        <v>8</v>
      </c>
      <c r="X62" s="595">
        <v>26</v>
      </c>
      <c r="Y62" s="595">
        <v>76</v>
      </c>
      <c r="Z62" s="595">
        <v>1</v>
      </c>
      <c r="AA62" s="595">
        <v>-1</v>
      </c>
    </row>
    <row r="63" spans="1:27" ht="19.5" customHeight="1">
      <c r="A63" s="739" t="s">
        <v>712</v>
      </c>
      <c r="B63" s="740"/>
      <c r="C63" s="740"/>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row>
    <row r="64" spans="1:27" ht="20.100000000000001" customHeight="1">
      <c r="A64" s="1052" t="s">
        <v>71</v>
      </c>
      <c r="B64" s="1054"/>
      <c r="C64" s="1054"/>
      <c r="D64" s="595">
        <v>-48</v>
      </c>
      <c r="E64" s="595">
        <v>106</v>
      </c>
      <c r="F64" s="595">
        <v>-105</v>
      </c>
      <c r="G64" s="595">
        <v>69</v>
      </c>
      <c r="H64" s="595">
        <v>10</v>
      </c>
      <c r="I64" s="595">
        <v>-34</v>
      </c>
      <c r="J64" s="595">
        <v>-40</v>
      </c>
      <c r="K64" s="595">
        <v>-26</v>
      </c>
      <c r="L64" s="595">
        <v>-3</v>
      </c>
      <c r="M64" s="595">
        <v>13</v>
      </c>
      <c r="N64" s="595">
        <v>5</v>
      </c>
      <c r="O64" s="595">
        <v>-95</v>
      </c>
      <c r="P64" s="595">
        <v>50</v>
      </c>
      <c r="Q64" s="595">
        <v>-57</v>
      </c>
      <c r="R64" s="595">
        <v>-57</v>
      </c>
      <c r="S64" s="595">
        <v>-1</v>
      </c>
      <c r="T64" s="595">
        <v>74</v>
      </c>
      <c r="U64" s="595">
        <v>-46</v>
      </c>
      <c r="V64" s="595">
        <v>-19</v>
      </c>
      <c r="W64" s="595">
        <v>5</v>
      </c>
      <c r="X64" s="595">
        <v>54</v>
      </c>
      <c r="Y64" s="595">
        <v>49</v>
      </c>
      <c r="Z64" s="595">
        <v>-8</v>
      </c>
      <c r="AA64" s="595">
        <v>2</v>
      </c>
    </row>
    <row r="65" spans="1:27" ht="20.100000000000001" customHeight="1">
      <c r="A65" s="1052" t="s">
        <v>72</v>
      </c>
      <c r="B65" s="1054"/>
      <c r="C65" s="1054"/>
      <c r="D65" s="595">
        <v>-3</v>
      </c>
      <c r="E65" s="595">
        <v>34</v>
      </c>
      <c r="F65" s="595">
        <v>-4</v>
      </c>
      <c r="G65" s="595">
        <v>-3</v>
      </c>
      <c r="H65" s="595">
        <v>-4</v>
      </c>
      <c r="I65" s="595">
        <v>0</v>
      </c>
      <c r="J65" s="595">
        <v>-2</v>
      </c>
      <c r="K65" s="595">
        <v>3</v>
      </c>
      <c r="L65" s="595">
        <v>3</v>
      </c>
      <c r="M65" s="595">
        <v>3</v>
      </c>
      <c r="N65" s="595">
        <v>3</v>
      </c>
      <c r="O65" s="595">
        <v>7</v>
      </c>
      <c r="P65" s="595">
        <v>0</v>
      </c>
      <c r="Q65" s="595">
        <v>0</v>
      </c>
      <c r="R65" s="595">
        <v>2</v>
      </c>
      <c r="S65" s="595">
        <v>-14</v>
      </c>
      <c r="T65" s="595">
        <v>2</v>
      </c>
      <c r="U65" s="595">
        <v>4</v>
      </c>
      <c r="V65" s="595">
        <v>-5</v>
      </c>
      <c r="W65" s="595">
        <v>1</v>
      </c>
      <c r="X65" s="595">
        <v>-4</v>
      </c>
      <c r="Y65" s="595">
        <v>-22</v>
      </c>
      <c r="Z65" s="595">
        <v>2</v>
      </c>
      <c r="AA65" s="595">
        <v>-21</v>
      </c>
    </row>
    <row r="66" spans="1:27" ht="20.100000000000001" customHeight="1">
      <c r="A66" s="739" t="s">
        <v>355</v>
      </c>
      <c r="B66" s="219"/>
      <c r="C66" s="14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row>
    <row r="67" spans="1:27" ht="20.100000000000001" customHeight="1">
      <c r="A67" s="462" t="s">
        <v>49</v>
      </c>
      <c r="B67" s="463"/>
      <c r="C67" s="142"/>
      <c r="D67" s="536">
        <v>-47</v>
      </c>
      <c r="E67" s="536">
        <v>140</v>
      </c>
      <c r="F67" s="536">
        <v>-70</v>
      </c>
      <c r="G67" s="536">
        <v>83</v>
      </c>
      <c r="H67" s="536">
        <v>8</v>
      </c>
      <c r="I67" s="536">
        <v>23</v>
      </c>
      <c r="J67" s="536">
        <v>-34</v>
      </c>
      <c r="K67" s="536">
        <v>214</v>
      </c>
      <c r="L67" s="536">
        <v>7</v>
      </c>
      <c r="M67" s="536">
        <v>1</v>
      </c>
      <c r="N67" s="536">
        <v>-761</v>
      </c>
      <c r="O67" s="536">
        <v>-205</v>
      </c>
      <c r="P67" s="536">
        <v>94</v>
      </c>
      <c r="Q67" s="536">
        <v>-54</v>
      </c>
      <c r="R67" s="536">
        <v>-65</v>
      </c>
      <c r="S67" s="536">
        <v>14</v>
      </c>
      <c r="T67" s="536">
        <v>76</v>
      </c>
      <c r="U67" s="536">
        <v>-42</v>
      </c>
      <c r="V67" s="536">
        <v>293</v>
      </c>
      <c r="W67" s="536">
        <v>20</v>
      </c>
      <c r="X67" s="536">
        <v>77</v>
      </c>
      <c r="Y67" s="536">
        <v>103</v>
      </c>
      <c r="Z67" s="536">
        <v>-5</v>
      </c>
      <c r="AA67" s="536">
        <v>-24</v>
      </c>
    </row>
    <row r="68" spans="1:27" ht="20.100000000000001" customHeight="1" thickBot="1">
      <c r="A68" s="191" t="s">
        <v>50</v>
      </c>
      <c r="B68" s="192"/>
      <c r="C68" s="161"/>
      <c r="D68" s="550">
        <v>477</v>
      </c>
      <c r="E68" s="550">
        <v>429</v>
      </c>
      <c r="F68" s="550">
        <v>96</v>
      </c>
      <c r="G68" s="550">
        <v>507</v>
      </c>
      <c r="H68" s="550">
        <v>366</v>
      </c>
      <c r="I68" s="550">
        <v>233</v>
      </c>
      <c r="J68" s="550">
        <v>113</v>
      </c>
      <c r="K68" s="550">
        <v>584</v>
      </c>
      <c r="L68" s="550">
        <v>350</v>
      </c>
      <c r="M68" s="550">
        <v>144</v>
      </c>
      <c r="N68" s="550">
        <v>-682</v>
      </c>
      <c r="O68" s="550">
        <v>38</v>
      </c>
      <c r="P68" s="550">
        <v>369</v>
      </c>
      <c r="Q68" s="550">
        <v>67</v>
      </c>
      <c r="R68" s="550">
        <v>-6</v>
      </c>
      <c r="S68" s="550">
        <v>202</v>
      </c>
      <c r="T68" s="550">
        <v>389</v>
      </c>
      <c r="U68" s="550">
        <v>66</v>
      </c>
      <c r="V68" s="550">
        <v>387</v>
      </c>
      <c r="W68" s="550">
        <v>315</v>
      </c>
      <c r="X68" s="550">
        <v>482</v>
      </c>
      <c r="Y68" s="550">
        <v>256</v>
      </c>
      <c r="Z68" s="550">
        <v>91</v>
      </c>
      <c r="AA68" s="550">
        <v>309</v>
      </c>
    </row>
    <row r="69" spans="1:27" ht="20.100000000000001" customHeight="1" thickTop="1">
      <c r="A69" s="124"/>
      <c r="B69" s="609"/>
      <c r="C69" s="609"/>
      <c r="D69" s="600"/>
      <c r="E69" s="600"/>
      <c r="F69" s="600"/>
      <c r="G69" s="600"/>
    </row>
    <row r="70" spans="1:27" ht="20.100000000000001" customHeight="1">
      <c r="A70" s="124"/>
      <c r="B70" s="609"/>
      <c r="C70" s="609"/>
      <c r="D70" s="600"/>
      <c r="E70" s="600"/>
      <c r="F70" s="600"/>
      <c r="G70" s="600"/>
    </row>
    <row r="71" spans="1:27" ht="20.100000000000001" customHeight="1">
      <c r="A71" s="608" t="s">
        <v>73</v>
      </c>
      <c r="B71" s="609"/>
      <c r="C71" s="609"/>
      <c r="D71" s="600"/>
      <c r="E71" s="600"/>
      <c r="F71" s="600"/>
      <c r="G71" s="600"/>
    </row>
    <row r="72" spans="1:27" ht="37.5" customHeight="1" thickBot="1">
      <c r="A72" s="460" t="s">
        <v>17</v>
      </c>
      <c r="B72" s="464"/>
      <c r="C72" s="128"/>
      <c r="D72" s="579" t="s">
        <v>74</v>
      </c>
      <c r="E72" s="579" t="s">
        <v>75</v>
      </c>
      <c r="F72" s="579" t="s">
        <v>76</v>
      </c>
      <c r="G72" s="579" t="s">
        <v>77</v>
      </c>
      <c r="H72" s="579" t="s">
        <v>78</v>
      </c>
      <c r="I72" s="579" t="s">
        <v>79</v>
      </c>
      <c r="J72" s="579" t="s">
        <v>80</v>
      </c>
      <c r="K72" s="579" t="s">
        <v>81</v>
      </c>
      <c r="L72" s="579" t="s">
        <v>82</v>
      </c>
      <c r="M72" s="579" t="s">
        <v>83</v>
      </c>
      <c r="N72" s="579" t="s">
        <v>84</v>
      </c>
      <c r="O72" s="579" t="s">
        <v>85</v>
      </c>
      <c r="P72" s="579" t="s">
        <v>86</v>
      </c>
      <c r="Q72" s="579" t="s">
        <v>87</v>
      </c>
      <c r="R72" s="579" t="s">
        <v>88</v>
      </c>
      <c r="S72" s="579" t="s">
        <v>89</v>
      </c>
      <c r="T72" s="579" t="s">
        <v>90</v>
      </c>
      <c r="U72" s="579" t="s">
        <v>91</v>
      </c>
      <c r="V72" s="579" t="s">
        <v>92</v>
      </c>
      <c r="W72" s="579" t="s">
        <v>93</v>
      </c>
      <c r="X72" s="579" t="s">
        <v>94</v>
      </c>
      <c r="Y72" s="579" t="s">
        <v>95</v>
      </c>
      <c r="Z72" s="579" t="s">
        <v>96</v>
      </c>
      <c r="AA72" s="579" t="s">
        <v>97</v>
      </c>
    </row>
    <row r="73" spans="1:27" ht="19.5" customHeight="1">
      <c r="A73" s="609"/>
      <c r="B73" s="610"/>
      <c r="C73" s="133"/>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row>
    <row r="74" spans="1:27" ht="20.100000000000001" customHeight="1">
      <c r="A74" s="611" t="s">
        <v>98</v>
      </c>
      <c r="B74" s="610"/>
      <c r="C74" s="133"/>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row>
    <row r="75" spans="1:27" ht="20.100000000000001" customHeight="1">
      <c r="A75" s="611" t="s">
        <v>99</v>
      </c>
      <c r="B75" s="610"/>
      <c r="C75" s="198"/>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row>
    <row r="76" spans="1:27" ht="20.100000000000001" customHeight="1">
      <c r="A76" s="610" t="s">
        <v>100</v>
      </c>
      <c r="B76" s="610"/>
      <c r="C76" s="133"/>
      <c r="D76" s="595">
        <v>428</v>
      </c>
      <c r="E76" s="595">
        <v>402</v>
      </c>
      <c r="F76" s="595">
        <v>408</v>
      </c>
      <c r="G76" s="595">
        <v>384</v>
      </c>
      <c r="H76" s="595">
        <v>381</v>
      </c>
      <c r="I76" s="595">
        <v>364</v>
      </c>
      <c r="J76" s="595">
        <v>346</v>
      </c>
      <c r="K76" s="595">
        <v>276</v>
      </c>
      <c r="L76" s="595">
        <v>277</v>
      </c>
      <c r="M76" s="595">
        <v>262</v>
      </c>
      <c r="N76" s="595">
        <v>232</v>
      </c>
      <c r="O76" s="595">
        <v>222</v>
      </c>
      <c r="P76" s="595">
        <v>289</v>
      </c>
      <c r="Q76" s="595">
        <v>286</v>
      </c>
      <c r="R76" s="595">
        <v>432</v>
      </c>
      <c r="S76" s="595">
        <v>467</v>
      </c>
      <c r="T76" s="595">
        <v>507</v>
      </c>
      <c r="U76" s="595">
        <v>486</v>
      </c>
      <c r="V76" s="595">
        <v>1076</v>
      </c>
      <c r="W76" s="595">
        <v>1064</v>
      </c>
      <c r="X76" s="595">
        <v>1094</v>
      </c>
      <c r="Y76" s="595">
        <v>1110</v>
      </c>
      <c r="Z76" s="595">
        <v>1097</v>
      </c>
      <c r="AA76" s="595">
        <v>1087</v>
      </c>
    </row>
    <row r="77" spans="1:27" ht="20.100000000000001" customHeight="1">
      <c r="A77" s="610" t="s">
        <v>101</v>
      </c>
      <c r="B77" s="610"/>
      <c r="C77" s="133"/>
      <c r="D77" s="595">
        <v>14480</v>
      </c>
      <c r="E77" s="595">
        <v>13984</v>
      </c>
      <c r="F77" s="595">
        <v>14095</v>
      </c>
      <c r="G77" s="595">
        <v>12849</v>
      </c>
      <c r="H77" s="595">
        <v>12536</v>
      </c>
      <c r="I77" s="595">
        <v>12327</v>
      </c>
      <c r="J77" s="595">
        <v>12233</v>
      </c>
      <c r="K77" s="595">
        <v>11195</v>
      </c>
      <c r="L77" s="595">
        <v>9074</v>
      </c>
      <c r="M77" s="595">
        <v>9146</v>
      </c>
      <c r="N77" s="595">
        <v>8764</v>
      </c>
      <c r="O77" s="595">
        <v>8710</v>
      </c>
      <c r="P77" s="595">
        <v>8770</v>
      </c>
      <c r="Q77" s="595">
        <v>8864</v>
      </c>
      <c r="R77" s="595">
        <v>9563</v>
      </c>
      <c r="S77" s="595">
        <v>9930</v>
      </c>
      <c r="T77" s="595">
        <v>10207</v>
      </c>
      <c r="U77" s="595">
        <v>9882</v>
      </c>
      <c r="V77" s="595">
        <v>10603</v>
      </c>
      <c r="W77" s="595">
        <v>10510</v>
      </c>
      <c r="X77" s="595">
        <v>10245</v>
      </c>
      <c r="Y77" s="595">
        <v>10088</v>
      </c>
      <c r="Z77" s="595">
        <v>9969</v>
      </c>
      <c r="AA77" s="595">
        <v>9981</v>
      </c>
    </row>
    <row r="78" spans="1:27" ht="20.100000000000001" customHeight="1">
      <c r="A78" s="610" t="s">
        <v>103</v>
      </c>
      <c r="B78" s="610"/>
      <c r="C78" s="133"/>
      <c r="D78" s="595">
        <v>2504</v>
      </c>
      <c r="E78" s="595">
        <v>2339</v>
      </c>
      <c r="F78" s="595">
        <v>2311</v>
      </c>
      <c r="G78" s="595">
        <v>2341</v>
      </c>
      <c r="H78" s="595">
        <v>2374</v>
      </c>
      <c r="I78" s="595">
        <v>2321</v>
      </c>
      <c r="J78" s="595">
        <v>2318</v>
      </c>
      <c r="K78" s="595">
        <v>2027</v>
      </c>
      <c r="L78" s="595">
        <v>2130</v>
      </c>
      <c r="M78" s="595">
        <v>2115</v>
      </c>
      <c r="N78" s="595">
        <v>1918</v>
      </c>
      <c r="O78" s="595">
        <v>1959</v>
      </c>
      <c r="P78" s="595">
        <v>2034</v>
      </c>
      <c r="Q78" s="595">
        <v>2037</v>
      </c>
      <c r="R78" s="595">
        <v>2042</v>
      </c>
      <c r="S78" s="595">
        <v>2112</v>
      </c>
      <c r="T78" s="595">
        <v>2201</v>
      </c>
      <c r="U78" s="595">
        <v>2111</v>
      </c>
      <c r="V78" s="595">
        <v>1858</v>
      </c>
      <c r="W78" s="595">
        <v>1900</v>
      </c>
      <c r="X78" s="595">
        <v>2074</v>
      </c>
      <c r="Y78" s="595">
        <v>5668</v>
      </c>
      <c r="Z78" s="595">
        <v>5862</v>
      </c>
      <c r="AA78" s="595">
        <v>5978</v>
      </c>
    </row>
    <row r="79" spans="1:27" ht="20.100000000000001" customHeight="1">
      <c r="A79" s="610" t="s">
        <v>104</v>
      </c>
      <c r="B79" s="610"/>
      <c r="C79" s="133"/>
      <c r="D79" s="595">
        <v>684</v>
      </c>
      <c r="E79" s="595">
        <v>729</v>
      </c>
      <c r="F79" s="595">
        <v>736</v>
      </c>
      <c r="G79" s="595">
        <v>744</v>
      </c>
      <c r="H79" s="595">
        <v>750</v>
      </c>
      <c r="I79" s="595">
        <v>756</v>
      </c>
      <c r="J79" s="595">
        <v>763</v>
      </c>
      <c r="K79" s="595">
        <v>774</v>
      </c>
      <c r="L79" s="595">
        <v>781</v>
      </c>
      <c r="M79" s="595">
        <v>790</v>
      </c>
      <c r="N79" s="595">
        <v>798</v>
      </c>
      <c r="O79" s="595">
        <v>810</v>
      </c>
      <c r="P79" s="595">
        <v>818</v>
      </c>
      <c r="Q79" s="595">
        <v>826</v>
      </c>
      <c r="R79" s="595">
        <v>836</v>
      </c>
      <c r="S79" s="595">
        <v>830</v>
      </c>
      <c r="T79" s="595">
        <v>837</v>
      </c>
      <c r="U79" s="595">
        <v>845</v>
      </c>
      <c r="V79" s="595">
        <v>851</v>
      </c>
      <c r="W79" s="595">
        <v>858</v>
      </c>
      <c r="X79" s="595">
        <v>838</v>
      </c>
      <c r="Y79" s="595">
        <v>846</v>
      </c>
      <c r="Z79" s="595">
        <v>854</v>
      </c>
      <c r="AA79" s="595">
        <v>899</v>
      </c>
    </row>
    <row r="80" spans="1:27" ht="20.100000000000001" customHeight="1">
      <c r="A80" s="610" t="s">
        <v>105</v>
      </c>
      <c r="B80" s="610"/>
      <c r="C80" s="133"/>
      <c r="D80" s="595">
        <v>69</v>
      </c>
      <c r="E80" s="595">
        <v>68</v>
      </c>
      <c r="F80" s="595">
        <v>69</v>
      </c>
      <c r="G80" s="595">
        <v>77</v>
      </c>
      <c r="H80" s="595">
        <v>67</v>
      </c>
      <c r="I80" s="595">
        <v>69</v>
      </c>
      <c r="J80" s="595">
        <v>68</v>
      </c>
      <c r="K80" s="595">
        <v>68</v>
      </c>
      <c r="L80" s="595">
        <v>70</v>
      </c>
      <c r="M80" s="595">
        <v>71</v>
      </c>
      <c r="N80" s="595">
        <v>74</v>
      </c>
      <c r="O80" s="595">
        <v>93</v>
      </c>
      <c r="P80" s="595">
        <v>100</v>
      </c>
      <c r="Q80" s="595">
        <v>102</v>
      </c>
      <c r="R80" s="595">
        <v>105</v>
      </c>
      <c r="S80" s="595">
        <v>113</v>
      </c>
      <c r="T80" s="595">
        <v>114</v>
      </c>
      <c r="U80" s="595">
        <v>115</v>
      </c>
      <c r="V80" s="595">
        <v>147</v>
      </c>
      <c r="W80" s="595">
        <v>140</v>
      </c>
      <c r="X80" s="595">
        <v>109</v>
      </c>
      <c r="Y80" s="595">
        <v>107</v>
      </c>
      <c r="Z80" s="595">
        <v>137</v>
      </c>
      <c r="AA80" s="595">
        <v>139</v>
      </c>
    </row>
    <row r="81" spans="1:72" ht="20.100000000000001" customHeight="1">
      <c r="A81" s="610" t="s">
        <v>106</v>
      </c>
      <c r="B81" s="610"/>
      <c r="C81" s="133"/>
      <c r="D81" s="595">
        <v>119</v>
      </c>
      <c r="E81" s="595">
        <v>130</v>
      </c>
      <c r="F81" s="595">
        <v>160</v>
      </c>
      <c r="G81" s="595">
        <v>126</v>
      </c>
      <c r="H81" s="595">
        <v>118</v>
      </c>
      <c r="I81" s="595">
        <v>116</v>
      </c>
      <c r="J81" s="595">
        <v>126</v>
      </c>
      <c r="K81" s="595">
        <v>98</v>
      </c>
      <c r="L81" s="595">
        <v>83</v>
      </c>
      <c r="M81" s="595">
        <v>83</v>
      </c>
      <c r="N81" s="595">
        <v>119</v>
      </c>
      <c r="O81" s="595">
        <v>80</v>
      </c>
      <c r="P81" s="595">
        <v>70</v>
      </c>
      <c r="Q81" s="595">
        <v>68</v>
      </c>
      <c r="R81" s="595">
        <v>66</v>
      </c>
      <c r="S81" s="595">
        <v>66</v>
      </c>
      <c r="T81" s="595">
        <v>48</v>
      </c>
      <c r="U81" s="595">
        <v>39</v>
      </c>
      <c r="V81" s="595">
        <v>51</v>
      </c>
      <c r="W81" s="595">
        <v>73</v>
      </c>
      <c r="X81" s="595">
        <v>61</v>
      </c>
      <c r="Y81" s="595">
        <v>59</v>
      </c>
      <c r="Z81" s="595">
        <v>64</v>
      </c>
      <c r="AA81" s="595">
        <v>70</v>
      </c>
    </row>
    <row r="82" spans="1:72" ht="20.100000000000001" customHeight="1">
      <c r="A82" s="610" t="s">
        <v>107</v>
      </c>
      <c r="B82" s="610"/>
      <c r="C82" s="133"/>
      <c r="D82" s="595">
        <v>379</v>
      </c>
      <c r="E82" s="595">
        <v>373</v>
      </c>
      <c r="F82" s="595">
        <v>324</v>
      </c>
      <c r="G82" s="595">
        <v>367</v>
      </c>
      <c r="H82" s="595">
        <v>461</v>
      </c>
      <c r="I82" s="595">
        <v>454</v>
      </c>
      <c r="J82" s="595">
        <v>478</v>
      </c>
      <c r="K82" s="595">
        <v>595</v>
      </c>
      <c r="L82" s="595">
        <v>512</v>
      </c>
      <c r="M82" s="595">
        <v>411</v>
      </c>
      <c r="N82" s="595">
        <v>515</v>
      </c>
      <c r="O82" s="595">
        <v>509</v>
      </c>
      <c r="P82" s="595">
        <v>539</v>
      </c>
      <c r="Q82" s="595">
        <v>494</v>
      </c>
      <c r="R82" s="595">
        <v>467</v>
      </c>
      <c r="S82" s="595">
        <v>415</v>
      </c>
      <c r="T82" s="595">
        <v>371</v>
      </c>
      <c r="U82" s="595">
        <v>353</v>
      </c>
      <c r="V82" s="595">
        <v>310</v>
      </c>
      <c r="W82" s="595">
        <v>281</v>
      </c>
      <c r="X82" s="595">
        <v>247</v>
      </c>
      <c r="Y82" s="595">
        <v>244</v>
      </c>
      <c r="Z82" s="595">
        <v>233</v>
      </c>
      <c r="AA82" s="595">
        <v>229</v>
      </c>
    </row>
    <row r="83" spans="1:72" ht="20.100000000000001" customHeight="1">
      <c r="A83" s="167" t="s">
        <v>108</v>
      </c>
      <c r="B83" s="167"/>
      <c r="C83" s="146"/>
      <c r="D83" s="534">
        <v>2511</v>
      </c>
      <c r="E83" s="534">
        <v>2366</v>
      </c>
      <c r="F83" s="534">
        <v>2491</v>
      </c>
      <c r="G83" s="534">
        <v>2598</v>
      </c>
      <c r="H83" s="534">
        <v>2526</v>
      </c>
      <c r="I83" s="534">
        <v>2291</v>
      </c>
      <c r="J83" s="534">
        <v>2096</v>
      </c>
      <c r="K83" s="534">
        <v>2041</v>
      </c>
      <c r="L83" s="534">
        <v>2041</v>
      </c>
      <c r="M83" s="534">
        <v>1812</v>
      </c>
      <c r="N83" s="534">
        <v>943</v>
      </c>
      <c r="O83" s="534">
        <v>773</v>
      </c>
      <c r="P83" s="534">
        <v>927</v>
      </c>
      <c r="Q83" s="534">
        <v>928</v>
      </c>
      <c r="R83" s="534">
        <v>933</v>
      </c>
      <c r="S83" s="534">
        <v>985</v>
      </c>
      <c r="T83" s="534">
        <v>977</v>
      </c>
      <c r="U83" s="534">
        <v>941</v>
      </c>
      <c r="V83" s="534">
        <v>965</v>
      </c>
      <c r="W83" s="534">
        <v>1010</v>
      </c>
      <c r="X83" s="534">
        <v>833</v>
      </c>
      <c r="Y83" s="534">
        <v>776</v>
      </c>
      <c r="Z83" s="534">
        <v>778</v>
      </c>
      <c r="AA83" s="534">
        <v>683</v>
      </c>
    </row>
    <row r="84" spans="1:72" ht="20.100000000000001" customHeight="1">
      <c r="A84" s="611" t="s">
        <v>109</v>
      </c>
      <c r="B84" s="611"/>
      <c r="C84" s="133"/>
      <c r="D84" s="602">
        <v>21175</v>
      </c>
      <c r="E84" s="602">
        <v>20393</v>
      </c>
      <c r="F84" s="602">
        <v>20594</v>
      </c>
      <c r="G84" s="602">
        <v>19486</v>
      </c>
      <c r="H84" s="602">
        <v>19213</v>
      </c>
      <c r="I84" s="602">
        <v>18699</v>
      </c>
      <c r="J84" s="602">
        <v>18429</v>
      </c>
      <c r="K84" s="602">
        <v>17074</v>
      </c>
      <c r="L84" s="602">
        <v>14969</v>
      </c>
      <c r="M84" s="602">
        <v>14692</v>
      </c>
      <c r="N84" s="602">
        <v>13362</v>
      </c>
      <c r="O84" s="602">
        <v>13157</v>
      </c>
      <c r="P84" s="602">
        <v>13546</v>
      </c>
      <c r="Q84" s="602">
        <v>13605</v>
      </c>
      <c r="R84" s="602">
        <v>14445</v>
      </c>
      <c r="S84" s="602">
        <v>14918</v>
      </c>
      <c r="T84" s="602">
        <v>15262</v>
      </c>
      <c r="U84" s="602">
        <v>14772</v>
      </c>
      <c r="V84" s="602">
        <v>15860</v>
      </c>
      <c r="W84" s="602">
        <v>15835</v>
      </c>
      <c r="X84" s="602">
        <v>15502</v>
      </c>
      <c r="Y84" s="602">
        <v>18898</v>
      </c>
      <c r="Z84" s="602">
        <v>18994</v>
      </c>
      <c r="AA84" s="602">
        <v>19065</v>
      </c>
    </row>
    <row r="85" spans="1:72" ht="20.100000000000001" customHeight="1">
      <c r="A85" s="610"/>
      <c r="B85" s="610"/>
      <c r="C85" s="133"/>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row>
    <row r="86" spans="1:72" ht="20.100000000000001" customHeight="1">
      <c r="A86" s="611" t="s">
        <v>110</v>
      </c>
      <c r="B86" s="610"/>
      <c r="C86" s="198"/>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row>
    <row r="87" spans="1:72" ht="20.100000000000001" customHeight="1">
      <c r="A87" s="610" t="s">
        <v>111</v>
      </c>
      <c r="B87" s="610"/>
      <c r="C87" s="133"/>
      <c r="D87" s="595">
        <v>244</v>
      </c>
      <c r="E87" s="595">
        <v>285</v>
      </c>
      <c r="F87" s="595">
        <v>286</v>
      </c>
      <c r="G87" s="595">
        <v>264</v>
      </c>
      <c r="H87" s="595">
        <v>237</v>
      </c>
      <c r="I87" s="595">
        <v>262</v>
      </c>
      <c r="J87" s="595">
        <v>257</v>
      </c>
      <c r="K87" s="595">
        <v>256</v>
      </c>
      <c r="L87" s="595">
        <v>247</v>
      </c>
      <c r="M87" s="595">
        <v>270</v>
      </c>
      <c r="N87" s="595">
        <v>258</v>
      </c>
      <c r="O87" s="595">
        <v>231</v>
      </c>
      <c r="P87" s="595">
        <v>205</v>
      </c>
      <c r="Q87" s="595">
        <v>234</v>
      </c>
      <c r="R87" s="595">
        <v>241</v>
      </c>
      <c r="S87" s="595">
        <v>233</v>
      </c>
      <c r="T87" s="595">
        <v>215</v>
      </c>
      <c r="U87" s="595">
        <v>234</v>
      </c>
      <c r="V87" s="595">
        <v>233</v>
      </c>
      <c r="W87" s="595">
        <v>216</v>
      </c>
      <c r="X87" s="595">
        <v>218</v>
      </c>
      <c r="Y87" s="595">
        <v>243</v>
      </c>
      <c r="Z87" s="595">
        <v>252</v>
      </c>
      <c r="AA87" s="595">
        <v>233</v>
      </c>
    </row>
    <row r="88" spans="1:72" ht="20.100000000000001" customHeight="1">
      <c r="A88" s="610" t="s">
        <v>107</v>
      </c>
      <c r="B88" s="610"/>
      <c r="C88" s="133"/>
      <c r="D88" s="595">
        <v>208</v>
      </c>
      <c r="E88" s="595">
        <v>445</v>
      </c>
      <c r="F88" s="595">
        <v>174</v>
      </c>
      <c r="G88" s="595">
        <v>307</v>
      </c>
      <c r="H88" s="595">
        <v>382</v>
      </c>
      <c r="I88" s="595">
        <v>314</v>
      </c>
      <c r="J88" s="595">
        <v>187</v>
      </c>
      <c r="K88" s="595">
        <v>448</v>
      </c>
      <c r="L88" s="595">
        <v>345</v>
      </c>
      <c r="M88" s="595">
        <v>364</v>
      </c>
      <c r="N88" s="595">
        <v>374</v>
      </c>
      <c r="O88" s="595">
        <v>355</v>
      </c>
      <c r="P88" s="595">
        <v>238</v>
      </c>
      <c r="Q88" s="595">
        <v>175</v>
      </c>
      <c r="R88" s="595">
        <v>146</v>
      </c>
      <c r="S88" s="595">
        <v>130</v>
      </c>
      <c r="T88" s="595">
        <v>166</v>
      </c>
      <c r="U88" s="595">
        <v>88</v>
      </c>
      <c r="V88" s="595">
        <v>161</v>
      </c>
      <c r="W88" s="595">
        <v>240</v>
      </c>
      <c r="X88" s="595">
        <v>275</v>
      </c>
      <c r="Y88" s="595">
        <v>362</v>
      </c>
      <c r="Z88" s="595">
        <v>417</v>
      </c>
      <c r="AA88" s="595">
        <v>326</v>
      </c>
    </row>
    <row r="89" spans="1:72" ht="20.100000000000001" customHeight="1">
      <c r="A89" s="610" t="s">
        <v>112</v>
      </c>
      <c r="B89" s="610"/>
      <c r="C89" s="133"/>
      <c r="D89" s="595"/>
      <c r="E89" s="595"/>
      <c r="F89" s="595"/>
      <c r="G89" s="595"/>
      <c r="H89" s="595"/>
      <c r="I89" s="595"/>
      <c r="J89" s="595"/>
      <c r="K89" s="595"/>
      <c r="L89" s="595">
        <v>3</v>
      </c>
      <c r="M89" s="595">
        <v>2</v>
      </c>
      <c r="N89" s="595">
        <v>1</v>
      </c>
      <c r="O89" s="595">
        <v>0</v>
      </c>
      <c r="P89" s="595">
        <v>178</v>
      </c>
      <c r="Q89" s="595">
        <v>297</v>
      </c>
      <c r="R89" s="595">
        <v>423</v>
      </c>
      <c r="S89" s="595">
        <v>395</v>
      </c>
      <c r="T89" s="595">
        <v>216</v>
      </c>
      <c r="U89" s="595">
        <v>321</v>
      </c>
      <c r="V89" s="595">
        <v>417</v>
      </c>
      <c r="W89" s="595">
        <v>395</v>
      </c>
      <c r="X89" s="595">
        <v>458</v>
      </c>
      <c r="Y89" s="595">
        <v>569</v>
      </c>
      <c r="Z89" s="595">
        <v>461</v>
      </c>
      <c r="AA89" s="595">
        <v>409</v>
      </c>
    </row>
    <row r="90" spans="1:72" s="620" customFormat="1" ht="20.100000000000001" customHeight="1">
      <c r="A90" s="610" t="s">
        <v>113</v>
      </c>
      <c r="B90" s="610"/>
      <c r="C90" s="133"/>
      <c r="D90" s="595"/>
      <c r="E90" s="595"/>
      <c r="F90" s="595"/>
      <c r="G90" s="595"/>
      <c r="H90" s="595"/>
      <c r="I90" s="595"/>
      <c r="J90" s="595"/>
      <c r="K90" s="595"/>
      <c r="L90" s="595">
        <v>100</v>
      </c>
      <c r="M90" s="595">
        <v>172</v>
      </c>
      <c r="N90" s="595">
        <v>181</v>
      </c>
      <c r="O90" s="595">
        <v>124</v>
      </c>
      <c r="P90" s="595">
        <v>116</v>
      </c>
      <c r="Q90" s="595">
        <v>293</v>
      </c>
      <c r="R90" s="595">
        <v>261</v>
      </c>
      <c r="S90" s="595">
        <v>290</v>
      </c>
      <c r="T90" s="595">
        <v>270</v>
      </c>
      <c r="U90" s="595">
        <v>146</v>
      </c>
      <c r="V90" s="595">
        <v>180</v>
      </c>
      <c r="W90" s="595">
        <v>172</v>
      </c>
      <c r="X90" s="595">
        <v>156</v>
      </c>
      <c r="Y90" s="595">
        <v>163</v>
      </c>
      <c r="Z90" s="595">
        <v>168</v>
      </c>
      <c r="AA90" s="595">
        <v>172</v>
      </c>
      <c r="AB90" s="600"/>
      <c r="AC90" s="600"/>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2"/>
      <c r="AZ90" s="452"/>
      <c r="BA90" s="452"/>
      <c r="BB90" s="452"/>
      <c r="BC90" s="452"/>
      <c r="BD90" s="452"/>
      <c r="BE90" s="452"/>
      <c r="BF90" s="452"/>
      <c r="BG90" s="452"/>
      <c r="BH90" s="452"/>
      <c r="BI90" s="452"/>
      <c r="BJ90" s="452"/>
      <c r="BK90" s="452"/>
      <c r="BL90" s="452"/>
      <c r="BM90" s="452"/>
      <c r="BN90" s="452"/>
      <c r="BO90" s="452"/>
      <c r="BP90" s="452"/>
      <c r="BQ90" s="452"/>
      <c r="BR90" s="452"/>
      <c r="BS90" s="452"/>
      <c r="BT90" s="452"/>
    </row>
    <row r="91" spans="1:72" s="620" customFormat="1" ht="20.100000000000001" customHeight="1">
      <c r="A91" s="610" t="s">
        <v>709</v>
      </c>
      <c r="B91" s="610"/>
      <c r="C91" s="133"/>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2"/>
      <c r="AY91" s="452"/>
      <c r="AZ91" s="452"/>
      <c r="BA91" s="452"/>
      <c r="BB91" s="452"/>
      <c r="BC91" s="452"/>
      <c r="BD91" s="452"/>
      <c r="BE91" s="452"/>
      <c r="BF91" s="452"/>
      <c r="BG91" s="452"/>
      <c r="BH91" s="452"/>
      <c r="BI91" s="452"/>
      <c r="BJ91" s="452"/>
      <c r="BK91" s="452"/>
      <c r="BL91" s="452"/>
      <c r="BM91" s="452"/>
      <c r="BN91" s="452"/>
      <c r="BO91" s="452"/>
      <c r="BP91" s="452"/>
      <c r="BQ91" s="452"/>
      <c r="BR91" s="452"/>
      <c r="BS91" s="452"/>
      <c r="BT91" s="452"/>
    </row>
    <row r="92" spans="1:72" ht="20.100000000000001" customHeight="1">
      <c r="A92" s="610" t="s">
        <v>114</v>
      </c>
      <c r="B92" s="610"/>
      <c r="C92" s="133"/>
      <c r="D92" s="595">
        <v>1054</v>
      </c>
      <c r="E92" s="595">
        <v>749</v>
      </c>
      <c r="F92" s="595">
        <v>668</v>
      </c>
      <c r="G92" s="595">
        <v>869</v>
      </c>
      <c r="H92" s="595">
        <v>852</v>
      </c>
      <c r="I92" s="595">
        <v>597</v>
      </c>
      <c r="J92" s="595">
        <v>588</v>
      </c>
      <c r="K92" s="595">
        <v>830</v>
      </c>
      <c r="L92" s="595">
        <f>637-L89-L90</f>
        <v>534</v>
      </c>
      <c r="M92" s="595">
        <v>437</v>
      </c>
      <c r="N92" s="595">
        <v>392</v>
      </c>
      <c r="O92" s="595">
        <v>698</v>
      </c>
      <c r="P92" s="595">
        <v>584</v>
      </c>
      <c r="Q92" s="595">
        <v>489</v>
      </c>
      <c r="R92" s="595">
        <v>501</v>
      </c>
      <c r="S92" s="595">
        <v>844</v>
      </c>
      <c r="T92" s="595">
        <v>841</v>
      </c>
      <c r="U92" s="595">
        <v>615</v>
      </c>
      <c r="V92" s="595">
        <v>732</v>
      </c>
      <c r="W92" s="595">
        <v>997</v>
      </c>
      <c r="X92" s="595">
        <v>1158</v>
      </c>
      <c r="Y92" s="595">
        <v>1041</v>
      </c>
      <c r="Z92" s="595">
        <v>1060</v>
      </c>
      <c r="AA92" s="595">
        <v>1620</v>
      </c>
    </row>
    <row r="93" spans="1:72" ht="20.100000000000001" customHeight="1" outlineLevel="1">
      <c r="A93" s="186" t="s">
        <v>116</v>
      </c>
      <c r="B93" s="610"/>
      <c r="C93" s="133"/>
      <c r="D93" s="595">
        <v>0</v>
      </c>
      <c r="E93" s="595">
        <v>0</v>
      </c>
      <c r="F93" s="595">
        <v>0</v>
      </c>
      <c r="G93" s="595">
        <v>0</v>
      </c>
      <c r="H93" s="595">
        <v>0</v>
      </c>
      <c r="I93" s="595">
        <v>0</v>
      </c>
      <c r="J93" s="595">
        <v>0</v>
      </c>
      <c r="K93" s="595">
        <v>757</v>
      </c>
      <c r="L93" s="595">
        <v>1494</v>
      </c>
      <c r="M93" s="595">
        <v>5837</v>
      </c>
      <c r="N93" s="595">
        <v>5642</v>
      </c>
      <c r="O93" s="595">
        <v>4913</v>
      </c>
      <c r="P93" s="595">
        <v>3788</v>
      </c>
      <c r="Q93" s="595">
        <v>2847</v>
      </c>
      <c r="R93" s="595">
        <v>3561</v>
      </c>
      <c r="S93" s="595">
        <v>3475</v>
      </c>
      <c r="T93" s="595">
        <v>2484</v>
      </c>
      <c r="U93" s="595">
        <v>1277</v>
      </c>
      <c r="V93" s="595">
        <v>1023</v>
      </c>
      <c r="W93" s="595">
        <v>715</v>
      </c>
      <c r="X93" s="595">
        <v>84</v>
      </c>
      <c r="Y93" s="595">
        <v>68</v>
      </c>
      <c r="Z93" s="595">
        <v>31</v>
      </c>
      <c r="AA93" s="595">
        <v>29</v>
      </c>
    </row>
    <row r="94" spans="1:72" ht="20.100000000000001" customHeight="1" outlineLevel="1">
      <c r="A94" s="186" t="s">
        <v>117</v>
      </c>
      <c r="B94" s="610"/>
      <c r="C94" s="133"/>
      <c r="D94" s="595">
        <v>1716</v>
      </c>
      <c r="E94" s="595">
        <v>1025</v>
      </c>
      <c r="F94" s="595">
        <v>1094</v>
      </c>
      <c r="G94" s="595">
        <v>1250</v>
      </c>
      <c r="H94" s="595">
        <v>2989</v>
      </c>
      <c r="I94" s="595">
        <v>2157</v>
      </c>
      <c r="J94" s="595">
        <v>2178</v>
      </c>
      <c r="K94" s="595">
        <v>2009</v>
      </c>
      <c r="L94" s="595">
        <v>1773</v>
      </c>
      <c r="M94" s="595">
        <v>2774</v>
      </c>
      <c r="N94" s="595">
        <v>2390</v>
      </c>
      <c r="O94" s="595">
        <v>3289</v>
      </c>
      <c r="P94" s="595">
        <v>4440</v>
      </c>
      <c r="Q94" s="595">
        <v>3303</v>
      </c>
      <c r="R94" s="595">
        <v>1762</v>
      </c>
      <c r="S94" s="595">
        <v>1679</v>
      </c>
      <c r="T94" s="595">
        <v>2738</v>
      </c>
      <c r="U94" s="595">
        <v>2829</v>
      </c>
      <c r="V94" s="595">
        <v>2853</v>
      </c>
      <c r="W94" s="595">
        <v>3182</v>
      </c>
      <c r="X94" s="595">
        <v>3420</v>
      </c>
      <c r="Y94" s="595">
        <v>701</v>
      </c>
      <c r="Z94" s="595">
        <v>699</v>
      </c>
      <c r="AA94" s="595">
        <v>556</v>
      </c>
    </row>
    <row r="95" spans="1:72" ht="20.100000000000001" customHeight="1">
      <c r="A95" s="610" t="s">
        <v>118</v>
      </c>
      <c r="B95" s="610"/>
      <c r="C95" s="133"/>
      <c r="D95" s="595">
        <v>1716</v>
      </c>
      <c r="E95" s="595">
        <v>1025</v>
      </c>
      <c r="F95" s="595">
        <v>1094</v>
      </c>
      <c r="G95" s="595">
        <v>1250</v>
      </c>
      <c r="H95" s="595">
        <v>2989</v>
      </c>
      <c r="I95" s="595">
        <v>2157</v>
      </c>
      <c r="J95" s="595">
        <v>2178</v>
      </c>
      <c r="K95" s="595">
        <v>2766</v>
      </c>
      <c r="L95" s="595">
        <v>3268</v>
      </c>
      <c r="M95" s="595">
        <v>8612</v>
      </c>
      <c r="N95" s="595">
        <v>8032</v>
      </c>
      <c r="O95" s="595">
        <v>8202</v>
      </c>
      <c r="P95" s="595">
        <v>8228</v>
      </c>
      <c r="Q95" s="595">
        <v>6150</v>
      </c>
      <c r="R95" s="595">
        <v>5322</v>
      </c>
      <c r="S95" s="595">
        <v>5155</v>
      </c>
      <c r="T95" s="595">
        <v>5222</v>
      </c>
      <c r="U95" s="595">
        <v>4106</v>
      </c>
      <c r="V95" s="595">
        <v>3877</v>
      </c>
      <c r="W95" s="595">
        <v>3897</v>
      </c>
      <c r="X95" s="595">
        <v>3504</v>
      </c>
      <c r="Y95" s="595">
        <v>770</v>
      </c>
      <c r="Z95" s="595">
        <v>731</v>
      </c>
      <c r="AA95" s="595">
        <v>584</v>
      </c>
    </row>
    <row r="96" spans="1:72" ht="20.100000000000001" customHeight="1">
      <c r="A96" s="167" t="s">
        <v>119</v>
      </c>
      <c r="B96" s="167"/>
      <c r="C96" s="146"/>
      <c r="D96" s="539">
        <v>0</v>
      </c>
      <c r="E96" s="539">
        <v>58</v>
      </c>
      <c r="F96" s="539">
        <v>0</v>
      </c>
      <c r="G96" s="539">
        <v>1173</v>
      </c>
      <c r="H96" s="539">
        <v>0</v>
      </c>
      <c r="I96" s="539">
        <v>0</v>
      </c>
      <c r="J96" s="539">
        <v>0</v>
      </c>
      <c r="K96" s="539">
        <v>0</v>
      </c>
      <c r="L96" s="539">
        <v>2715.6895172280169</v>
      </c>
      <c r="M96" s="539">
        <v>0</v>
      </c>
      <c r="N96" s="539">
        <v>0</v>
      </c>
      <c r="O96" s="539">
        <v>0</v>
      </c>
      <c r="P96" s="539">
        <v>0</v>
      </c>
      <c r="Q96" s="539">
        <v>0</v>
      </c>
      <c r="R96" s="539">
        <v>0</v>
      </c>
      <c r="S96" s="539">
        <v>0</v>
      </c>
      <c r="T96" s="539">
        <v>0</v>
      </c>
      <c r="U96" s="539">
        <v>0</v>
      </c>
      <c r="V96" s="539">
        <v>0</v>
      </c>
      <c r="W96" s="539">
        <v>0</v>
      </c>
      <c r="X96" s="539">
        <v>0</v>
      </c>
      <c r="Y96" s="539">
        <v>0</v>
      </c>
      <c r="Z96" s="539">
        <v>0</v>
      </c>
      <c r="AA96" s="539">
        <v>0</v>
      </c>
    </row>
    <row r="97" spans="1:72" ht="20.100000000000001" customHeight="1">
      <c r="A97" s="611" t="s">
        <v>120</v>
      </c>
      <c r="B97" s="611"/>
      <c r="C97" s="133"/>
      <c r="D97" s="602">
        <v>3224</v>
      </c>
      <c r="E97" s="602">
        <v>2563</v>
      </c>
      <c r="F97" s="602">
        <v>2221</v>
      </c>
      <c r="G97" s="602">
        <v>3863</v>
      </c>
      <c r="H97" s="602">
        <v>4460</v>
      </c>
      <c r="I97" s="602">
        <v>3331</v>
      </c>
      <c r="J97" s="602">
        <v>3211</v>
      </c>
      <c r="K97" s="602">
        <v>4301</v>
      </c>
      <c r="L97" s="602">
        <v>7212</v>
      </c>
      <c r="M97" s="602">
        <v>9857</v>
      </c>
      <c r="N97" s="602">
        <v>9238</v>
      </c>
      <c r="O97" s="602">
        <v>9610</v>
      </c>
      <c r="P97" s="602">
        <v>9549</v>
      </c>
      <c r="Q97" s="602">
        <v>7638</v>
      </c>
      <c r="R97" s="602">
        <v>6894</v>
      </c>
      <c r="S97" s="602">
        <v>7046</v>
      </c>
      <c r="T97" s="602">
        <v>6930</v>
      </c>
      <c r="U97" s="602">
        <v>5511</v>
      </c>
      <c r="V97" s="602">
        <v>5600</v>
      </c>
      <c r="W97" s="602">
        <v>5918</v>
      </c>
      <c r="X97" s="602">
        <v>5770</v>
      </c>
      <c r="Y97" s="602">
        <v>3148</v>
      </c>
      <c r="Z97" s="602">
        <v>3088</v>
      </c>
      <c r="AA97" s="602">
        <v>3344</v>
      </c>
    </row>
    <row r="98" spans="1:72" ht="10.15" customHeight="1">
      <c r="A98" s="610"/>
      <c r="B98" s="610"/>
      <c r="C98" s="133"/>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row>
    <row r="99" spans="1:72" ht="20.100000000000001" customHeight="1" thickBot="1">
      <c r="A99" s="191" t="s">
        <v>121</v>
      </c>
      <c r="B99" s="191"/>
      <c r="C99" s="191"/>
      <c r="D99" s="537">
        <v>24398</v>
      </c>
      <c r="E99" s="537">
        <v>22955</v>
      </c>
      <c r="F99" s="537">
        <v>22816</v>
      </c>
      <c r="G99" s="537">
        <v>23348</v>
      </c>
      <c r="H99" s="537">
        <v>23673</v>
      </c>
      <c r="I99" s="537">
        <v>22030</v>
      </c>
      <c r="J99" s="537">
        <v>21640</v>
      </c>
      <c r="K99" s="537">
        <v>21375</v>
      </c>
      <c r="L99" s="537">
        <v>22182</v>
      </c>
      <c r="M99" s="537">
        <v>24548</v>
      </c>
      <c r="N99" s="537">
        <v>22599</v>
      </c>
      <c r="O99" s="537">
        <v>22767</v>
      </c>
      <c r="P99" s="537">
        <v>23095</v>
      </c>
      <c r="Q99" s="537">
        <v>21243</v>
      </c>
      <c r="R99" s="537">
        <v>21338</v>
      </c>
      <c r="S99" s="537">
        <v>21964</v>
      </c>
      <c r="T99" s="537">
        <v>22192</v>
      </c>
      <c r="U99" s="537">
        <v>20283</v>
      </c>
      <c r="V99" s="537">
        <v>21460</v>
      </c>
      <c r="W99" s="537">
        <v>21753</v>
      </c>
      <c r="X99" s="537">
        <v>21272</v>
      </c>
      <c r="Y99" s="537">
        <v>22045</v>
      </c>
      <c r="Z99" s="537">
        <v>22082</v>
      </c>
      <c r="AA99" s="537">
        <v>22409</v>
      </c>
    </row>
    <row r="100" spans="1:72" ht="10.15" customHeight="1" thickTop="1">
      <c r="A100" s="610"/>
      <c r="B100" s="610"/>
      <c r="C100" s="133"/>
      <c r="D100" s="600"/>
      <c r="E100" s="600"/>
      <c r="F100" s="600"/>
      <c r="G100" s="600"/>
    </row>
    <row r="101" spans="1:72" ht="20.100000000000001" customHeight="1">
      <c r="A101" s="611" t="s">
        <v>122</v>
      </c>
      <c r="B101" s="465"/>
      <c r="C101" s="207"/>
      <c r="D101" s="600"/>
      <c r="E101" s="600"/>
      <c r="F101" s="600"/>
      <c r="G101" s="600"/>
    </row>
    <row r="102" spans="1:72" ht="20.100000000000001" customHeight="1">
      <c r="A102" s="611" t="s">
        <v>123</v>
      </c>
      <c r="B102" s="610"/>
      <c r="C102" s="133"/>
      <c r="D102" s="600"/>
      <c r="E102" s="600"/>
      <c r="F102" s="600"/>
      <c r="G102" s="600"/>
    </row>
    <row r="103" spans="1:72" ht="20.100000000000001" customHeight="1">
      <c r="A103" s="610" t="s">
        <v>124</v>
      </c>
      <c r="B103" s="610"/>
      <c r="C103" s="133"/>
      <c r="D103" s="595">
        <v>3046</v>
      </c>
      <c r="E103" s="595">
        <v>3046</v>
      </c>
      <c r="F103" s="595">
        <v>3046</v>
      </c>
      <c r="G103" s="595">
        <v>3046</v>
      </c>
      <c r="H103" s="595">
        <v>3046</v>
      </c>
      <c r="I103" s="595">
        <v>3046</v>
      </c>
      <c r="J103" s="595">
        <v>3046</v>
      </c>
      <c r="K103" s="595">
        <v>3046</v>
      </c>
      <c r="L103" s="595">
        <v>3046</v>
      </c>
      <c r="M103" s="595">
        <v>3046</v>
      </c>
      <c r="N103" s="595">
        <v>3046</v>
      </c>
      <c r="O103" s="595">
        <v>3046</v>
      </c>
      <c r="P103" s="595">
        <v>3046</v>
      </c>
      <c r="Q103" s="595">
        <v>3046</v>
      </c>
      <c r="R103" s="595">
        <v>3046</v>
      </c>
      <c r="S103" s="595">
        <v>3046</v>
      </c>
      <c r="T103" s="595">
        <v>3046</v>
      </c>
      <c r="U103" s="595">
        <v>3046</v>
      </c>
      <c r="V103" s="595">
        <v>3046</v>
      </c>
      <c r="W103" s="595">
        <v>3046</v>
      </c>
      <c r="X103" s="595">
        <v>3046</v>
      </c>
      <c r="Y103" s="595">
        <v>3046</v>
      </c>
      <c r="Z103" s="595">
        <v>3046</v>
      </c>
      <c r="AA103" s="595">
        <v>3046</v>
      </c>
    </row>
    <row r="104" spans="1:72" ht="20.100000000000001" customHeight="1">
      <c r="A104" s="610" t="s">
        <v>125</v>
      </c>
      <c r="B104" s="610"/>
      <c r="C104" s="133"/>
      <c r="D104" s="595">
        <v>73</v>
      </c>
      <c r="E104" s="595">
        <v>73</v>
      </c>
      <c r="F104" s="595">
        <v>73</v>
      </c>
      <c r="G104" s="595">
        <v>73</v>
      </c>
      <c r="H104" s="595">
        <v>73</v>
      </c>
      <c r="I104" s="595">
        <v>73</v>
      </c>
      <c r="J104" s="595">
        <v>73</v>
      </c>
      <c r="K104" s="595">
        <v>73</v>
      </c>
      <c r="L104" s="595">
        <v>73</v>
      </c>
      <c r="M104" s="595">
        <v>73</v>
      </c>
      <c r="N104" s="595">
        <v>73</v>
      </c>
      <c r="O104" s="595">
        <v>73</v>
      </c>
      <c r="P104" s="595">
        <v>73</v>
      </c>
      <c r="Q104" s="595">
        <v>73</v>
      </c>
      <c r="R104" s="595">
        <v>73</v>
      </c>
      <c r="S104" s="595">
        <v>73</v>
      </c>
      <c r="T104" s="595">
        <v>73</v>
      </c>
      <c r="U104" s="595">
        <v>73</v>
      </c>
      <c r="V104" s="595">
        <v>73</v>
      </c>
      <c r="W104" s="595">
        <v>73</v>
      </c>
      <c r="X104" s="595">
        <v>73</v>
      </c>
      <c r="Y104" s="595">
        <v>73</v>
      </c>
      <c r="Z104" s="595">
        <v>73</v>
      </c>
      <c r="AA104" s="595">
        <v>73</v>
      </c>
    </row>
    <row r="105" spans="1:72" ht="20.100000000000001" customHeight="1">
      <c r="A105" s="610" t="s">
        <v>126</v>
      </c>
      <c r="B105" s="610"/>
      <c r="C105" s="133"/>
      <c r="D105" s="526">
        <v>7477</v>
      </c>
      <c r="E105" s="526">
        <v>6574</v>
      </c>
      <c r="F105" s="526">
        <v>6538</v>
      </c>
      <c r="G105" s="526">
        <v>6851</v>
      </c>
      <c r="H105" s="526">
        <v>8874</v>
      </c>
      <c r="I105" s="526">
        <v>8262</v>
      </c>
      <c r="J105" s="526">
        <v>8159</v>
      </c>
      <c r="K105" s="526">
        <v>7708</v>
      </c>
      <c r="L105" s="526">
        <v>7290</v>
      </c>
      <c r="M105" s="526">
        <v>11742</v>
      </c>
      <c r="N105" s="526">
        <v>10573</v>
      </c>
      <c r="O105" s="526">
        <v>10507</v>
      </c>
      <c r="P105" s="526">
        <v>10933</v>
      </c>
      <c r="Q105" s="526">
        <v>10042</v>
      </c>
      <c r="R105" s="526">
        <v>9965</v>
      </c>
      <c r="S105" s="526">
        <v>10369</v>
      </c>
      <c r="T105" s="526">
        <v>10897</v>
      </c>
      <c r="U105" s="526">
        <v>9485</v>
      </c>
      <c r="V105" s="526">
        <v>9801</v>
      </c>
      <c r="W105" s="526">
        <v>9875</v>
      </c>
      <c r="X105" s="526">
        <v>9039</v>
      </c>
      <c r="Y105" s="526">
        <v>9150</v>
      </c>
      <c r="Z105" s="526">
        <v>9168</v>
      </c>
      <c r="AA105" s="526">
        <v>9232</v>
      </c>
    </row>
    <row r="106" spans="1:72" ht="20.100000000000001" customHeight="1">
      <c r="A106" s="167" t="s">
        <v>127</v>
      </c>
      <c r="B106" s="167"/>
      <c r="C106" s="146"/>
      <c r="D106" s="531">
        <v>-94</v>
      </c>
      <c r="E106" s="531">
        <v>-22</v>
      </c>
      <c r="F106" s="531">
        <v>-56</v>
      </c>
      <c r="G106" s="531">
        <v>54</v>
      </c>
      <c r="H106" s="531">
        <v>116</v>
      </c>
      <c r="I106" s="531">
        <v>42</v>
      </c>
      <c r="J106" s="531">
        <v>-24</v>
      </c>
      <c r="K106" s="531">
        <v>36</v>
      </c>
      <c r="L106" s="531">
        <v>12</v>
      </c>
      <c r="M106" s="531">
        <v>28</v>
      </c>
      <c r="N106" s="531">
        <v>114</v>
      </c>
      <c r="O106" s="531">
        <v>168</v>
      </c>
      <c r="P106" s="531">
        <v>139</v>
      </c>
      <c r="Q106" s="531">
        <v>97</v>
      </c>
      <c r="R106" s="531">
        <v>16</v>
      </c>
      <c r="S106" s="531">
        <v>-29</v>
      </c>
      <c r="T106" s="531">
        <v>40</v>
      </c>
      <c r="U106" s="531">
        <v>30</v>
      </c>
      <c r="V106" s="531">
        <v>44</v>
      </c>
      <c r="W106" s="531">
        <v>54</v>
      </c>
      <c r="X106" s="531">
        <v>-41</v>
      </c>
      <c r="Y106" s="531">
        <v>-419</v>
      </c>
      <c r="Z106" s="531">
        <v>-302</v>
      </c>
      <c r="AA106" s="531">
        <v>-510</v>
      </c>
    </row>
    <row r="107" spans="1:72" s="593" customFormat="1" ht="20.100000000000001" customHeight="1">
      <c r="A107" s="611" t="s">
        <v>128</v>
      </c>
      <c r="B107" s="611"/>
      <c r="C107" s="133"/>
      <c r="D107" s="602">
        <v>10502</v>
      </c>
      <c r="E107" s="602">
        <v>9672</v>
      </c>
      <c r="F107" s="602">
        <v>9601</v>
      </c>
      <c r="G107" s="602">
        <v>10024</v>
      </c>
      <c r="H107" s="602">
        <v>12109</v>
      </c>
      <c r="I107" s="602">
        <v>11424</v>
      </c>
      <c r="J107" s="602">
        <v>11255</v>
      </c>
      <c r="K107" s="602">
        <v>10864</v>
      </c>
      <c r="L107" s="602">
        <v>10421</v>
      </c>
      <c r="M107" s="602">
        <v>14889</v>
      </c>
      <c r="N107" s="602">
        <v>13806</v>
      </c>
      <c r="O107" s="602">
        <v>13794</v>
      </c>
      <c r="P107" s="602">
        <v>14191</v>
      </c>
      <c r="Q107" s="602">
        <v>13258</v>
      </c>
      <c r="R107" s="602">
        <v>13100</v>
      </c>
      <c r="S107" s="602">
        <v>13459</v>
      </c>
      <c r="T107" s="602">
        <v>14057</v>
      </c>
      <c r="U107" s="602">
        <v>12635</v>
      </c>
      <c r="V107" s="602">
        <v>12963</v>
      </c>
      <c r="W107" s="602">
        <v>13048</v>
      </c>
      <c r="X107" s="602">
        <v>12117</v>
      </c>
      <c r="Y107" s="602">
        <v>11850</v>
      </c>
      <c r="Z107" s="602">
        <v>11986</v>
      </c>
      <c r="AA107" s="602">
        <v>11841</v>
      </c>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1"/>
      <c r="AX107" s="601"/>
      <c r="AY107" s="601"/>
      <c r="AZ107" s="601"/>
      <c r="BA107" s="601"/>
      <c r="BB107" s="601"/>
      <c r="BC107" s="601"/>
      <c r="BD107" s="601"/>
      <c r="BE107" s="601"/>
      <c r="BF107" s="601"/>
      <c r="BG107" s="601"/>
      <c r="BH107" s="601"/>
      <c r="BI107" s="601"/>
      <c r="BJ107" s="601"/>
      <c r="BK107" s="601"/>
      <c r="BL107" s="601"/>
      <c r="BM107" s="601"/>
      <c r="BN107" s="601"/>
      <c r="BO107" s="601"/>
      <c r="BP107" s="601"/>
      <c r="BQ107" s="601"/>
      <c r="BR107" s="601"/>
      <c r="BS107" s="601"/>
      <c r="BT107" s="601"/>
    </row>
    <row r="108" spans="1:72" s="593" customFormat="1" ht="20.100000000000001" customHeight="1">
      <c r="A108" s="230" t="s">
        <v>64</v>
      </c>
      <c r="B108" s="230"/>
      <c r="C108" s="146"/>
      <c r="D108" s="534">
        <v>111</v>
      </c>
      <c r="E108" s="534">
        <v>103</v>
      </c>
      <c r="F108" s="534">
        <v>101</v>
      </c>
      <c r="G108" s="534">
        <v>101</v>
      </c>
      <c r="H108" s="534">
        <v>97</v>
      </c>
      <c r="I108" s="534">
        <v>85</v>
      </c>
      <c r="J108" s="534">
        <v>81</v>
      </c>
      <c r="K108" s="534">
        <v>71</v>
      </c>
      <c r="L108" s="534">
        <v>80</v>
      </c>
      <c r="M108" s="534">
        <v>79</v>
      </c>
      <c r="N108" s="534">
        <v>67</v>
      </c>
      <c r="O108" s="534">
        <v>69</v>
      </c>
      <c r="P108" s="534">
        <v>77</v>
      </c>
      <c r="Q108" s="534">
        <v>77</v>
      </c>
      <c r="R108" s="534">
        <v>78</v>
      </c>
      <c r="S108" s="534">
        <v>84</v>
      </c>
      <c r="T108" s="534">
        <v>91</v>
      </c>
      <c r="U108" s="534">
        <v>85</v>
      </c>
      <c r="V108" s="534">
        <v>239</v>
      </c>
      <c r="W108" s="534">
        <v>239</v>
      </c>
      <c r="X108" s="534">
        <v>255</v>
      </c>
      <c r="Y108" s="534">
        <v>243</v>
      </c>
      <c r="Z108" s="534">
        <v>241</v>
      </c>
      <c r="AA108" s="534">
        <v>236</v>
      </c>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c r="AY108" s="601"/>
      <c r="AZ108" s="601"/>
      <c r="BA108" s="601"/>
      <c r="BB108" s="601"/>
      <c r="BC108" s="601"/>
      <c r="BD108" s="601"/>
      <c r="BE108" s="601"/>
      <c r="BF108" s="601"/>
      <c r="BG108" s="601"/>
      <c r="BH108" s="601"/>
      <c r="BI108" s="601"/>
      <c r="BJ108" s="601"/>
      <c r="BK108" s="601"/>
      <c r="BL108" s="601"/>
      <c r="BM108" s="601"/>
      <c r="BN108" s="601"/>
      <c r="BO108" s="601"/>
      <c r="BP108" s="601"/>
      <c r="BQ108" s="601"/>
      <c r="BR108" s="601"/>
      <c r="BS108" s="601"/>
      <c r="BT108" s="601"/>
    </row>
    <row r="109" spans="1:72" s="593" customFormat="1" ht="20.100000000000001" customHeight="1">
      <c r="A109" s="611" t="s">
        <v>129</v>
      </c>
      <c r="B109" s="611"/>
      <c r="C109" s="133"/>
      <c r="D109" s="602">
        <v>10613</v>
      </c>
      <c r="E109" s="602">
        <v>9775</v>
      </c>
      <c r="F109" s="602">
        <v>9702</v>
      </c>
      <c r="G109" s="602">
        <v>10124</v>
      </c>
      <c r="H109" s="602">
        <v>12207</v>
      </c>
      <c r="I109" s="602">
        <v>11509</v>
      </c>
      <c r="J109" s="602">
        <v>11336</v>
      </c>
      <c r="K109" s="602">
        <v>10935</v>
      </c>
      <c r="L109" s="602">
        <v>10501</v>
      </c>
      <c r="M109" s="602">
        <v>14968</v>
      </c>
      <c r="N109" s="602">
        <v>13873</v>
      </c>
      <c r="O109" s="602">
        <v>13863</v>
      </c>
      <c r="P109" s="602">
        <v>14268</v>
      </c>
      <c r="Q109" s="602">
        <v>13335</v>
      </c>
      <c r="R109" s="602">
        <v>13178</v>
      </c>
      <c r="S109" s="602">
        <v>13542</v>
      </c>
      <c r="T109" s="602">
        <v>14148</v>
      </c>
      <c r="U109" s="602">
        <v>12720</v>
      </c>
      <c r="V109" s="602">
        <v>13202</v>
      </c>
      <c r="W109" s="602">
        <v>13287</v>
      </c>
      <c r="X109" s="602">
        <v>12372</v>
      </c>
      <c r="Y109" s="602">
        <v>12093</v>
      </c>
      <c r="Z109" s="602">
        <v>12227</v>
      </c>
      <c r="AA109" s="602">
        <v>12077</v>
      </c>
      <c r="AB109" s="601"/>
      <c r="AC109" s="601"/>
      <c r="AD109" s="601"/>
      <c r="AE109" s="601"/>
      <c r="AF109" s="601"/>
      <c r="AG109" s="601"/>
      <c r="AH109" s="601"/>
      <c r="AI109" s="601"/>
      <c r="AJ109" s="601"/>
      <c r="AK109" s="601"/>
      <c r="AL109" s="601"/>
      <c r="AM109" s="601"/>
      <c r="AN109" s="601"/>
      <c r="AO109" s="601"/>
      <c r="AP109" s="601"/>
      <c r="AQ109" s="601"/>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1"/>
    </row>
    <row r="110" spans="1:72" ht="10.15" customHeight="1">
      <c r="A110" s="611"/>
      <c r="B110" s="610"/>
      <c r="C110" s="133"/>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row>
    <row r="111" spans="1:72" ht="20.100000000000001" customHeight="1">
      <c r="A111" s="611" t="s">
        <v>130</v>
      </c>
      <c r="B111" s="610"/>
      <c r="C111" s="133"/>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row>
    <row r="112" spans="1:72" ht="20.100000000000001" customHeight="1">
      <c r="A112" s="611" t="s">
        <v>131</v>
      </c>
      <c r="B112" s="610"/>
      <c r="C112" s="133"/>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row>
    <row r="113" spans="1:72" ht="20.100000000000001" customHeight="1">
      <c r="A113" s="610" t="s">
        <v>132</v>
      </c>
      <c r="B113" s="610"/>
      <c r="C113" s="133"/>
      <c r="D113" s="595">
        <v>7291</v>
      </c>
      <c r="E113" s="595">
        <v>7048</v>
      </c>
      <c r="F113" s="595">
        <v>7061</v>
      </c>
      <c r="G113" s="595">
        <v>6936</v>
      </c>
      <c r="H113" s="595">
        <v>6903</v>
      </c>
      <c r="I113" s="595">
        <v>6828</v>
      </c>
      <c r="J113" s="595">
        <v>5954</v>
      </c>
      <c r="K113" s="595">
        <v>5881</v>
      </c>
      <c r="L113" s="595">
        <v>5944</v>
      </c>
      <c r="M113" s="595">
        <v>5029</v>
      </c>
      <c r="N113" s="595">
        <v>5010</v>
      </c>
      <c r="O113" s="595">
        <v>4965</v>
      </c>
      <c r="P113" s="595">
        <v>4729</v>
      </c>
      <c r="Q113" s="595">
        <v>4533</v>
      </c>
      <c r="R113" s="595">
        <v>4515</v>
      </c>
      <c r="S113" s="595">
        <v>4468</v>
      </c>
      <c r="T113" s="595">
        <v>4056</v>
      </c>
      <c r="U113" s="595">
        <v>3942</v>
      </c>
      <c r="V113" s="595">
        <v>4155</v>
      </c>
      <c r="W113" s="595">
        <v>4119</v>
      </c>
      <c r="X113" s="595">
        <v>3338</v>
      </c>
      <c r="Y113" s="595">
        <v>5030</v>
      </c>
      <c r="Z113" s="595">
        <v>5027</v>
      </c>
      <c r="AA113" s="595">
        <v>5007</v>
      </c>
    </row>
    <row r="114" spans="1:72" ht="20.100000000000001" customHeight="1">
      <c r="A114" s="610" t="s">
        <v>107</v>
      </c>
      <c r="B114" s="610"/>
      <c r="C114" s="133"/>
      <c r="D114" s="595">
        <v>180</v>
      </c>
      <c r="E114" s="595">
        <v>129</v>
      </c>
      <c r="F114" s="595">
        <v>156</v>
      </c>
      <c r="G114" s="595">
        <v>181</v>
      </c>
      <c r="H114" s="595">
        <v>198</v>
      </c>
      <c r="I114" s="595">
        <v>194</v>
      </c>
      <c r="J114" s="595">
        <v>220</v>
      </c>
      <c r="K114" s="595">
        <v>247</v>
      </c>
      <c r="L114" s="595">
        <v>254</v>
      </c>
      <c r="M114" s="595">
        <v>199</v>
      </c>
      <c r="N114" s="595">
        <v>258</v>
      </c>
      <c r="O114" s="595">
        <v>290</v>
      </c>
      <c r="P114" s="595">
        <v>263</v>
      </c>
      <c r="Q114" s="595">
        <v>235</v>
      </c>
      <c r="R114" s="595">
        <v>263</v>
      </c>
      <c r="S114" s="595">
        <v>262</v>
      </c>
      <c r="T114" s="595">
        <v>176</v>
      </c>
      <c r="U114" s="595">
        <v>173</v>
      </c>
      <c r="V114" s="595">
        <v>216</v>
      </c>
      <c r="W114" s="595">
        <v>214</v>
      </c>
      <c r="X114" s="595">
        <v>188</v>
      </c>
      <c r="Y114" s="595">
        <v>316</v>
      </c>
      <c r="Z114" s="595">
        <v>302</v>
      </c>
      <c r="AA114" s="595">
        <v>362</v>
      </c>
    </row>
    <row r="115" spans="1:72" ht="20.100000000000001" customHeight="1">
      <c r="A115" s="610" t="s">
        <v>133</v>
      </c>
      <c r="B115" s="610"/>
      <c r="C115" s="610"/>
      <c r="D115" s="595">
        <v>1517</v>
      </c>
      <c r="E115" s="595">
        <v>1533</v>
      </c>
      <c r="F115" s="595">
        <v>1527</v>
      </c>
      <c r="G115" s="595">
        <v>1338</v>
      </c>
      <c r="H115" s="595">
        <v>1332</v>
      </c>
      <c r="I115" s="595">
        <v>1297</v>
      </c>
      <c r="J115" s="595">
        <v>1265</v>
      </c>
      <c r="K115" s="595">
        <v>1159</v>
      </c>
      <c r="L115" s="595">
        <v>692</v>
      </c>
      <c r="M115" s="595">
        <v>704</v>
      </c>
      <c r="N115" s="595">
        <v>546</v>
      </c>
      <c r="O115" s="595">
        <v>483</v>
      </c>
      <c r="P115" s="595">
        <v>511</v>
      </c>
      <c r="Q115" s="595">
        <v>495</v>
      </c>
      <c r="R115" s="595">
        <v>561</v>
      </c>
      <c r="S115" s="595">
        <v>616</v>
      </c>
      <c r="T115" s="595">
        <v>671</v>
      </c>
      <c r="U115" s="595">
        <v>638</v>
      </c>
      <c r="V115" s="595">
        <v>793</v>
      </c>
      <c r="W115" s="595">
        <v>819</v>
      </c>
      <c r="X115" s="595">
        <v>791</v>
      </c>
      <c r="Y115" s="595">
        <v>740</v>
      </c>
      <c r="Z115" s="595">
        <v>741</v>
      </c>
      <c r="AA115" s="595">
        <v>720</v>
      </c>
    </row>
    <row r="116" spans="1:72" ht="20.100000000000001" customHeight="1">
      <c r="A116" s="610" t="s">
        <v>134</v>
      </c>
      <c r="B116" s="610"/>
      <c r="C116" s="610"/>
      <c r="D116" s="595">
        <v>684</v>
      </c>
      <c r="E116" s="595">
        <v>729</v>
      </c>
      <c r="F116" s="595">
        <v>736</v>
      </c>
      <c r="G116" s="595">
        <v>744</v>
      </c>
      <c r="H116" s="595">
        <v>750</v>
      </c>
      <c r="I116" s="595">
        <v>756</v>
      </c>
      <c r="J116" s="595">
        <v>763</v>
      </c>
      <c r="K116" s="595">
        <v>774</v>
      </c>
      <c r="L116" s="595">
        <v>781</v>
      </c>
      <c r="M116" s="595">
        <v>790</v>
      </c>
      <c r="N116" s="595">
        <v>798</v>
      </c>
      <c r="O116" s="595">
        <v>810</v>
      </c>
      <c r="P116" s="595">
        <v>818</v>
      </c>
      <c r="Q116" s="595">
        <v>826</v>
      </c>
      <c r="R116" s="595">
        <v>836</v>
      </c>
      <c r="S116" s="595">
        <v>830</v>
      </c>
      <c r="T116" s="595">
        <v>837</v>
      </c>
      <c r="U116" s="595">
        <v>845</v>
      </c>
      <c r="V116" s="595">
        <v>851</v>
      </c>
      <c r="W116" s="595">
        <v>858</v>
      </c>
      <c r="X116" s="595">
        <v>838</v>
      </c>
      <c r="Y116" s="595">
        <v>846</v>
      </c>
      <c r="Z116" s="595">
        <v>854</v>
      </c>
      <c r="AA116" s="595">
        <v>899</v>
      </c>
    </row>
    <row r="117" spans="1:72" ht="20.100000000000001" customHeight="1">
      <c r="A117" s="610" t="s">
        <v>135</v>
      </c>
      <c r="B117" s="610"/>
      <c r="C117" s="133"/>
      <c r="D117" s="595">
        <v>193</v>
      </c>
      <c r="E117" s="595">
        <v>165</v>
      </c>
      <c r="F117" s="595">
        <v>168</v>
      </c>
      <c r="G117" s="595">
        <v>94</v>
      </c>
      <c r="H117" s="595">
        <v>95</v>
      </c>
      <c r="I117" s="595">
        <v>34</v>
      </c>
      <c r="J117" s="595">
        <v>13</v>
      </c>
      <c r="K117" s="595">
        <v>17</v>
      </c>
      <c r="L117" s="595">
        <v>13</v>
      </c>
      <c r="M117" s="595">
        <v>14</v>
      </c>
      <c r="N117" s="595">
        <v>13</v>
      </c>
      <c r="O117" s="595">
        <v>81</v>
      </c>
      <c r="P117" s="595">
        <v>80</v>
      </c>
      <c r="Q117" s="595">
        <v>77</v>
      </c>
      <c r="R117" s="595">
        <v>117</v>
      </c>
      <c r="S117" s="595">
        <v>116</v>
      </c>
      <c r="T117" s="595">
        <v>126</v>
      </c>
      <c r="U117" s="595">
        <v>133</v>
      </c>
      <c r="V117" s="595">
        <v>133</v>
      </c>
      <c r="W117" s="595">
        <v>100</v>
      </c>
      <c r="X117" s="595">
        <v>90</v>
      </c>
      <c r="Y117" s="595">
        <v>89</v>
      </c>
      <c r="Z117" s="595">
        <v>85</v>
      </c>
      <c r="AA117" s="595">
        <v>91</v>
      </c>
    </row>
    <row r="118" spans="1:72" ht="20.100000000000001" customHeight="1">
      <c r="A118" s="610" t="s">
        <v>136</v>
      </c>
      <c r="B118" s="610"/>
      <c r="C118" s="133"/>
      <c r="D118" s="595">
        <v>121</v>
      </c>
      <c r="E118" s="595">
        <v>116</v>
      </c>
      <c r="F118" s="595">
        <v>89</v>
      </c>
      <c r="G118" s="595">
        <v>50</v>
      </c>
      <c r="H118" s="595">
        <v>49</v>
      </c>
      <c r="I118" s="595">
        <v>37</v>
      </c>
      <c r="J118" s="595">
        <v>86</v>
      </c>
      <c r="K118" s="595">
        <v>140</v>
      </c>
      <c r="L118" s="595">
        <v>142</v>
      </c>
      <c r="M118" s="595">
        <v>143</v>
      </c>
      <c r="N118" s="595">
        <v>107</v>
      </c>
      <c r="O118" s="595">
        <v>65</v>
      </c>
      <c r="P118" s="595">
        <v>66</v>
      </c>
      <c r="Q118" s="595">
        <v>66</v>
      </c>
      <c r="R118" s="595">
        <v>95</v>
      </c>
      <c r="S118" s="595">
        <v>76</v>
      </c>
      <c r="T118" s="595">
        <v>77</v>
      </c>
      <c r="U118" s="595">
        <v>77</v>
      </c>
      <c r="V118" s="595">
        <v>81</v>
      </c>
      <c r="W118" s="595">
        <v>102</v>
      </c>
      <c r="X118" s="595">
        <v>102</v>
      </c>
      <c r="Y118" s="595">
        <v>101</v>
      </c>
      <c r="Z118" s="595">
        <v>104</v>
      </c>
      <c r="AA118" s="595">
        <v>98</v>
      </c>
    </row>
    <row r="119" spans="1:72" ht="20.100000000000001" customHeight="1">
      <c r="A119" s="167" t="s">
        <v>137</v>
      </c>
      <c r="B119" s="167"/>
      <c r="C119" s="146"/>
      <c r="D119" s="534">
        <v>461</v>
      </c>
      <c r="E119" s="534">
        <v>460</v>
      </c>
      <c r="F119" s="534">
        <v>462</v>
      </c>
      <c r="G119" s="534">
        <v>148</v>
      </c>
      <c r="H119" s="534">
        <v>148</v>
      </c>
      <c r="I119" s="534">
        <v>147</v>
      </c>
      <c r="J119" s="534">
        <v>151</v>
      </c>
      <c r="K119" s="534">
        <v>154</v>
      </c>
      <c r="L119" s="534">
        <v>156</v>
      </c>
      <c r="M119" s="534">
        <v>159</v>
      </c>
      <c r="N119" s="534">
        <v>158</v>
      </c>
      <c r="O119" s="534">
        <v>168</v>
      </c>
      <c r="P119" s="534">
        <v>169</v>
      </c>
      <c r="Q119" s="534">
        <v>171</v>
      </c>
      <c r="R119" s="534">
        <v>170</v>
      </c>
      <c r="S119" s="534">
        <v>179</v>
      </c>
      <c r="T119" s="534">
        <v>172</v>
      </c>
      <c r="U119" s="534">
        <v>174</v>
      </c>
      <c r="V119" s="534">
        <v>174</v>
      </c>
      <c r="W119" s="534">
        <v>175</v>
      </c>
      <c r="X119" s="534">
        <v>169</v>
      </c>
      <c r="Y119" s="534">
        <v>169</v>
      </c>
      <c r="Z119" s="534">
        <v>172</v>
      </c>
      <c r="AA119" s="534">
        <v>182</v>
      </c>
    </row>
    <row r="120" spans="1:72" s="593" customFormat="1" ht="20.100000000000001" customHeight="1">
      <c r="A120" s="611" t="s">
        <v>138</v>
      </c>
      <c r="B120" s="611"/>
      <c r="C120" s="198"/>
      <c r="D120" s="538">
        <v>10446</v>
      </c>
      <c r="E120" s="538">
        <v>10180</v>
      </c>
      <c r="F120" s="538">
        <v>10198</v>
      </c>
      <c r="G120" s="538">
        <v>9492</v>
      </c>
      <c r="H120" s="538">
        <v>9475</v>
      </c>
      <c r="I120" s="538">
        <v>9292</v>
      </c>
      <c r="J120" s="538">
        <v>8451</v>
      </c>
      <c r="K120" s="538">
        <v>8373</v>
      </c>
      <c r="L120" s="538">
        <v>7983</v>
      </c>
      <c r="M120" s="538">
        <v>7037</v>
      </c>
      <c r="N120" s="538">
        <v>6890</v>
      </c>
      <c r="O120" s="538">
        <v>6863</v>
      </c>
      <c r="P120" s="538">
        <v>6636</v>
      </c>
      <c r="Q120" s="538">
        <v>6405</v>
      </c>
      <c r="R120" s="538">
        <v>6556</v>
      </c>
      <c r="S120" s="538">
        <v>6546</v>
      </c>
      <c r="T120" s="538">
        <v>6114</v>
      </c>
      <c r="U120" s="538">
        <v>5983</v>
      </c>
      <c r="V120" s="538">
        <v>6403</v>
      </c>
      <c r="W120" s="538">
        <v>6388</v>
      </c>
      <c r="X120" s="538">
        <v>5515</v>
      </c>
      <c r="Y120" s="538">
        <v>7290</v>
      </c>
      <c r="Z120" s="538">
        <v>7285</v>
      </c>
      <c r="AA120" s="538">
        <v>7358</v>
      </c>
      <c r="AB120" s="601"/>
      <c r="AC120" s="601"/>
      <c r="AD120" s="60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1"/>
    </row>
    <row r="121" spans="1:72" ht="10.15" customHeight="1">
      <c r="A121" s="610"/>
      <c r="B121" s="610"/>
      <c r="C121" s="198"/>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row>
    <row r="122" spans="1:72" ht="20.100000000000001" customHeight="1">
      <c r="A122" s="611" t="s">
        <v>139</v>
      </c>
      <c r="B122" s="610"/>
      <c r="C122" s="133"/>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row>
    <row r="123" spans="1:72" ht="20.100000000000001" customHeight="1">
      <c r="A123" s="610" t="s">
        <v>132</v>
      </c>
      <c r="B123" s="610"/>
      <c r="C123" s="133"/>
      <c r="D123" s="595">
        <v>1801</v>
      </c>
      <c r="E123" s="595">
        <v>1953</v>
      </c>
      <c r="F123" s="595">
        <v>1866</v>
      </c>
      <c r="G123" s="595">
        <v>2103</v>
      </c>
      <c r="H123" s="595">
        <v>924</v>
      </c>
      <c r="I123" s="595">
        <v>338</v>
      </c>
      <c r="J123" s="595">
        <v>1015</v>
      </c>
      <c r="K123" s="595">
        <v>1103</v>
      </c>
      <c r="L123" s="595">
        <v>1038</v>
      </c>
      <c r="M123" s="595">
        <v>1736</v>
      </c>
      <c r="N123" s="595">
        <v>1086</v>
      </c>
      <c r="O123" s="595">
        <v>1042</v>
      </c>
      <c r="P123" s="595">
        <v>1341</v>
      </c>
      <c r="Q123" s="595">
        <v>683</v>
      </c>
      <c r="R123" s="595">
        <v>670</v>
      </c>
      <c r="S123" s="595">
        <v>639</v>
      </c>
      <c r="T123" s="595">
        <v>819</v>
      </c>
      <c r="U123" s="595">
        <v>769</v>
      </c>
      <c r="V123" s="595">
        <v>796</v>
      </c>
      <c r="W123" s="595">
        <v>766</v>
      </c>
      <c r="X123" s="595">
        <v>1066</v>
      </c>
      <c r="Y123" s="595">
        <v>1011</v>
      </c>
      <c r="Z123" s="595">
        <v>948</v>
      </c>
      <c r="AA123" s="595">
        <v>1086</v>
      </c>
    </row>
    <row r="124" spans="1:72" ht="20.100000000000001" customHeight="1">
      <c r="A124" s="610" t="s">
        <v>107</v>
      </c>
      <c r="B124" s="610"/>
      <c r="C124" s="133"/>
      <c r="D124" s="595">
        <v>345</v>
      </c>
      <c r="E124" s="595">
        <v>134</v>
      </c>
      <c r="F124" s="595">
        <v>132</v>
      </c>
      <c r="G124" s="595">
        <v>95</v>
      </c>
      <c r="H124" s="595">
        <v>109</v>
      </c>
      <c r="I124" s="595">
        <v>113</v>
      </c>
      <c r="J124" s="595">
        <v>76</v>
      </c>
      <c r="K124" s="595">
        <v>76</v>
      </c>
      <c r="L124" s="595">
        <v>177</v>
      </c>
      <c r="M124" s="595">
        <v>136</v>
      </c>
      <c r="N124" s="595">
        <v>123</v>
      </c>
      <c r="O124" s="595">
        <v>121</v>
      </c>
      <c r="P124" s="595">
        <v>170</v>
      </c>
      <c r="Q124" s="595">
        <v>246</v>
      </c>
      <c r="R124" s="595">
        <v>314</v>
      </c>
      <c r="S124" s="595">
        <v>396</v>
      </c>
      <c r="T124" s="595">
        <v>312</v>
      </c>
      <c r="U124" s="595">
        <v>191</v>
      </c>
      <c r="V124" s="595">
        <v>211</v>
      </c>
      <c r="W124" s="595">
        <v>200</v>
      </c>
      <c r="X124" s="595">
        <v>309</v>
      </c>
      <c r="Y124" s="595">
        <v>724</v>
      </c>
      <c r="Z124" s="595">
        <v>705</v>
      </c>
      <c r="AA124" s="595">
        <v>829</v>
      </c>
    </row>
    <row r="125" spans="1:72" ht="20.100000000000001" customHeight="1">
      <c r="A125" s="610" t="s">
        <v>135</v>
      </c>
      <c r="B125" s="610"/>
      <c r="C125" s="133"/>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row>
    <row r="126" spans="1:72" ht="20.100000000000001" customHeight="1">
      <c r="A126" s="610" t="s">
        <v>710</v>
      </c>
      <c r="B126" s="610"/>
      <c r="C126" s="133"/>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row>
    <row r="127" spans="1:72" ht="20.100000000000001" customHeight="1">
      <c r="A127" s="610" t="s">
        <v>140</v>
      </c>
      <c r="B127" s="610"/>
      <c r="C127" s="133"/>
      <c r="D127" s="595">
        <v>1191</v>
      </c>
      <c r="E127" s="595">
        <v>914</v>
      </c>
      <c r="F127" s="595">
        <v>917</v>
      </c>
      <c r="G127" s="595">
        <v>994</v>
      </c>
      <c r="H127" s="595">
        <v>958</v>
      </c>
      <c r="I127" s="595">
        <v>778</v>
      </c>
      <c r="J127" s="595">
        <v>762</v>
      </c>
      <c r="K127" s="595">
        <v>888</v>
      </c>
      <c r="L127" s="595">
        <v>1874</v>
      </c>
      <c r="M127" s="595">
        <v>671</v>
      </c>
      <c r="N127" s="595">
        <v>627</v>
      </c>
      <c r="O127" s="595">
        <v>879</v>
      </c>
      <c r="P127" s="595">
        <v>681</v>
      </c>
      <c r="Q127" s="595">
        <v>574</v>
      </c>
      <c r="R127" s="595">
        <v>621</v>
      </c>
      <c r="S127" s="595">
        <v>841</v>
      </c>
      <c r="T127" s="595">
        <v>799</v>
      </c>
      <c r="U127" s="595">
        <v>621</v>
      </c>
      <c r="V127" s="595">
        <v>848</v>
      </c>
      <c r="W127" s="595">
        <v>1112</v>
      </c>
      <c r="X127" s="595">
        <v>2009</v>
      </c>
      <c r="Y127" s="595">
        <v>928</v>
      </c>
      <c r="Z127" s="595">
        <v>917</v>
      </c>
      <c r="AA127" s="595">
        <v>1058</v>
      </c>
    </row>
    <row r="128" spans="1:72" ht="20.100000000000001" customHeight="1">
      <c r="A128" s="167" t="s">
        <v>141</v>
      </c>
      <c r="B128" s="167"/>
      <c r="C128" s="146"/>
      <c r="D128" s="539"/>
      <c r="E128" s="539"/>
      <c r="F128" s="539"/>
      <c r="G128" s="539">
        <v>540</v>
      </c>
      <c r="H128" s="539">
        <v>0</v>
      </c>
      <c r="I128" s="539">
        <v>0</v>
      </c>
      <c r="J128" s="539">
        <v>0</v>
      </c>
      <c r="K128" s="539">
        <v>0</v>
      </c>
      <c r="L128" s="539">
        <v>609</v>
      </c>
      <c r="M128" s="539">
        <v>0</v>
      </c>
      <c r="N128" s="539">
        <v>0</v>
      </c>
      <c r="O128" s="539">
        <v>0</v>
      </c>
      <c r="P128" s="539"/>
      <c r="Q128" s="539"/>
      <c r="R128" s="539"/>
      <c r="S128" s="539"/>
      <c r="T128" s="539"/>
      <c r="U128" s="539"/>
      <c r="V128" s="539"/>
      <c r="W128" s="539"/>
      <c r="X128" s="539"/>
      <c r="Y128" s="539"/>
      <c r="Z128" s="539"/>
      <c r="AA128" s="539"/>
    </row>
    <row r="129" spans="1:72" s="593" customFormat="1" ht="20.100000000000001" customHeight="1">
      <c r="A129" s="611" t="s">
        <v>142</v>
      </c>
      <c r="B129" s="611"/>
      <c r="C129" s="133"/>
      <c r="D129" s="602">
        <v>3338</v>
      </c>
      <c r="E129" s="602">
        <v>3001</v>
      </c>
      <c r="F129" s="602">
        <v>2915</v>
      </c>
      <c r="G129" s="602">
        <v>3732</v>
      </c>
      <c r="H129" s="602">
        <v>1991</v>
      </c>
      <c r="I129" s="602">
        <v>1228</v>
      </c>
      <c r="J129" s="602">
        <v>1853</v>
      </c>
      <c r="K129" s="602">
        <v>2067</v>
      </c>
      <c r="L129" s="602">
        <v>3698</v>
      </c>
      <c r="M129" s="602">
        <v>2543</v>
      </c>
      <c r="N129" s="602">
        <v>1836</v>
      </c>
      <c r="O129" s="602">
        <v>2042</v>
      </c>
      <c r="P129" s="602">
        <v>2191</v>
      </c>
      <c r="Q129" s="602">
        <v>1503</v>
      </c>
      <c r="R129" s="602">
        <v>1605</v>
      </c>
      <c r="S129" s="602">
        <v>1876</v>
      </c>
      <c r="T129" s="602">
        <v>1930</v>
      </c>
      <c r="U129" s="602">
        <v>1581</v>
      </c>
      <c r="V129" s="602">
        <v>1855</v>
      </c>
      <c r="W129" s="602">
        <v>2078</v>
      </c>
      <c r="X129" s="602">
        <v>3384</v>
      </c>
      <c r="Y129" s="602">
        <v>2663</v>
      </c>
      <c r="Z129" s="602">
        <v>2571</v>
      </c>
      <c r="AA129" s="602">
        <v>2973</v>
      </c>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1"/>
      <c r="AY129" s="601"/>
      <c r="AZ129" s="601"/>
      <c r="BA129" s="601"/>
      <c r="BB129" s="601"/>
      <c r="BC129" s="601"/>
      <c r="BD129" s="601"/>
      <c r="BE129" s="601"/>
      <c r="BF129" s="601"/>
      <c r="BG129" s="601"/>
      <c r="BH129" s="601"/>
      <c r="BI129" s="601"/>
      <c r="BJ129" s="601"/>
      <c r="BK129" s="601"/>
      <c r="BL129" s="601"/>
      <c r="BM129" s="601"/>
      <c r="BN129" s="601"/>
      <c r="BO129" s="601"/>
      <c r="BP129" s="601"/>
      <c r="BQ129" s="601"/>
      <c r="BR129" s="601"/>
      <c r="BS129" s="601"/>
      <c r="BT129" s="601"/>
    </row>
    <row r="130" spans="1:72" ht="10.15" customHeight="1">
      <c r="A130" s="610"/>
      <c r="B130" s="610"/>
      <c r="C130" s="133"/>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row>
    <row r="131" spans="1:72" ht="20.100000000000001" customHeight="1">
      <c r="A131" s="230" t="s">
        <v>143</v>
      </c>
      <c r="B131" s="167"/>
      <c r="C131" s="146"/>
      <c r="D131" s="539">
        <v>13784</v>
      </c>
      <c r="E131" s="539">
        <v>13181</v>
      </c>
      <c r="F131" s="539">
        <v>13113</v>
      </c>
      <c r="G131" s="539">
        <v>13224</v>
      </c>
      <c r="H131" s="539">
        <v>11466</v>
      </c>
      <c r="I131" s="539">
        <v>10521</v>
      </c>
      <c r="J131" s="539">
        <v>10303</v>
      </c>
      <c r="K131" s="539">
        <v>10440</v>
      </c>
      <c r="L131" s="539">
        <v>11681</v>
      </c>
      <c r="M131" s="539">
        <v>9580</v>
      </c>
      <c r="N131" s="539">
        <v>8726</v>
      </c>
      <c r="O131" s="539">
        <v>8904</v>
      </c>
      <c r="P131" s="539">
        <v>8827</v>
      </c>
      <c r="Q131" s="539">
        <v>7908</v>
      </c>
      <c r="R131" s="539">
        <v>8161</v>
      </c>
      <c r="S131" s="539">
        <v>8422</v>
      </c>
      <c r="T131" s="539">
        <v>8044</v>
      </c>
      <c r="U131" s="539">
        <v>7563</v>
      </c>
      <c r="V131" s="539">
        <v>8258</v>
      </c>
      <c r="W131" s="539">
        <v>8466</v>
      </c>
      <c r="X131" s="539">
        <v>8900</v>
      </c>
      <c r="Y131" s="539">
        <v>9953</v>
      </c>
      <c r="Z131" s="539">
        <v>9856</v>
      </c>
      <c r="AA131" s="539">
        <v>10332</v>
      </c>
    </row>
    <row r="132" spans="1:72" ht="10.15" customHeight="1">
      <c r="A132" s="610"/>
      <c r="B132" s="610"/>
      <c r="C132" s="133"/>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row>
    <row r="133" spans="1:72" ht="20.100000000000001" customHeight="1" thickBot="1">
      <c r="A133" s="191" t="s">
        <v>144</v>
      </c>
      <c r="B133" s="191"/>
      <c r="C133" s="191"/>
      <c r="D133" s="537">
        <v>24398</v>
      </c>
      <c r="E133" s="537">
        <v>22955</v>
      </c>
      <c r="F133" s="537">
        <v>22816</v>
      </c>
      <c r="G133" s="537">
        <v>23348</v>
      </c>
      <c r="H133" s="537">
        <v>23673</v>
      </c>
      <c r="I133" s="537">
        <v>22030</v>
      </c>
      <c r="J133" s="537">
        <v>21640</v>
      </c>
      <c r="K133" s="537">
        <v>21375</v>
      </c>
      <c r="L133" s="537">
        <v>22182</v>
      </c>
      <c r="M133" s="537">
        <v>24548</v>
      </c>
      <c r="N133" s="537">
        <v>22599</v>
      </c>
      <c r="O133" s="537">
        <v>22767</v>
      </c>
      <c r="P133" s="537">
        <v>23095</v>
      </c>
      <c r="Q133" s="537">
        <v>21243</v>
      </c>
      <c r="R133" s="537">
        <v>21338</v>
      </c>
      <c r="S133" s="537">
        <v>21964</v>
      </c>
      <c r="T133" s="537">
        <v>22192</v>
      </c>
      <c r="U133" s="537">
        <v>20283</v>
      </c>
      <c r="V133" s="537">
        <v>21460</v>
      </c>
      <c r="W133" s="537">
        <v>21753</v>
      </c>
      <c r="X133" s="537">
        <v>21272</v>
      </c>
      <c r="Y133" s="537">
        <v>22045</v>
      </c>
      <c r="Z133" s="537">
        <v>22082</v>
      </c>
      <c r="AA133" s="537">
        <v>22409</v>
      </c>
    </row>
    <row r="134" spans="1:72" ht="20.100000000000001" customHeight="1" thickTop="1">
      <c r="A134" s="211"/>
      <c r="B134" s="609"/>
      <c r="C134" s="609"/>
      <c r="D134" s="600"/>
      <c r="E134" s="600"/>
      <c r="F134" s="600"/>
      <c r="G134" s="600"/>
    </row>
    <row r="135" spans="1:72" ht="20.100000000000001" customHeight="1">
      <c r="A135" s="639" t="s">
        <v>728</v>
      </c>
      <c r="B135" s="609"/>
      <c r="C135" s="609"/>
      <c r="D135" s="600"/>
      <c r="E135" s="600"/>
      <c r="F135" s="600"/>
      <c r="G135" s="600"/>
    </row>
    <row r="136" spans="1:72" ht="20.100000000000001" customHeight="1">
      <c r="A136" s="639"/>
      <c r="B136" s="609"/>
      <c r="C136" s="609"/>
      <c r="D136" s="600"/>
      <c r="E136" s="600"/>
      <c r="F136" s="600"/>
      <c r="G136" s="600"/>
    </row>
    <row r="137" spans="1:72" ht="20.100000000000001" customHeight="1">
      <c r="A137" s="608" t="s">
        <v>145</v>
      </c>
      <c r="B137" s="608"/>
      <c r="C137" s="609"/>
      <c r="D137" s="600"/>
      <c r="E137" s="600"/>
      <c r="F137" s="600"/>
      <c r="G137" s="600"/>
    </row>
    <row r="138" spans="1:72" ht="37.5" customHeight="1" thickBot="1">
      <c r="A138" s="212" t="s">
        <v>17</v>
      </c>
      <c r="B138" s="466"/>
      <c r="C138" s="467"/>
      <c r="D138" s="527" t="s">
        <v>18</v>
      </c>
      <c r="E138" s="527" t="s">
        <v>19</v>
      </c>
      <c r="F138" s="527" t="s">
        <v>20</v>
      </c>
      <c r="G138" s="527" t="s">
        <v>21</v>
      </c>
      <c r="H138" s="527" t="s">
        <v>22</v>
      </c>
      <c r="I138" s="527" t="s">
        <v>23</v>
      </c>
      <c r="J138" s="527" t="s">
        <v>24</v>
      </c>
      <c r="K138" s="527" t="s">
        <v>25</v>
      </c>
      <c r="L138" s="527" t="s">
        <v>26</v>
      </c>
      <c r="M138" s="527" t="s">
        <v>27</v>
      </c>
      <c r="N138" s="527" t="s">
        <v>28</v>
      </c>
      <c r="O138" s="527" t="s">
        <v>29</v>
      </c>
      <c r="P138" s="527" t="s">
        <v>30</v>
      </c>
      <c r="Q138" s="527" t="s">
        <v>31</v>
      </c>
      <c r="R138" s="527" t="s">
        <v>32</v>
      </c>
      <c r="S138" s="527" t="s">
        <v>33</v>
      </c>
      <c r="T138" s="527" t="s">
        <v>34</v>
      </c>
      <c r="U138" s="527" t="s">
        <v>35</v>
      </c>
      <c r="V138" s="527" t="s">
        <v>36</v>
      </c>
      <c r="W138" s="527" t="s">
        <v>37</v>
      </c>
      <c r="X138" s="527" t="s">
        <v>38</v>
      </c>
      <c r="Y138" s="527" t="s">
        <v>39</v>
      </c>
      <c r="Z138" s="527" t="s">
        <v>40</v>
      </c>
      <c r="AA138" s="527" t="s">
        <v>41</v>
      </c>
    </row>
    <row r="139" spans="1:72" ht="25.15" customHeight="1">
      <c r="A139" s="215" t="s">
        <v>146</v>
      </c>
      <c r="B139" s="468"/>
      <c r="C139" s="136"/>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row>
    <row r="140" spans="1:72" ht="33" customHeight="1">
      <c r="A140" s="218" t="s">
        <v>147</v>
      </c>
      <c r="B140" s="741"/>
      <c r="C140" s="741"/>
      <c r="D140" s="595">
        <v>617</v>
      </c>
      <c r="E140" s="595">
        <v>579</v>
      </c>
      <c r="F140" s="595">
        <v>265</v>
      </c>
      <c r="G140" s="595">
        <v>668</v>
      </c>
      <c r="H140" s="595">
        <v>463</v>
      </c>
      <c r="I140" s="595">
        <v>329</v>
      </c>
      <c r="J140" s="595">
        <v>209</v>
      </c>
      <c r="K140" s="595">
        <v>672</v>
      </c>
      <c r="L140" s="595">
        <v>433</v>
      </c>
      <c r="M140" s="595">
        <v>232</v>
      </c>
      <c r="N140" s="595">
        <v>-598</v>
      </c>
      <c r="O140" s="595">
        <v>130</v>
      </c>
      <c r="P140" s="595">
        <v>453</v>
      </c>
      <c r="Q140" s="595">
        <v>155</v>
      </c>
      <c r="R140" s="595">
        <v>87</v>
      </c>
      <c r="S140" s="595">
        <v>312</v>
      </c>
      <c r="T140" s="595">
        <v>499</v>
      </c>
      <c r="U140" s="595">
        <v>177</v>
      </c>
      <c r="V140" s="595">
        <v>503</v>
      </c>
      <c r="W140" s="595">
        <v>444</v>
      </c>
      <c r="X140" s="595">
        <v>615</v>
      </c>
      <c r="Y140" s="595">
        <v>385</v>
      </c>
      <c r="Z140" s="595">
        <v>225</v>
      </c>
      <c r="AA140" s="595">
        <v>449</v>
      </c>
    </row>
    <row r="141" spans="1:72" s="620" customFormat="1" ht="20.100000000000001" customHeight="1">
      <c r="A141" s="739" t="s">
        <v>49</v>
      </c>
      <c r="B141" s="468"/>
      <c r="C141" s="136"/>
      <c r="D141" s="595"/>
      <c r="E141" s="595"/>
      <c r="F141" s="595"/>
      <c r="G141" s="595"/>
      <c r="H141" s="595"/>
      <c r="I141" s="595"/>
      <c r="J141" s="595"/>
      <c r="K141" s="595"/>
      <c r="L141" s="595">
        <v>-7</v>
      </c>
      <c r="M141" s="595">
        <v>-1</v>
      </c>
      <c r="N141" s="595">
        <v>761</v>
      </c>
      <c r="O141" s="595">
        <v>205</v>
      </c>
      <c r="P141" s="595">
        <v>-94</v>
      </c>
      <c r="Q141" s="595">
        <v>54</v>
      </c>
      <c r="R141" s="595">
        <v>65</v>
      </c>
      <c r="S141" s="595">
        <v>-14</v>
      </c>
      <c r="T141" s="595">
        <v>-76</v>
      </c>
      <c r="U141" s="595">
        <v>42</v>
      </c>
      <c r="V141" s="595">
        <v>-293</v>
      </c>
      <c r="W141" s="595">
        <v>-20</v>
      </c>
      <c r="X141" s="595">
        <v>-77</v>
      </c>
      <c r="Y141" s="595">
        <v>-103</v>
      </c>
      <c r="Z141" s="595">
        <v>5</v>
      </c>
      <c r="AA141" s="595">
        <v>24</v>
      </c>
      <c r="AB141" s="452"/>
      <c r="AC141" s="452"/>
      <c r="AD141" s="452"/>
      <c r="AE141" s="452"/>
      <c r="AF141" s="452"/>
      <c r="AG141" s="452"/>
      <c r="AH141" s="452"/>
      <c r="AI141" s="452"/>
      <c r="AJ141" s="452"/>
      <c r="AK141" s="452"/>
      <c r="AL141" s="452"/>
      <c r="AM141" s="452"/>
      <c r="AN141" s="452"/>
      <c r="AO141" s="452"/>
      <c r="AP141" s="452"/>
      <c r="AQ141" s="452"/>
      <c r="AR141" s="452"/>
      <c r="AS141" s="452"/>
      <c r="AT141" s="452"/>
      <c r="AU141" s="452"/>
      <c r="AV141" s="452"/>
      <c r="AW141" s="452"/>
      <c r="AX141" s="452"/>
      <c r="AY141" s="452"/>
      <c r="AZ141" s="452"/>
      <c r="BA141" s="452"/>
      <c r="BB141" s="452"/>
      <c r="BC141" s="452"/>
      <c r="BD141" s="452"/>
      <c r="BE141" s="452"/>
      <c r="BF141" s="452"/>
      <c r="BG141" s="452"/>
      <c r="BH141" s="452"/>
      <c r="BI141" s="452"/>
      <c r="BJ141" s="452"/>
      <c r="BK141" s="452"/>
      <c r="BL141" s="452"/>
      <c r="BM141" s="452"/>
      <c r="BN141" s="452"/>
      <c r="BO141" s="452"/>
      <c r="BP141" s="452"/>
      <c r="BQ141" s="452"/>
      <c r="BR141" s="452"/>
      <c r="BS141" s="452"/>
      <c r="BT141" s="452"/>
    </row>
    <row r="142" spans="1:72" s="620" customFormat="1" ht="20.100000000000001" customHeight="1">
      <c r="A142" s="144" t="s">
        <v>148</v>
      </c>
      <c r="B142" s="469"/>
      <c r="C142" s="149"/>
      <c r="D142" s="534"/>
      <c r="E142" s="534"/>
      <c r="F142" s="534"/>
      <c r="G142" s="534"/>
      <c r="H142" s="534"/>
      <c r="I142" s="534"/>
      <c r="J142" s="534"/>
      <c r="K142" s="534"/>
      <c r="L142" s="534">
        <v>-30</v>
      </c>
      <c r="M142" s="534">
        <v>-2</v>
      </c>
      <c r="N142" s="534">
        <v>0</v>
      </c>
      <c r="O142" s="534">
        <v>-20</v>
      </c>
      <c r="P142" s="534">
        <v>-2</v>
      </c>
      <c r="Q142" s="534">
        <v>0</v>
      </c>
      <c r="R142" s="534">
        <v>0</v>
      </c>
      <c r="S142" s="534">
        <v>0</v>
      </c>
      <c r="T142" s="534">
        <v>0</v>
      </c>
      <c r="U142" s="534">
        <v>0</v>
      </c>
      <c r="V142" s="534">
        <v>0</v>
      </c>
      <c r="W142" s="534">
        <v>0</v>
      </c>
      <c r="X142" s="534">
        <v>0</v>
      </c>
      <c r="Y142" s="534">
        <v>0</v>
      </c>
      <c r="Z142" s="534">
        <v>0</v>
      </c>
      <c r="AA142" s="534">
        <v>0</v>
      </c>
      <c r="AB142" s="452"/>
      <c r="AC142" s="452"/>
      <c r="AD142" s="452"/>
      <c r="AE142" s="452"/>
      <c r="AF142" s="452"/>
      <c r="AG142" s="452"/>
      <c r="AH142" s="452"/>
      <c r="AI142" s="452"/>
      <c r="AJ142" s="452"/>
      <c r="AK142" s="452"/>
      <c r="AL142" s="452"/>
      <c r="AM142" s="452"/>
      <c r="AN142" s="452"/>
      <c r="AO142" s="452"/>
      <c r="AP142" s="452"/>
      <c r="AQ142" s="452"/>
      <c r="AR142" s="452"/>
      <c r="AS142" s="452"/>
      <c r="AT142" s="452"/>
      <c r="AU142" s="452"/>
      <c r="AV142" s="452"/>
      <c r="AW142" s="452"/>
      <c r="AX142" s="452"/>
      <c r="AY142" s="452"/>
      <c r="AZ142" s="452"/>
      <c r="BA142" s="452"/>
      <c r="BB142" s="452"/>
      <c r="BC142" s="452"/>
      <c r="BD142" s="452"/>
      <c r="BE142" s="452"/>
      <c r="BF142" s="452"/>
      <c r="BG142" s="452"/>
      <c r="BH142" s="452"/>
      <c r="BI142" s="452"/>
      <c r="BJ142" s="452"/>
      <c r="BK142" s="452"/>
      <c r="BL142" s="452"/>
      <c r="BM142" s="452"/>
      <c r="BN142" s="452"/>
      <c r="BO142" s="452"/>
      <c r="BP142" s="452"/>
      <c r="BQ142" s="452"/>
      <c r="BR142" s="452"/>
      <c r="BS142" s="452"/>
      <c r="BT142" s="452"/>
    </row>
    <row r="143" spans="1:72" s="620" customFormat="1" ht="20.100000000000001" customHeight="1">
      <c r="A143" s="218" t="s">
        <v>149</v>
      </c>
      <c r="B143" s="468"/>
      <c r="C143" s="136"/>
      <c r="D143" s="595"/>
      <c r="E143" s="595"/>
      <c r="F143" s="595"/>
      <c r="G143" s="595"/>
      <c r="H143" s="595"/>
      <c r="I143" s="595"/>
      <c r="J143" s="595"/>
      <c r="K143" s="595"/>
      <c r="L143" s="595">
        <v>396</v>
      </c>
      <c r="M143" s="595">
        <v>228</v>
      </c>
      <c r="N143" s="595">
        <v>163</v>
      </c>
      <c r="O143" s="595">
        <v>315</v>
      </c>
      <c r="P143" s="595">
        <v>357</v>
      </c>
      <c r="Q143" s="595">
        <v>209</v>
      </c>
      <c r="R143" s="595">
        <v>151</v>
      </c>
      <c r="S143" s="595">
        <v>298</v>
      </c>
      <c r="T143" s="595">
        <v>423</v>
      </c>
      <c r="U143" s="595">
        <v>219</v>
      </c>
      <c r="V143" s="595">
        <v>210</v>
      </c>
      <c r="W143" s="595">
        <v>424</v>
      </c>
      <c r="X143" s="595">
        <v>538</v>
      </c>
      <c r="Y143" s="595">
        <v>282</v>
      </c>
      <c r="Z143" s="595">
        <v>230</v>
      </c>
      <c r="AA143" s="595">
        <v>473</v>
      </c>
      <c r="AB143" s="487"/>
      <c r="AC143" s="487"/>
      <c r="AD143" s="487"/>
      <c r="AE143" s="487"/>
      <c r="AF143" s="487"/>
      <c r="AG143" s="487"/>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row>
    <row r="144" spans="1:72" s="620" customFormat="1" ht="20.100000000000001" hidden="1" customHeight="1" outlineLevel="1">
      <c r="A144" s="219" t="s">
        <v>150</v>
      </c>
      <c r="B144" s="468"/>
      <c r="C144" s="136"/>
      <c r="D144" s="595"/>
      <c r="E144" s="595"/>
      <c r="F144" s="595"/>
      <c r="G144" s="595"/>
      <c r="H144" s="595"/>
      <c r="I144" s="595"/>
      <c r="J144" s="595"/>
      <c r="K144" s="595"/>
      <c r="L144" s="595">
        <v>-9</v>
      </c>
      <c r="M144" s="595">
        <v>-9</v>
      </c>
      <c r="N144" s="595">
        <v>1</v>
      </c>
      <c r="O144" s="595">
        <v>2</v>
      </c>
      <c r="P144" s="595">
        <v>-22</v>
      </c>
      <c r="Q144" s="595">
        <v>-13</v>
      </c>
      <c r="R144" s="595">
        <v>-27</v>
      </c>
      <c r="S144" s="595">
        <v>12</v>
      </c>
      <c r="T144" s="595">
        <v>3</v>
      </c>
      <c r="U144" s="595">
        <v>-36</v>
      </c>
      <c r="V144" s="595">
        <v>-22</v>
      </c>
      <c r="W144" s="595">
        <v>-21</v>
      </c>
      <c r="X144" s="595">
        <v>-3</v>
      </c>
      <c r="Y144" s="595">
        <v>-23</v>
      </c>
      <c r="Z144" s="595">
        <v>-42</v>
      </c>
      <c r="AA144" s="595">
        <v>-22</v>
      </c>
      <c r="AB144" s="487"/>
      <c r="AC144" s="487"/>
      <c r="AD144" s="487"/>
      <c r="AE144" s="487"/>
      <c r="AF144" s="487"/>
      <c r="AG144" s="487"/>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row>
    <row r="145" spans="1:72" s="622" customFormat="1" ht="20.100000000000001" hidden="1" customHeight="1" outlineLevel="1">
      <c r="A145" s="219" t="s">
        <v>151</v>
      </c>
      <c r="B145" s="468"/>
      <c r="C145" s="136"/>
      <c r="D145" s="595">
        <v>26</v>
      </c>
      <c r="E145" s="595">
        <v>-189</v>
      </c>
      <c r="F145" s="595">
        <v>59</v>
      </c>
      <c r="G145" s="595">
        <v>-158</v>
      </c>
      <c r="H145" s="595">
        <v>-14</v>
      </c>
      <c r="I145" s="595">
        <v>-39</v>
      </c>
      <c r="J145" s="595">
        <v>19</v>
      </c>
      <c r="K145" s="595">
        <v>-210</v>
      </c>
      <c r="L145" s="595"/>
      <c r="M145" s="595"/>
      <c r="N145" s="595"/>
      <c r="O145" s="595"/>
      <c r="P145" s="595"/>
      <c r="Q145" s="595"/>
      <c r="R145" s="595"/>
      <c r="S145" s="595"/>
      <c r="T145" s="595"/>
      <c r="U145" s="595"/>
      <c r="V145" s="595"/>
      <c r="W145" s="595"/>
      <c r="X145" s="595"/>
      <c r="Y145" s="595"/>
      <c r="Z145" s="595"/>
      <c r="AA145" s="595"/>
      <c r="AB145" s="721"/>
      <c r="AC145" s="721"/>
      <c r="AD145" s="721"/>
      <c r="AE145" s="721"/>
      <c r="AF145" s="721"/>
      <c r="AG145" s="721"/>
      <c r="AH145" s="624"/>
      <c r="AI145" s="624"/>
      <c r="AJ145" s="624"/>
      <c r="AK145" s="624"/>
      <c r="AL145" s="624"/>
      <c r="AM145" s="624"/>
      <c r="AN145" s="624"/>
      <c r="AO145" s="624"/>
      <c r="AP145" s="624"/>
      <c r="AQ145" s="624"/>
      <c r="AR145" s="624"/>
      <c r="AS145" s="624"/>
      <c r="AT145" s="624"/>
      <c r="AU145" s="624"/>
      <c r="AV145" s="624"/>
      <c r="AW145" s="624"/>
      <c r="AX145" s="624"/>
      <c r="AY145" s="624"/>
      <c r="AZ145" s="624"/>
      <c r="BA145" s="624"/>
      <c r="BB145" s="624"/>
      <c r="BC145" s="624"/>
      <c r="BD145" s="624"/>
      <c r="BE145" s="624"/>
      <c r="BF145" s="624"/>
      <c r="BG145" s="624"/>
      <c r="BH145" s="624"/>
      <c r="BI145" s="624"/>
      <c r="BJ145" s="624"/>
      <c r="BK145" s="624"/>
      <c r="BL145" s="624"/>
      <c r="BM145" s="624"/>
      <c r="BN145" s="624"/>
      <c r="BO145" s="624"/>
      <c r="BP145" s="624"/>
      <c r="BQ145" s="624"/>
      <c r="BR145" s="624"/>
      <c r="BS145" s="624"/>
      <c r="BT145" s="624"/>
    </row>
    <row r="146" spans="1:72" ht="20.100000000000001" hidden="1" customHeight="1" outlineLevel="1">
      <c r="A146" s="1075" t="s">
        <v>152</v>
      </c>
      <c r="B146" s="1076"/>
      <c r="C146" s="1076"/>
      <c r="D146" s="595">
        <v>-210</v>
      </c>
      <c r="E146" s="595">
        <v>-99</v>
      </c>
      <c r="F146" s="595">
        <v>68</v>
      </c>
      <c r="G146" s="595">
        <v>54</v>
      </c>
      <c r="H146" s="595">
        <v>-23</v>
      </c>
      <c r="I146" s="595">
        <v>31</v>
      </c>
      <c r="J146" s="595">
        <v>49</v>
      </c>
      <c r="K146" s="595">
        <v>126</v>
      </c>
      <c r="L146" s="595">
        <v>77</v>
      </c>
      <c r="M146" s="595">
        <v>30</v>
      </c>
      <c r="N146" s="595">
        <v>35</v>
      </c>
      <c r="O146" s="595">
        <v>35</v>
      </c>
      <c r="P146" s="595">
        <v>51</v>
      </c>
      <c r="Q146" s="595">
        <v>-20</v>
      </c>
      <c r="R146" s="595">
        <v>-39</v>
      </c>
      <c r="S146" s="595">
        <v>-20</v>
      </c>
      <c r="T146" s="595">
        <v>-137</v>
      </c>
      <c r="U146" s="595">
        <v>7</v>
      </c>
      <c r="V146" s="595">
        <v>-23</v>
      </c>
      <c r="W146" s="595">
        <v>-51</v>
      </c>
      <c r="X146" s="595">
        <v>-45</v>
      </c>
      <c r="Y146" s="595">
        <v>105</v>
      </c>
      <c r="Z146" s="595">
        <v>58</v>
      </c>
      <c r="AA146" s="595">
        <v>19</v>
      </c>
      <c r="AB146" s="595"/>
      <c r="AC146" s="595"/>
      <c r="AD146" s="595"/>
      <c r="AE146" s="669"/>
      <c r="AF146" s="722"/>
      <c r="AG146" s="602"/>
    </row>
    <row r="147" spans="1:72" ht="20.100000000000001" customHeight="1" collapsed="1">
      <c r="A147" s="219" t="s">
        <v>900</v>
      </c>
      <c r="B147" s="741"/>
      <c r="C147" s="741"/>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669"/>
      <c r="AF147" s="722"/>
      <c r="AG147" s="602"/>
    </row>
    <row r="148" spans="1:72" ht="20.100000000000001" customHeight="1">
      <c r="A148" s="219" t="s">
        <v>772</v>
      </c>
      <c r="B148" s="741"/>
      <c r="C148" s="741"/>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669"/>
      <c r="AF148" s="722"/>
      <c r="AG148" s="602"/>
    </row>
    <row r="149" spans="1:72" ht="20.100000000000001" customHeight="1">
      <c r="A149" s="144" t="s">
        <v>153</v>
      </c>
      <c r="B149" s="469"/>
      <c r="C149" s="149"/>
      <c r="D149" s="534">
        <v>-31</v>
      </c>
      <c r="E149" s="534">
        <v>-51</v>
      </c>
      <c r="F149" s="534">
        <v>-68</v>
      </c>
      <c r="G149" s="534">
        <v>-61</v>
      </c>
      <c r="H149" s="534">
        <v>20</v>
      </c>
      <c r="I149" s="534">
        <v>-65</v>
      </c>
      <c r="J149" s="534">
        <v>-66</v>
      </c>
      <c r="K149" s="534">
        <v>-52</v>
      </c>
      <c r="L149" s="534">
        <v>18</v>
      </c>
      <c r="M149" s="534">
        <v>-56</v>
      </c>
      <c r="N149" s="534">
        <v>-38</v>
      </c>
      <c r="O149" s="534">
        <v>10</v>
      </c>
      <c r="P149" s="534">
        <v>-41</v>
      </c>
      <c r="Q149" s="534">
        <v>-159</v>
      </c>
      <c r="R149" s="534">
        <v>-11</v>
      </c>
      <c r="S149" s="534">
        <v>-5</v>
      </c>
      <c r="T149" s="534">
        <v>-18</v>
      </c>
      <c r="U149" s="534">
        <v>-12</v>
      </c>
      <c r="V149" s="534">
        <v>-41</v>
      </c>
      <c r="W149" s="534">
        <v>-11</v>
      </c>
      <c r="X149" s="534">
        <v>-17</v>
      </c>
      <c r="Y149" s="534">
        <v>-30</v>
      </c>
      <c r="Z149" s="534">
        <v>-23</v>
      </c>
      <c r="AA149" s="534">
        <v>-25</v>
      </c>
      <c r="AB149" s="595"/>
      <c r="AC149" s="595"/>
      <c r="AD149" s="595"/>
      <c r="AE149" s="720"/>
      <c r="AF149" s="641"/>
      <c r="AG149" s="595"/>
    </row>
    <row r="150" spans="1:72" s="593" customFormat="1" ht="20.100000000000001" customHeight="1">
      <c r="A150" s="218" t="s">
        <v>154</v>
      </c>
      <c r="B150" s="470"/>
      <c r="C150" s="164"/>
      <c r="D150" s="602">
        <v>402</v>
      </c>
      <c r="E150" s="602">
        <v>240</v>
      </c>
      <c r="F150" s="602">
        <v>324</v>
      </c>
      <c r="G150" s="602">
        <v>503</v>
      </c>
      <c r="H150" s="602">
        <v>446</v>
      </c>
      <c r="I150" s="602">
        <v>257</v>
      </c>
      <c r="J150" s="602">
        <v>210</v>
      </c>
      <c r="K150" s="602">
        <v>535</v>
      </c>
      <c r="L150" s="602">
        <v>482</v>
      </c>
      <c r="M150" s="602">
        <v>193</v>
      </c>
      <c r="N150" s="602">
        <v>161</v>
      </c>
      <c r="O150" s="602">
        <v>363</v>
      </c>
      <c r="P150" s="602">
        <v>346</v>
      </c>
      <c r="Q150" s="602">
        <v>17</v>
      </c>
      <c r="R150" s="602">
        <v>74</v>
      </c>
      <c r="S150" s="602">
        <v>286</v>
      </c>
      <c r="T150" s="602">
        <v>270</v>
      </c>
      <c r="U150" s="602">
        <v>179</v>
      </c>
      <c r="V150" s="602">
        <v>124</v>
      </c>
      <c r="W150" s="602">
        <v>340</v>
      </c>
      <c r="X150" s="602">
        <v>473</v>
      </c>
      <c r="Y150" s="602">
        <v>334</v>
      </c>
      <c r="Z150" s="602">
        <v>222</v>
      </c>
      <c r="AA150" s="602">
        <v>444</v>
      </c>
      <c r="AB150" s="594"/>
      <c r="AC150" s="594"/>
      <c r="AD150" s="594"/>
      <c r="AE150" s="669"/>
      <c r="AF150" s="594"/>
      <c r="AG150" s="594"/>
      <c r="AH150" s="601"/>
      <c r="AI150" s="601"/>
      <c r="AJ150" s="601"/>
      <c r="AK150" s="601"/>
      <c r="AL150" s="601"/>
      <c r="AM150" s="601"/>
      <c r="AN150" s="601"/>
      <c r="AO150" s="601"/>
      <c r="AP150" s="601"/>
      <c r="AQ150" s="601"/>
      <c r="AR150" s="601"/>
      <c r="AS150" s="601"/>
      <c r="AT150" s="601"/>
      <c r="AU150" s="601"/>
      <c r="AV150" s="601"/>
      <c r="AW150" s="601"/>
      <c r="AX150" s="601"/>
      <c r="AY150" s="601"/>
      <c r="AZ150" s="601"/>
      <c r="BA150" s="601"/>
      <c r="BB150" s="601"/>
      <c r="BC150" s="601"/>
      <c r="BD150" s="601"/>
      <c r="BE150" s="601"/>
      <c r="BF150" s="601"/>
      <c r="BG150" s="601"/>
      <c r="BH150" s="601"/>
      <c r="BI150" s="601"/>
      <c r="BJ150" s="601"/>
      <c r="BK150" s="601"/>
      <c r="BL150" s="601"/>
      <c r="BM150" s="601"/>
      <c r="BN150" s="601"/>
      <c r="BO150" s="601"/>
      <c r="BP150" s="601"/>
      <c r="BQ150" s="601"/>
      <c r="BR150" s="601"/>
      <c r="BS150" s="601"/>
      <c r="BT150" s="601"/>
    </row>
    <row r="151" spans="1:72" ht="20.100000000000001" customHeight="1">
      <c r="A151" s="144" t="s">
        <v>155</v>
      </c>
      <c r="B151" s="469"/>
      <c r="C151" s="149"/>
      <c r="D151" s="534">
        <v>65</v>
      </c>
      <c r="E151" s="534">
        <v>42</v>
      </c>
      <c r="F151" s="534">
        <v>77</v>
      </c>
      <c r="G151" s="534">
        <v>-105</v>
      </c>
      <c r="H151" s="534">
        <v>-40</v>
      </c>
      <c r="I151" s="534">
        <v>137</v>
      </c>
      <c r="J151" s="534">
        <v>2</v>
      </c>
      <c r="K151" s="534">
        <v>-141</v>
      </c>
      <c r="L151" s="534">
        <v>34</v>
      </c>
      <c r="M151" s="534">
        <v>36</v>
      </c>
      <c r="N151" s="534">
        <v>-10</v>
      </c>
      <c r="O151" s="534">
        <v>-31</v>
      </c>
      <c r="P151" s="534">
        <v>29</v>
      </c>
      <c r="Q151" s="534">
        <v>-22</v>
      </c>
      <c r="R151" s="534">
        <v>26</v>
      </c>
      <c r="S151" s="534">
        <v>-136</v>
      </c>
      <c r="T151" s="534">
        <v>12</v>
      </c>
      <c r="U151" s="534">
        <v>54</v>
      </c>
      <c r="V151" s="534">
        <v>61</v>
      </c>
      <c r="W151" s="534">
        <v>-45</v>
      </c>
      <c r="X151" s="534">
        <v>-200</v>
      </c>
      <c r="Y151" s="534">
        <v>27</v>
      </c>
      <c r="Z151" s="534">
        <v>-89</v>
      </c>
      <c r="AA151" s="534">
        <v>-406</v>
      </c>
      <c r="AB151" s="595"/>
      <c r="AC151" s="595"/>
      <c r="AD151" s="595"/>
      <c r="AE151" s="669"/>
      <c r="AF151" s="641"/>
      <c r="AG151" s="595"/>
    </row>
    <row r="152" spans="1:72" ht="20.100000000000001" customHeight="1">
      <c r="A152" s="231" t="s">
        <v>156</v>
      </c>
      <c r="B152" s="621"/>
      <c r="C152" s="621"/>
      <c r="D152" s="706"/>
      <c r="E152" s="706"/>
      <c r="F152" s="706"/>
      <c r="G152" s="706"/>
      <c r="H152" s="706">
        <v>405</v>
      </c>
      <c r="I152" s="706">
        <v>394</v>
      </c>
      <c r="J152" s="706">
        <v>212</v>
      </c>
      <c r="K152" s="706">
        <v>394</v>
      </c>
      <c r="L152" s="706">
        <v>516</v>
      </c>
      <c r="M152" s="706">
        <v>229</v>
      </c>
      <c r="N152" s="706">
        <v>151</v>
      </c>
      <c r="O152" s="706">
        <v>332</v>
      </c>
      <c r="P152" s="706">
        <v>375</v>
      </c>
      <c r="Q152" s="706">
        <v>-5</v>
      </c>
      <c r="R152" s="706">
        <v>101</v>
      </c>
      <c r="S152" s="706">
        <v>150</v>
      </c>
      <c r="T152" s="706">
        <v>282</v>
      </c>
      <c r="U152" s="706">
        <v>232</v>
      </c>
      <c r="V152" s="706">
        <v>185</v>
      </c>
      <c r="W152" s="706">
        <v>295</v>
      </c>
      <c r="X152" s="706">
        <v>273</v>
      </c>
      <c r="Y152" s="706">
        <v>361</v>
      </c>
      <c r="Z152" s="706">
        <v>133</v>
      </c>
      <c r="AA152" s="706">
        <v>38</v>
      </c>
      <c r="AB152" s="572"/>
      <c r="AC152" s="572"/>
      <c r="AD152" s="572"/>
      <c r="AE152" s="669"/>
      <c r="AF152" s="641"/>
      <c r="AG152" s="595"/>
    </row>
    <row r="153" spans="1:72" ht="20.100000000000001" customHeight="1">
      <c r="A153" s="230" t="s">
        <v>157</v>
      </c>
      <c r="B153" s="167"/>
      <c r="C153" s="167"/>
      <c r="D153" s="549"/>
      <c r="E153" s="549"/>
      <c r="F153" s="549"/>
      <c r="G153" s="549"/>
      <c r="H153" s="549">
        <v>161</v>
      </c>
      <c r="I153" s="549">
        <v>61</v>
      </c>
      <c r="J153" s="549">
        <v>76</v>
      </c>
      <c r="K153" s="549">
        <v>58</v>
      </c>
      <c r="L153" s="549">
        <v>87</v>
      </c>
      <c r="M153" s="549">
        <v>66</v>
      </c>
      <c r="N153" s="531" t="s">
        <v>61</v>
      </c>
      <c r="O153" s="531" t="s">
        <v>61</v>
      </c>
      <c r="P153" s="531" t="s">
        <v>61</v>
      </c>
      <c r="Q153" s="531" t="s">
        <v>61</v>
      </c>
      <c r="R153" s="531" t="s">
        <v>61</v>
      </c>
      <c r="S153" s="531" t="s">
        <v>61</v>
      </c>
      <c r="T153" s="531" t="s">
        <v>61</v>
      </c>
      <c r="U153" s="531" t="s">
        <v>61</v>
      </c>
      <c r="V153" s="531" t="s">
        <v>61</v>
      </c>
      <c r="W153" s="531" t="s">
        <v>61</v>
      </c>
      <c r="X153" s="531" t="s">
        <v>61</v>
      </c>
      <c r="Y153" s="531" t="s">
        <v>61</v>
      </c>
      <c r="Z153" s="531" t="s">
        <v>61</v>
      </c>
      <c r="AA153" s="531" t="s">
        <v>61</v>
      </c>
      <c r="AB153" s="526"/>
      <c r="AC153" s="526"/>
      <c r="AD153" s="526"/>
      <c r="AE153" s="594"/>
      <c r="AF153" s="594"/>
      <c r="AG153" s="595"/>
    </row>
    <row r="154" spans="1:72" ht="20.100000000000001" customHeight="1">
      <c r="A154" s="608" t="s">
        <v>158</v>
      </c>
      <c r="B154" s="609"/>
      <c r="C154" s="609"/>
      <c r="D154" s="572">
        <v>467</v>
      </c>
      <c r="E154" s="572">
        <v>282</v>
      </c>
      <c r="F154" s="572">
        <v>401</v>
      </c>
      <c r="G154" s="572">
        <v>398</v>
      </c>
      <c r="H154" s="572">
        <v>566</v>
      </c>
      <c r="I154" s="572">
        <v>455</v>
      </c>
      <c r="J154" s="572">
        <v>288</v>
      </c>
      <c r="K154" s="572">
        <v>452</v>
      </c>
      <c r="L154" s="572">
        <v>603</v>
      </c>
      <c r="M154" s="572">
        <v>296</v>
      </c>
      <c r="N154" s="572">
        <v>151</v>
      </c>
      <c r="O154" s="572">
        <v>331</v>
      </c>
      <c r="P154" s="572">
        <v>375</v>
      </c>
      <c r="Q154" s="572">
        <v>-5</v>
      </c>
      <c r="R154" s="572">
        <v>101</v>
      </c>
      <c r="S154" s="572">
        <v>150</v>
      </c>
      <c r="T154" s="572">
        <v>282</v>
      </c>
      <c r="U154" s="572">
        <v>232</v>
      </c>
      <c r="V154" s="572">
        <v>185</v>
      </c>
      <c r="W154" s="572">
        <v>295</v>
      </c>
      <c r="X154" s="572">
        <v>273</v>
      </c>
      <c r="Y154" s="572">
        <v>361</v>
      </c>
      <c r="Z154" s="572">
        <v>133</v>
      </c>
      <c r="AA154" s="572">
        <v>38</v>
      </c>
      <c r="AB154" s="595"/>
      <c r="AC154" s="595"/>
      <c r="AD154" s="595"/>
      <c r="AE154" s="669"/>
      <c r="AF154" s="641"/>
      <c r="AG154" s="595"/>
    </row>
    <row r="155" spans="1:72" ht="16.149999999999999" customHeight="1">
      <c r="A155" s="608"/>
      <c r="B155" s="609"/>
      <c r="C155" s="609"/>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E155" s="671"/>
      <c r="AF155" s="601"/>
    </row>
    <row r="156" spans="1:72" ht="32.25" customHeight="1">
      <c r="A156" s="225" t="s">
        <v>159</v>
      </c>
      <c r="B156" s="609"/>
      <c r="C156" s="609"/>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E156" s="671"/>
      <c r="AF156" s="601"/>
    </row>
    <row r="157" spans="1:72" ht="20.100000000000001" customHeight="1">
      <c r="A157" s="142" t="s">
        <v>160</v>
      </c>
      <c r="B157" s="609"/>
      <c r="C157" s="609"/>
      <c r="D157" s="595">
        <v>-210</v>
      </c>
      <c r="E157" s="595">
        <v>-201</v>
      </c>
      <c r="F157" s="595">
        <v>-259</v>
      </c>
      <c r="G157" s="595">
        <v>-334</v>
      </c>
      <c r="H157" s="595">
        <v>-123</v>
      </c>
      <c r="I157" s="595">
        <v>-135</v>
      </c>
      <c r="J157" s="595">
        <v>-165</v>
      </c>
      <c r="K157" s="595">
        <v>-200</v>
      </c>
      <c r="L157" s="595">
        <v>-101</v>
      </c>
      <c r="M157" s="595">
        <v>-107</v>
      </c>
      <c r="N157" s="595">
        <v>-138</v>
      </c>
      <c r="O157" s="595">
        <v>-180</v>
      </c>
      <c r="P157" s="595">
        <v>-113</v>
      </c>
      <c r="Q157" s="595">
        <v>-130</v>
      </c>
      <c r="R157" s="595">
        <v>-124</v>
      </c>
      <c r="S157" s="595">
        <v>-232</v>
      </c>
      <c r="T157" s="595">
        <v>-180</v>
      </c>
      <c r="U157" s="595">
        <v>-128</v>
      </c>
      <c r="V157" s="595">
        <v>-162</v>
      </c>
      <c r="W157" s="595">
        <v>-187</v>
      </c>
      <c r="X157" s="595">
        <v>-133</v>
      </c>
      <c r="Y157" s="595">
        <v>-118</v>
      </c>
      <c r="Z157" s="595">
        <v>-142</v>
      </c>
      <c r="AA157" s="595">
        <v>-185</v>
      </c>
      <c r="AE157" s="671"/>
      <c r="AF157" s="601"/>
    </row>
    <row r="158" spans="1:72" ht="20.100000000000001" hidden="1" customHeight="1" outlineLevel="1">
      <c r="A158" s="165" t="s">
        <v>161</v>
      </c>
      <c r="B158" s="609"/>
      <c r="C158" s="609"/>
      <c r="D158" s="595">
        <v>0</v>
      </c>
      <c r="E158" s="595">
        <v>-12</v>
      </c>
      <c r="F158" s="602">
        <v>0</v>
      </c>
      <c r="G158" s="602">
        <v>-2</v>
      </c>
      <c r="H158" s="602">
        <v>-1</v>
      </c>
      <c r="I158" s="602">
        <v>-5</v>
      </c>
      <c r="J158" s="602">
        <v>0</v>
      </c>
      <c r="K158" s="602">
        <v>0</v>
      </c>
      <c r="L158" s="602">
        <v>-1</v>
      </c>
      <c r="M158" s="602">
        <v>0</v>
      </c>
      <c r="N158" s="602">
        <v>0</v>
      </c>
      <c r="O158" s="602">
        <v>-1</v>
      </c>
      <c r="P158" s="602">
        <v>-93</v>
      </c>
      <c r="Q158" s="602">
        <v>-8</v>
      </c>
      <c r="R158" s="602">
        <v>-550</v>
      </c>
      <c r="S158" s="602">
        <v>-13</v>
      </c>
      <c r="T158" s="602">
        <v>-25</v>
      </c>
      <c r="U158" s="602">
        <v>-16</v>
      </c>
      <c r="V158" s="602">
        <v>-788</v>
      </c>
      <c r="W158" s="602">
        <v>0</v>
      </c>
      <c r="X158" s="602">
        <v>-7</v>
      </c>
      <c r="Y158" s="602">
        <v>-5</v>
      </c>
      <c r="Z158" s="602">
        <v>-6</v>
      </c>
      <c r="AA158" s="602">
        <v>-18</v>
      </c>
      <c r="AE158" s="671"/>
      <c r="AF158" s="601"/>
    </row>
    <row r="159" spans="1:72" ht="20.100000000000001" hidden="1" customHeight="1" outlineLevel="1">
      <c r="A159" s="165" t="s">
        <v>162</v>
      </c>
      <c r="B159" s="609"/>
      <c r="C159" s="609"/>
      <c r="D159" s="595">
        <v>0</v>
      </c>
      <c r="E159" s="595">
        <v>0</v>
      </c>
      <c r="F159" s="595">
        <v>0</v>
      </c>
      <c r="G159" s="595">
        <v>0</v>
      </c>
      <c r="H159" s="602">
        <v>0</v>
      </c>
      <c r="I159" s="602">
        <v>-20</v>
      </c>
      <c r="J159" s="602">
        <v>-32</v>
      </c>
      <c r="K159" s="602">
        <v>-8</v>
      </c>
      <c r="L159" s="602">
        <v>0</v>
      </c>
      <c r="M159" s="602">
        <v>-5</v>
      </c>
      <c r="N159" s="602">
        <v>0</v>
      </c>
      <c r="O159" s="602">
        <v>-22</v>
      </c>
      <c r="P159" s="602">
        <v>-9</v>
      </c>
      <c r="Q159" s="602">
        <v>0</v>
      </c>
      <c r="R159" s="602">
        <v>-1</v>
      </c>
      <c r="S159" s="602">
        <v>-7</v>
      </c>
      <c r="T159" s="602">
        <v>0</v>
      </c>
      <c r="U159" s="602">
        <v>-6</v>
      </c>
      <c r="V159" s="602">
        <v>-87</v>
      </c>
      <c r="W159" s="602">
        <v>-41</v>
      </c>
      <c r="X159" s="602">
        <v>-8</v>
      </c>
      <c r="Y159" s="602">
        <v>-3727</v>
      </c>
      <c r="Z159" s="602">
        <v>-153</v>
      </c>
      <c r="AA159" s="602">
        <v>-153</v>
      </c>
      <c r="AE159" s="671"/>
      <c r="AF159" s="601"/>
    </row>
    <row r="160" spans="1:72" ht="20.100000000000001" hidden="1" customHeight="1" outlineLevel="1">
      <c r="A160" s="165" t="s">
        <v>163</v>
      </c>
      <c r="B160" s="609"/>
      <c r="C160" s="609"/>
      <c r="D160" s="595">
        <v>-1</v>
      </c>
      <c r="E160" s="602">
        <v>0</v>
      </c>
      <c r="F160" s="602">
        <v>0</v>
      </c>
      <c r="G160" s="602">
        <v>0</v>
      </c>
      <c r="H160" s="602">
        <v>0</v>
      </c>
      <c r="I160" s="602">
        <v>0</v>
      </c>
      <c r="J160" s="602">
        <v>0</v>
      </c>
      <c r="K160" s="602">
        <v>-1</v>
      </c>
      <c r="L160" s="602">
        <v>0</v>
      </c>
      <c r="M160" s="602">
        <v>0</v>
      </c>
      <c r="N160" s="602">
        <v>0</v>
      </c>
      <c r="O160" s="602">
        <v>-14</v>
      </c>
      <c r="P160" s="602">
        <v>-2</v>
      </c>
      <c r="Q160" s="602">
        <v>0</v>
      </c>
      <c r="R160" s="602">
        <v>-3</v>
      </c>
      <c r="S160" s="602">
        <v>-9</v>
      </c>
      <c r="T160" s="602">
        <v>0</v>
      </c>
      <c r="U160" s="602">
        <v>-3</v>
      </c>
      <c r="V160" s="602">
        <v>-3</v>
      </c>
      <c r="W160" s="602">
        <v>-2</v>
      </c>
      <c r="X160" s="602">
        <v>-3</v>
      </c>
      <c r="Y160" s="602">
        <v>0</v>
      </c>
      <c r="Z160" s="602">
        <v>-4</v>
      </c>
      <c r="AA160" s="602">
        <v>-4</v>
      </c>
      <c r="AE160" s="671"/>
      <c r="AF160" s="601"/>
    </row>
    <row r="161" spans="1:72" ht="20.100000000000001" customHeight="1" collapsed="1">
      <c r="A161" s="142" t="s">
        <v>164</v>
      </c>
      <c r="B161" s="609"/>
      <c r="C161" s="609"/>
      <c r="D161" s="595">
        <v>-1</v>
      </c>
      <c r="E161" s="595">
        <v>-11</v>
      </c>
      <c r="F161" s="595">
        <v>0</v>
      </c>
      <c r="G161" s="595">
        <v>-3</v>
      </c>
      <c r="H161" s="595">
        <v>-1</v>
      </c>
      <c r="I161" s="595">
        <v>-26</v>
      </c>
      <c r="J161" s="595">
        <v>-33</v>
      </c>
      <c r="K161" s="595">
        <v>-10</v>
      </c>
      <c r="L161" s="595">
        <v>-1</v>
      </c>
      <c r="M161" s="595">
        <v>-5</v>
      </c>
      <c r="N161" s="595">
        <v>-1</v>
      </c>
      <c r="O161" s="595">
        <v>-37</v>
      </c>
      <c r="P161" s="595">
        <v>-104</v>
      </c>
      <c r="Q161" s="595">
        <v>-9</v>
      </c>
      <c r="R161" s="595">
        <v>-553</v>
      </c>
      <c r="S161" s="595">
        <v>-29</v>
      </c>
      <c r="T161" s="595">
        <v>-26</v>
      </c>
      <c r="U161" s="595">
        <v>-25</v>
      </c>
      <c r="V161" s="595">
        <v>-878</v>
      </c>
      <c r="W161" s="595">
        <v>-44</v>
      </c>
      <c r="X161" s="595">
        <v>-18</v>
      </c>
      <c r="Y161" s="595">
        <v>-3732</v>
      </c>
      <c r="Z161" s="595">
        <v>-163</v>
      </c>
      <c r="AA161" s="595">
        <v>-175</v>
      </c>
      <c r="AE161" s="671"/>
      <c r="AF161" s="601"/>
    </row>
    <row r="162" spans="1:72" ht="20.100000000000001" customHeight="1">
      <c r="A162" s="142" t="s">
        <v>165</v>
      </c>
      <c r="B162" s="609"/>
      <c r="C162" s="609"/>
      <c r="D162" s="595">
        <v>2</v>
      </c>
      <c r="E162" s="595">
        <v>2</v>
      </c>
      <c r="F162" s="595">
        <v>12</v>
      </c>
      <c r="G162" s="595">
        <v>50</v>
      </c>
      <c r="H162" s="595">
        <v>2</v>
      </c>
      <c r="I162" s="595">
        <v>7</v>
      </c>
      <c r="J162" s="595">
        <v>8</v>
      </c>
      <c r="K162" s="595">
        <v>8</v>
      </c>
      <c r="L162" s="595">
        <v>9</v>
      </c>
      <c r="M162" s="595">
        <v>1</v>
      </c>
      <c r="N162" s="595">
        <v>16</v>
      </c>
      <c r="O162" s="595">
        <v>2</v>
      </c>
      <c r="P162" s="595">
        <v>5</v>
      </c>
      <c r="Q162" s="595">
        <v>1</v>
      </c>
      <c r="R162" s="595">
        <v>1</v>
      </c>
      <c r="S162" s="595">
        <v>3</v>
      </c>
      <c r="T162" s="595">
        <v>2</v>
      </c>
      <c r="U162" s="595">
        <v>3</v>
      </c>
      <c r="V162" s="595">
        <v>2</v>
      </c>
      <c r="W162" s="595">
        <v>1</v>
      </c>
      <c r="X162" s="595">
        <v>0</v>
      </c>
      <c r="Y162" s="595">
        <v>34</v>
      </c>
      <c r="Z162" s="595">
        <v>2</v>
      </c>
      <c r="AA162" s="595">
        <v>2</v>
      </c>
      <c r="AE162" s="671"/>
      <c r="AF162" s="601"/>
    </row>
    <row r="163" spans="1:72" ht="20.100000000000001" hidden="1" customHeight="1" outlineLevel="1">
      <c r="A163" s="1055" t="s">
        <v>166</v>
      </c>
      <c r="B163" s="1056"/>
      <c r="C163" s="1056"/>
      <c r="D163" s="595">
        <v>13</v>
      </c>
      <c r="E163" s="595">
        <v>2</v>
      </c>
      <c r="F163" s="595">
        <v>3</v>
      </c>
      <c r="G163" s="595">
        <v>4</v>
      </c>
      <c r="H163" s="595">
        <v>0</v>
      </c>
      <c r="I163" s="595">
        <v>95</v>
      </c>
      <c r="J163" s="595">
        <v>0</v>
      </c>
      <c r="K163" s="595">
        <v>66</v>
      </c>
      <c r="L163" s="595">
        <v>0</v>
      </c>
      <c r="M163" s="595">
        <v>0</v>
      </c>
      <c r="N163" s="595">
        <v>0</v>
      </c>
      <c r="O163" s="595">
        <v>0</v>
      </c>
      <c r="P163" s="595">
        <v>6</v>
      </c>
      <c r="Q163" s="595">
        <v>0</v>
      </c>
      <c r="R163" s="595">
        <v>0</v>
      </c>
      <c r="S163" s="595">
        <v>0</v>
      </c>
      <c r="T163" s="595">
        <v>0</v>
      </c>
      <c r="U163" s="595">
        <v>0</v>
      </c>
      <c r="V163" s="595">
        <v>53</v>
      </c>
      <c r="W163" s="595">
        <v>1</v>
      </c>
      <c r="X163" s="595">
        <v>0</v>
      </c>
      <c r="Y163" s="595">
        <v>0</v>
      </c>
      <c r="Z163" s="595">
        <v>88</v>
      </c>
      <c r="AA163" s="595">
        <v>0</v>
      </c>
      <c r="AE163" s="671"/>
      <c r="AF163" s="601"/>
    </row>
    <row r="164" spans="1:72" ht="20.100000000000001" hidden="1" customHeight="1" outlineLevel="1">
      <c r="A164" s="165" t="s">
        <v>167</v>
      </c>
      <c r="B164" s="165"/>
      <c r="C164" s="165"/>
      <c r="D164" s="595">
        <v>0</v>
      </c>
      <c r="E164" s="602">
        <v>0</v>
      </c>
      <c r="F164" s="595">
        <v>89</v>
      </c>
      <c r="G164" s="595">
        <v>11</v>
      </c>
      <c r="H164" s="595">
        <v>1</v>
      </c>
      <c r="I164" s="595">
        <v>0</v>
      </c>
      <c r="J164" s="595">
        <v>0</v>
      </c>
      <c r="K164" s="595">
        <v>310</v>
      </c>
      <c r="L164" s="595">
        <v>27</v>
      </c>
      <c r="M164" s="595">
        <v>0</v>
      </c>
      <c r="N164" s="595">
        <v>0</v>
      </c>
      <c r="O164" s="595">
        <v>0</v>
      </c>
      <c r="P164" s="595">
        <v>33</v>
      </c>
      <c r="Q164" s="595">
        <v>1</v>
      </c>
      <c r="R164" s="595">
        <v>0</v>
      </c>
      <c r="S164" s="595">
        <v>0</v>
      </c>
      <c r="T164" s="595">
        <v>0</v>
      </c>
      <c r="U164" s="595">
        <v>0</v>
      </c>
      <c r="V164" s="595">
        <v>687</v>
      </c>
      <c r="W164" s="595">
        <v>0</v>
      </c>
      <c r="X164" s="595">
        <v>0</v>
      </c>
      <c r="Y164" s="595">
        <v>170</v>
      </c>
      <c r="Z164" s="595">
        <v>0</v>
      </c>
      <c r="AA164" s="595">
        <v>2</v>
      </c>
      <c r="AE164" s="671"/>
      <c r="AF164" s="601"/>
    </row>
    <row r="165" spans="1:72" ht="20.100000000000001" customHeight="1" collapsed="1">
      <c r="A165" s="142" t="s">
        <v>692</v>
      </c>
      <c r="B165" s="609"/>
      <c r="C165" s="609"/>
      <c r="D165" s="595">
        <v>13</v>
      </c>
      <c r="E165" s="595">
        <v>2</v>
      </c>
      <c r="F165" s="595">
        <v>92</v>
      </c>
      <c r="G165" s="595">
        <v>15</v>
      </c>
      <c r="H165" s="595">
        <v>1</v>
      </c>
      <c r="I165" s="595">
        <v>95</v>
      </c>
      <c r="J165" s="595">
        <v>1</v>
      </c>
      <c r="K165" s="595">
        <v>376</v>
      </c>
      <c r="L165" s="595">
        <v>27</v>
      </c>
      <c r="M165" s="595">
        <v>0</v>
      </c>
      <c r="N165" s="595">
        <v>0</v>
      </c>
      <c r="O165" s="595">
        <v>0</v>
      </c>
      <c r="P165" s="595">
        <v>39</v>
      </c>
      <c r="Q165" s="595">
        <v>1</v>
      </c>
      <c r="R165" s="595">
        <v>0</v>
      </c>
      <c r="S165" s="595">
        <v>0</v>
      </c>
      <c r="T165" s="595">
        <v>0</v>
      </c>
      <c r="U165" s="595">
        <v>0</v>
      </c>
      <c r="V165" s="595">
        <v>740</v>
      </c>
      <c r="W165" s="595">
        <v>1</v>
      </c>
      <c r="X165" s="595">
        <v>0</v>
      </c>
      <c r="Y165" s="595">
        <v>170</v>
      </c>
      <c r="Z165" s="595">
        <v>88</v>
      </c>
      <c r="AA165" s="595">
        <v>2</v>
      </c>
      <c r="AE165" s="671"/>
      <c r="AF165" s="601"/>
    </row>
    <row r="166" spans="1:72" ht="20.100000000000001" customHeight="1">
      <c r="A166" s="142" t="s">
        <v>169</v>
      </c>
      <c r="B166" s="609"/>
      <c r="C166" s="609"/>
      <c r="D166" s="602">
        <v>107</v>
      </c>
      <c r="E166" s="602">
        <v>29</v>
      </c>
      <c r="F166" s="602">
        <v>-96</v>
      </c>
      <c r="G166" s="602">
        <v>-176</v>
      </c>
      <c r="H166" s="602">
        <v>46</v>
      </c>
      <c r="I166" s="602">
        <v>177</v>
      </c>
      <c r="J166" s="602">
        <v>197</v>
      </c>
      <c r="K166" s="602">
        <v>6</v>
      </c>
      <c r="L166" s="602">
        <v>20</v>
      </c>
      <c r="M166" s="602">
        <v>227</v>
      </c>
      <c r="N166" s="602">
        <v>53</v>
      </c>
      <c r="O166" s="602">
        <v>180</v>
      </c>
      <c r="P166" s="602">
        <v>-30</v>
      </c>
      <c r="Q166" s="602">
        <v>-39</v>
      </c>
      <c r="R166" s="602">
        <v>-6</v>
      </c>
      <c r="S166" s="602">
        <v>-43</v>
      </c>
      <c r="T166" s="602">
        <v>10</v>
      </c>
      <c r="U166" s="602">
        <v>54</v>
      </c>
      <c r="V166" s="602">
        <v>-27</v>
      </c>
      <c r="W166" s="602">
        <v>7</v>
      </c>
      <c r="X166" s="602">
        <v>-1</v>
      </c>
      <c r="Y166" s="602">
        <v>-4</v>
      </c>
      <c r="Z166" s="602">
        <v>-25</v>
      </c>
      <c r="AA166" s="602">
        <v>5</v>
      </c>
      <c r="AE166" s="671"/>
      <c r="AF166" s="601"/>
    </row>
    <row r="167" spans="1:72" ht="19.5" customHeight="1">
      <c r="A167" s="142" t="s">
        <v>170</v>
      </c>
      <c r="B167" s="609"/>
      <c r="C167" s="609"/>
      <c r="D167" s="602"/>
      <c r="E167" s="602"/>
      <c r="F167" s="602"/>
      <c r="G167" s="602"/>
      <c r="H167" s="602"/>
      <c r="I167" s="602"/>
      <c r="J167" s="602"/>
      <c r="K167" s="602"/>
      <c r="L167" s="602"/>
      <c r="M167" s="602"/>
      <c r="N167" s="602"/>
      <c r="O167" s="602"/>
      <c r="P167" s="602">
        <v>-176</v>
      </c>
      <c r="Q167" s="602">
        <v>-93</v>
      </c>
      <c r="R167" s="602">
        <v>-122</v>
      </c>
      <c r="S167" s="602">
        <v>31</v>
      </c>
      <c r="T167" s="602">
        <v>182</v>
      </c>
      <c r="U167" s="602">
        <v>-110</v>
      </c>
      <c r="V167" s="602">
        <v>-97</v>
      </c>
      <c r="W167" s="602">
        <v>21</v>
      </c>
      <c r="X167" s="602">
        <v>-63</v>
      </c>
      <c r="Y167" s="602">
        <v>-113</v>
      </c>
      <c r="Z167" s="602">
        <v>89</v>
      </c>
      <c r="AA167" s="602">
        <v>51</v>
      </c>
      <c r="AE167" s="671"/>
      <c r="AF167" s="601"/>
    </row>
    <row r="168" spans="1:72" s="719" customFormat="1" ht="20.100000000000001" customHeight="1">
      <c r="A168" s="610" t="s">
        <v>797</v>
      </c>
      <c r="B168" s="663"/>
      <c r="C168" s="663"/>
      <c r="D168" s="487"/>
      <c r="E168" s="487"/>
      <c r="F168" s="487"/>
      <c r="G168" s="487"/>
      <c r="H168" s="487"/>
      <c r="I168" s="487"/>
      <c r="J168" s="487"/>
      <c r="K168" s="487"/>
      <c r="L168" s="487"/>
      <c r="M168" s="487"/>
      <c r="N168" s="487"/>
      <c r="O168" s="487"/>
      <c r="P168" s="487"/>
      <c r="Q168" s="487"/>
      <c r="R168" s="487"/>
      <c r="S168" s="487"/>
      <c r="T168" s="487"/>
      <c r="U168" s="487"/>
      <c r="V168" s="487"/>
      <c r="W168" s="487"/>
      <c r="X168" s="487"/>
      <c r="Y168" s="487"/>
      <c r="Z168" s="487"/>
      <c r="AA168" s="487"/>
      <c r="AB168" s="487"/>
      <c r="AC168" s="487"/>
      <c r="AD168" s="487"/>
      <c r="AE168" s="488"/>
      <c r="AF168" s="488"/>
      <c r="AG168" s="487"/>
      <c r="AH168" s="487"/>
      <c r="AI168" s="487"/>
      <c r="AJ168" s="487"/>
      <c r="AK168" s="487"/>
      <c r="AL168" s="487"/>
      <c r="AM168" s="487"/>
      <c r="AN168" s="487"/>
      <c r="AO168" s="487"/>
      <c r="AP168" s="487"/>
      <c r="AQ168" s="487"/>
      <c r="AR168" s="487"/>
      <c r="AS168" s="487"/>
      <c r="AT168" s="487"/>
      <c r="AU168" s="487"/>
      <c r="AV168" s="487"/>
      <c r="AW168" s="487"/>
      <c r="AX168" s="487"/>
      <c r="AY168" s="487"/>
      <c r="AZ168" s="487"/>
      <c r="BA168" s="487"/>
      <c r="BB168" s="487"/>
      <c r="BC168" s="487"/>
      <c r="BD168" s="487"/>
      <c r="BE168" s="487"/>
      <c r="BF168" s="487"/>
      <c r="BG168" s="487"/>
      <c r="BH168" s="487"/>
      <c r="BI168" s="487"/>
      <c r="BJ168" s="487"/>
      <c r="BK168" s="487"/>
      <c r="BL168" s="487"/>
      <c r="BM168" s="487"/>
      <c r="BN168" s="487"/>
      <c r="BO168" s="487"/>
      <c r="BP168" s="487"/>
      <c r="BQ168" s="487"/>
      <c r="BR168" s="487"/>
      <c r="BS168" s="487"/>
      <c r="BT168" s="487"/>
    </row>
    <row r="169" spans="1:72" s="48" customFormat="1" ht="20.100000000000001" customHeight="1">
      <c r="A169" s="610" t="s">
        <v>171</v>
      </c>
      <c r="B169" s="610"/>
      <c r="C169" s="610"/>
      <c r="D169" s="595">
        <v>22</v>
      </c>
      <c r="E169" s="595">
        <v>-1</v>
      </c>
      <c r="F169" s="595">
        <v>0</v>
      </c>
      <c r="G169" s="595">
        <v>3</v>
      </c>
      <c r="H169" s="595">
        <v>1</v>
      </c>
      <c r="I169" s="595">
        <v>13</v>
      </c>
      <c r="J169" s="595">
        <v>-9</v>
      </c>
      <c r="K169" s="595">
        <v>3</v>
      </c>
      <c r="L169" s="595">
        <v>0</v>
      </c>
      <c r="M169" s="595">
        <v>0</v>
      </c>
      <c r="N169" s="595">
        <v>0</v>
      </c>
      <c r="O169" s="595">
        <v>0</v>
      </c>
      <c r="P169" s="595">
        <v>0</v>
      </c>
      <c r="Q169" s="595">
        <v>8</v>
      </c>
      <c r="R169" s="595">
        <v>5</v>
      </c>
      <c r="S169" s="595">
        <v>7</v>
      </c>
      <c r="T169" s="595">
        <v>11</v>
      </c>
      <c r="U169" s="595">
        <v>8</v>
      </c>
      <c r="V169" s="595">
        <v>10</v>
      </c>
      <c r="W169" s="595">
        <v>5</v>
      </c>
      <c r="X169" s="595">
        <v>2</v>
      </c>
      <c r="Y169" s="595">
        <v>17</v>
      </c>
      <c r="Z169" s="595">
        <v>4</v>
      </c>
      <c r="AA169" s="595">
        <v>8</v>
      </c>
      <c r="AB169" s="595"/>
      <c r="AC169" s="595"/>
      <c r="AD169" s="595"/>
      <c r="AE169" s="669"/>
      <c r="AF169" s="594"/>
      <c r="AG169" s="595"/>
      <c r="AH169" s="595"/>
      <c r="AI169" s="595"/>
      <c r="AJ169" s="595"/>
      <c r="AK169" s="595"/>
      <c r="AL169" s="595"/>
      <c r="AM169" s="595"/>
      <c r="AN169" s="595"/>
      <c r="AO169" s="595"/>
      <c r="AP169" s="595"/>
      <c r="AQ169" s="595"/>
      <c r="AR169" s="595"/>
      <c r="AS169" s="595"/>
      <c r="AT169" s="595"/>
      <c r="AU169" s="595"/>
      <c r="AV169" s="595"/>
      <c r="AW169" s="595"/>
      <c r="AX169" s="595"/>
      <c r="AY169" s="595"/>
      <c r="AZ169" s="595"/>
      <c r="BA169" s="595"/>
      <c r="BB169" s="595"/>
      <c r="BC169" s="595"/>
      <c r="BD169" s="595"/>
      <c r="BE169" s="595"/>
      <c r="BF169" s="595"/>
      <c r="BG169" s="595"/>
      <c r="BH169" s="595"/>
      <c r="BI169" s="595"/>
      <c r="BJ169" s="595"/>
      <c r="BK169" s="595"/>
      <c r="BL169" s="595"/>
      <c r="BM169" s="595"/>
      <c r="BN169" s="595"/>
      <c r="BO169" s="595"/>
      <c r="BP169" s="595"/>
      <c r="BQ169" s="595"/>
      <c r="BR169" s="595"/>
      <c r="BS169" s="595"/>
      <c r="BT169" s="595"/>
    </row>
    <row r="170" spans="1:72" ht="20.100000000000001" customHeight="1">
      <c r="A170" s="231" t="s">
        <v>172</v>
      </c>
      <c r="B170" s="621"/>
      <c r="C170" s="621"/>
      <c r="D170" s="706"/>
      <c r="E170" s="706"/>
      <c r="F170" s="706"/>
      <c r="G170" s="706"/>
      <c r="H170" s="706">
        <v>-74</v>
      </c>
      <c r="I170" s="706">
        <v>133</v>
      </c>
      <c r="J170" s="706">
        <v>-1</v>
      </c>
      <c r="K170" s="706">
        <v>183</v>
      </c>
      <c r="L170" s="706">
        <v>-46</v>
      </c>
      <c r="M170" s="706">
        <v>116</v>
      </c>
      <c r="N170" s="706">
        <v>-69</v>
      </c>
      <c r="O170" s="706">
        <v>-35</v>
      </c>
      <c r="P170" s="706">
        <v>-379</v>
      </c>
      <c r="Q170" s="706">
        <v>-262</v>
      </c>
      <c r="R170" s="706">
        <v>-798</v>
      </c>
      <c r="S170" s="706">
        <v>-263</v>
      </c>
      <c r="T170" s="706">
        <v>-1</v>
      </c>
      <c r="U170" s="706">
        <v>-198</v>
      </c>
      <c r="V170" s="706">
        <v>-412</v>
      </c>
      <c r="W170" s="706">
        <v>-195</v>
      </c>
      <c r="X170" s="706">
        <v>-213</v>
      </c>
      <c r="Y170" s="706">
        <v>-3747</v>
      </c>
      <c r="Z170" s="706">
        <v>-147</v>
      </c>
      <c r="AA170" s="706">
        <v>-292</v>
      </c>
      <c r="AE170" s="671"/>
      <c r="AF170" s="601"/>
    </row>
    <row r="171" spans="1:72" ht="20.100000000000001" customHeight="1">
      <c r="A171" s="230" t="s">
        <v>173</v>
      </c>
      <c r="B171" s="167"/>
      <c r="C171" s="167"/>
      <c r="D171" s="549"/>
      <c r="E171" s="549"/>
      <c r="F171" s="549"/>
      <c r="G171" s="549"/>
      <c r="H171" s="549">
        <v>2461</v>
      </c>
      <c r="I171" s="549">
        <v>187</v>
      </c>
      <c r="J171" s="549">
        <v>-29</v>
      </c>
      <c r="K171" s="549">
        <v>-44</v>
      </c>
      <c r="L171" s="549">
        <v>-43</v>
      </c>
      <c r="M171" s="549">
        <v>6345</v>
      </c>
      <c r="N171" s="531" t="s">
        <v>61</v>
      </c>
      <c r="O171" s="531" t="s">
        <v>61</v>
      </c>
      <c r="P171" s="531" t="s">
        <v>61</v>
      </c>
      <c r="Q171" s="531" t="s">
        <v>61</v>
      </c>
      <c r="R171" s="531" t="s">
        <v>61</v>
      </c>
      <c r="S171" s="531" t="s">
        <v>61</v>
      </c>
      <c r="T171" s="531" t="s">
        <v>61</v>
      </c>
      <c r="U171" s="531" t="s">
        <v>61</v>
      </c>
      <c r="V171" s="531" t="s">
        <v>61</v>
      </c>
      <c r="W171" s="531" t="s">
        <v>61</v>
      </c>
      <c r="X171" s="531" t="s">
        <v>61</v>
      </c>
      <c r="Y171" s="531" t="s">
        <v>61</v>
      </c>
      <c r="Z171" s="531" t="s">
        <v>61</v>
      </c>
      <c r="AA171" s="531" t="s">
        <v>61</v>
      </c>
      <c r="AE171" s="671"/>
      <c r="AF171" s="601"/>
    </row>
    <row r="172" spans="1:72" ht="20.100000000000001" customHeight="1">
      <c r="A172" s="611" t="s">
        <v>174</v>
      </c>
      <c r="B172" s="610"/>
      <c r="C172" s="610"/>
      <c r="D172" s="572">
        <v>-67</v>
      </c>
      <c r="E172" s="572">
        <v>-181</v>
      </c>
      <c r="F172" s="572">
        <v>-249</v>
      </c>
      <c r="G172" s="572">
        <v>-446</v>
      </c>
      <c r="H172" s="572">
        <v>2387</v>
      </c>
      <c r="I172" s="572">
        <v>319</v>
      </c>
      <c r="J172" s="572">
        <v>-29</v>
      </c>
      <c r="K172" s="572">
        <v>139</v>
      </c>
      <c r="L172" s="572">
        <v>-89</v>
      </c>
      <c r="M172" s="572">
        <v>6461</v>
      </c>
      <c r="N172" s="572">
        <v>-69</v>
      </c>
      <c r="O172" s="572">
        <v>-35</v>
      </c>
      <c r="P172" s="572">
        <v>-379</v>
      </c>
      <c r="Q172" s="572">
        <v>-262</v>
      </c>
      <c r="R172" s="572">
        <v>-798</v>
      </c>
      <c r="S172" s="572">
        <v>-263</v>
      </c>
      <c r="T172" s="572">
        <v>-1</v>
      </c>
      <c r="U172" s="572">
        <v>-198</v>
      </c>
      <c r="V172" s="572">
        <v>-412</v>
      </c>
      <c r="W172" s="572">
        <v>-195</v>
      </c>
      <c r="X172" s="572">
        <v>-213</v>
      </c>
      <c r="Y172" s="572">
        <v>-3747</v>
      </c>
      <c r="Z172" s="572">
        <v>-147</v>
      </c>
      <c r="AA172" s="572">
        <v>-292</v>
      </c>
      <c r="AE172" s="671"/>
      <c r="AF172" s="601"/>
    </row>
    <row r="173" spans="1:72" ht="20.100000000000001" customHeight="1">
      <c r="A173" s="611"/>
      <c r="B173" s="610"/>
      <c r="C173" s="610"/>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E173" s="671"/>
      <c r="AF173" s="601"/>
    </row>
    <row r="174" spans="1:72" ht="20.100000000000001" customHeight="1">
      <c r="A174" s="611" t="s">
        <v>175</v>
      </c>
      <c r="B174" s="610"/>
      <c r="C174" s="610"/>
      <c r="D174" s="606">
        <v>400</v>
      </c>
      <c r="E174" s="606">
        <v>101</v>
      </c>
      <c r="F174" s="606">
        <v>152</v>
      </c>
      <c r="G174" s="606">
        <v>-49</v>
      </c>
      <c r="H174" s="606">
        <v>2953</v>
      </c>
      <c r="I174" s="606">
        <v>774</v>
      </c>
      <c r="J174" s="606">
        <v>259</v>
      </c>
      <c r="K174" s="606">
        <v>591</v>
      </c>
      <c r="L174" s="606">
        <v>514</v>
      </c>
      <c r="M174" s="606">
        <v>6757</v>
      </c>
      <c r="N174" s="606">
        <v>82</v>
      </c>
      <c r="O174" s="606">
        <v>296</v>
      </c>
      <c r="P174" s="606">
        <v>-4</v>
      </c>
      <c r="Q174" s="606">
        <v>-266</v>
      </c>
      <c r="R174" s="606">
        <v>-697</v>
      </c>
      <c r="S174" s="606">
        <v>-113</v>
      </c>
      <c r="T174" s="606">
        <v>280</v>
      </c>
      <c r="U174" s="606">
        <v>34</v>
      </c>
      <c r="V174" s="606">
        <v>-227</v>
      </c>
      <c r="W174" s="606">
        <v>99</v>
      </c>
      <c r="X174" s="606">
        <v>60</v>
      </c>
      <c r="Y174" s="606">
        <v>-3386</v>
      </c>
      <c r="Z174" s="606">
        <v>-14</v>
      </c>
      <c r="AA174" s="606">
        <v>-254</v>
      </c>
      <c r="AE174" s="671"/>
      <c r="AF174" s="601"/>
    </row>
    <row r="175" spans="1:72" ht="20.100000000000001" customHeight="1">
      <c r="A175" s="611"/>
      <c r="B175" s="610"/>
      <c r="C175" s="610"/>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E175" s="671"/>
      <c r="AF175" s="601"/>
    </row>
    <row r="176" spans="1:72" ht="32.25" customHeight="1">
      <c r="A176" s="225" t="s">
        <v>176</v>
      </c>
      <c r="B176" s="609"/>
      <c r="C176" s="610"/>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E176" s="671"/>
      <c r="AF176" s="601"/>
    </row>
    <row r="177" spans="1:33" ht="19.5" customHeight="1">
      <c r="A177" s="142" t="s">
        <v>177</v>
      </c>
      <c r="B177" s="609"/>
      <c r="C177" s="609"/>
      <c r="D177" s="595">
        <v>354</v>
      </c>
      <c r="E177" s="595">
        <v>105</v>
      </c>
      <c r="F177" s="595">
        <v>-88</v>
      </c>
      <c r="G177" s="595">
        <v>211</v>
      </c>
      <c r="H177" s="595">
        <v>-1200</v>
      </c>
      <c r="I177" s="595">
        <v>-636</v>
      </c>
      <c r="J177" s="595">
        <v>-233</v>
      </c>
      <c r="K177" s="595">
        <v>59</v>
      </c>
      <c r="L177" s="595">
        <v>-44</v>
      </c>
      <c r="M177" s="595">
        <v>-195</v>
      </c>
      <c r="N177" s="595">
        <v>-641</v>
      </c>
      <c r="O177" s="595">
        <v>-122</v>
      </c>
      <c r="P177" s="595">
        <v>30</v>
      </c>
      <c r="Q177" s="595">
        <v>-839</v>
      </c>
      <c r="R177" s="595">
        <v>-125</v>
      </c>
      <c r="S177" s="595">
        <v>-64</v>
      </c>
      <c r="T177" s="595">
        <v>-227</v>
      </c>
      <c r="U177" s="595">
        <v>-141</v>
      </c>
      <c r="V177" s="595">
        <v>5</v>
      </c>
      <c r="W177" s="595">
        <v>-76</v>
      </c>
      <c r="X177" s="595">
        <v>-446</v>
      </c>
      <c r="Y177" s="595">
        <v>1642</v>
      </c>
      <c r="Z177" s="595">
        <v>-8</v>
      </c>
      <c r="AA177" s="595">
        <v>124</v>
      </c>
      <c r="AB177" s="595"/>
      <c r="AC177" s="595"/>
      <c r="AD177" s="595"/>
      <c r="AE177" s="669"/>
      <c r="AF177" s="601"/>
    </row>
    <row r="178" spans="1:33" ht="20.100000000000001" customHeight="1">
      <c r="A178" s="142" t="s">
        <v>178</v>
      </c>
      <c r="B178" s="609"/>
      <c r="C178" s="609"/>
      <c r="D178" s="602">
        <v>0</v>
      </c>
      <c r="E178" s="602">
        <v>-888</v>
      </c>
      <c r="F178" s="602">
        <v>0</v>
      </c>
      <c r="G178" s="602">
        <v>0</v>
      </c>
      <c r="H178" s="602">
        <v>0</v>
      </c>
      <c r="I178" s="602">
        <v>-977</v>
      </c>
      <c r="J178" s="602">
        <v>0</v>
      </c>
      <c r="K178" s="602">
        <v>0</v>
      </c>
      <c r="L178" s="602">
        <v>0</v>
      </c>
      <c r="M178" s="602">
        <v>-1155</v>
      </c>
      <c r="N178" s="602">
        <v>0</v>
      </c>
      <c r="O178" s="602">
        <v>0</v>
      </c>
      <c r="P178" s="602">
        <v>0</v>
      </c>
      <c r="Q178" s="602">
        <v>-977</v>
      </c>
      <c r="R178" s="602">
        <v>0</v>
      </c>
      <c r="S178" s="602">
        <v>0</v>
      </c>
      <c r="T178" s="602">
        <v>0</v>
      </c>
      <c r="U178" s="602">
        <v>-977</v>
      </c>
      <c r="V178" s="602">
        <v>0</v>
      </c>
      <c r="W178" s="602">
        <v>0</v>
      </c>
      <c r="X178" s="602">
        <v>0</v>
      </c>
      <c r="Y178" s="602">
        <v>-977</v>
      </c>
      <c r="Z178" s="602">
        <v>0</v>
      </c>
      <c r="AA178" s="602">
        <v>0</v>
      </c>
      <c r="AB178" s="595"/>
      <c r="AC178" s="595"/>
      <c r="AD178" s="595"/>
      <c r="AE178" s="669"/>
      <c r="AF178" s="601"/>
    </row>
    <row r="179" spans="1:33" ht="20.100000000000001" customHeight="1">
      <c r="A179" s="142" t="s">
        <v>694</v>
      </c>
      <c r="B179" s="588"/>
      <c r="C179" s="588"/>
      <c r="D179" s="602"/>
      <c r="E179" s="602"/>
      <c r="F179" s="602"/>
      <c r="G179" s="602"/>
      <c r="H179" s="602"/>
      <c r="I179" s="602"/>
      <c r="J179" s="602"/>
      <c r="K179" s="602"/>
      <c r="L179" s="602"/>
      <c r="M179" s="602"/>
      <c r="N179" s="602"/>
      <c r="O179" s="602"/>
      <c r="P179" s="602"/>
      <c r="Q179" s="602"/>
      <c r="R179" s="602"/>
      <c r="S179" s="602"/>
      <c r="T179" s="602"/>
      <c r="U179" s="602"/>
      <c r="V179" s="602"/>
      <c r="W179" s="602"/>
      <c r="X179" s="602">
        <v>0</v>
      </c>
      <c r="Y179" s="602">
        <v>-2</v>
      </c>
      <c r="Z179" s="602">
        <v>-3</v>
      </c>
      <c r="AA179" s="602">
        <v>0</v>
      </c>
      <c r="AE179" s="669"/>
      <c r="AF179" s="601"/>
    </row>
    <row r="180" spans="1:33" ht="20.100000000000001" customHeight="1">
      <c r="A180" s="142" t="s">
        <v>796</v>
      </c>
      <c r="B180" s="588"/>
      <c r="C180" s="588"/>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E180" s="669"/>
      <c r="AF180" s="601"/>
    </row>
    <row r="181" spans="1:33" ht="20.100000000000001" customHeight="1">
      <c r="A181" s="144" t="s">
        <v>179</v>
      </c>
      <c r="B181" s="167"/>
      <c r="C181" s="167"/>
      <c r="D181" s="534">
        <v>-1</v>
      </c>
      <c r="E181" s="534">
        <v>6</v>
      </c>
      <c r="F181" s="534">
        <v>5</v>
      </c>
      <c r="G181" s="534">
        <v>12</v>
      </c>
      <c r="H181" s="534">
        <v>-1</v>
      </c>
      <c r="I181" s="534">
        <v>-7</v>
      </c>
      <c r="J181" s="534">
        <v>16</v>
      </c>
      <c r="K181" s="534">
        <v>-10</v>
      </c>
      <c r="L181" s="534">
        <v>2</v>
      </c>
      <c r="M181" s="534">
        <v>-2</v>
      </c>
      <c r="N181" s="534">
        <v>0</v>
      </c>
      <c r="O181" s="534">
        <v>-2</v>
      </c>
      <c r="P181" s="534">
        <v>-4</v>
      </c>
      <c r="Q181" s="534">
        <v>-2</v>
      </c>
      <c r="R181" s="534">
        <v>-2</v>
      </c>
      <c r="S181" s="534">
        <v>0</v>
      </c>
      <c r="T181" s="534">
        <v>2</v>
      </c>
      <c r="U181" s="534">
        <v>-6</v>
      </c>
      <c r="V181" s="534">
        <v>-4</v>
      </c>
      <c r="W181" s="534">
        <v>-4</v>
      </c>
      <c r="X181" s="534">
        <v>2</v>
      </c>
      <c r="Y181" s="534">
        <v>-2</v>
      </c>
      <c r="Z181" s="534">
        <v>-5</v>
      </c>
      <c r="AA181" s="534">
        <v>0</v>
      </c>
      <c r="AE181" s="669"/>
      <c r="AF181" s="601"/>
    </row>
    <row r="182" spans="1:33" ht="20.100000000000001" customHeight="1">
      <c r="A182" s="608" t="s">
        <v>180</v>
      </c>
      <c r="B182" s="609"/>
      <c r="C182" s="610"/>
      <c r="D182" s="572"/>
      <c r="E182" s="572"/>
      <c r="F182" s="572"/>
      <c r="G182" s="572"/>
      <c r="H182" s="572">
        <v>-1201</v>
      </c>
      <c r="I182" s="572">
        <v>-1619</v>
      </c>
      <c r="J182" s="572">
        <v>-217</v>
      </c>
      <c r="K182" s="572">
        <v>49</v>
      </c>
      <c r="L182" s="572">
        <v>-42</v>
      </c>
      <c r="M182" s="572">
        <v>-1352</v>
      </c>
      <c r="N182" s="572">
        <v>-641</v>
      </c>
      <c r="O182" s="572">
        <v>-124</v>
      </c>
      <c r="P182" s="572">
        <v>26</v>
      </c>
      <c r="Q182" s="572">
        <v>-1818</v>
      </c>
      <c r="R182" s="572">
        <v>-127</v>
      </c>
      <c r="S182" s="572">
        <v>-64</v>
      </c>
      <c r="T182" s="572">
        <v>-225</v>
      </c>
      <c r="U182" s="572">
        <v>-1124</v>
      </c>
      <c r="V182" s="572">
        <v>1</v>
      </c>
      <c r="W182" s="572">
        <v>-80</v>
      </c>
      <c r="X182" s="572">
        <v>-444</v>
      </c>
      <c r="Y182" s="572">
        <v>662</v>
      </c>
      <c r="Z182" s="572">
        <v>-16</v>
      </c>
      <c r="AA182" s="572">
        <v>124</v>
      </c>
      <c r="AB182" s="595"/>
      <c r="AC182" s="595"/>
      <c r="AD182" s="595"/>
      <c r="AE182" s="669"/>
      <c r="AF182" s="641"/>
      <c r="AG182" s="595"/>
    </row>
    <row r="183" spans="1:33" ht="20.100000000000001" customHeight="1">
      <c r="A183" s="230" t="s">
        <v>181</v>
      </c>
      <c r="B183" s="167"/>
      <c r="C183" s="167"/>
      <c r="D183" s="549"/>
      <c r="E183" s="549"/>
      <c r="F183" s="549"/>
      <c r="G183" s="549"/>
      <c r="H183" s="549">
        <v>-19</v>
      </c>
      <c r="I183" s="549">
        <v>0</v>
      </c>
      <c r="J183" s="549">
        <v>0</v>
      </c>
      <c r="K183" s="549">
        <v>0</v>
      </c>
      <c r="L183" s="549">
        <v>0</v>
      </c>
      <c r="M183" s="549">
        <v>0</v>
      </c>
      <c r="N183" s="549">
        <v>0</v>
      </c>
      <c r="O183" s="549">
        <v>0</v>
      </c>
      <c r="P183" s="549"/>
      <c r="Q183" s="549"/>
      <c r="R183" s="549"/>
      <c r="S183" s="549"/>
      <c r="T183" s="549"/>
      <c r="U183" s="549"/>
      <c r="V183" s="549"/>
      <c r="W183" s="549"/>
      <c r="X183" s="549"/>
      <c r="Y183" s="549"/>
      <c r="Z183" s="549"/>
      <c r="AA183" s="549"/>
      <c r="AB183" s="595"/>
      <c r="AC183" s="595"/>
      <c r="AD183" s="595"/>
      <c r="AE183" s="669"/>
      <c r="AF183" s="641"/>
      <c r="AG183" s="595"/>
    </row>
    <row r="184" spans="1:33" ht="20.100000000000001" customHeight="1">
      <c r="A184" s="608" t="s">
        <v>182</v>
      </c>
      <c r="B184" s="609"/>
      <c r="C184" s="610"/>
      <c r="D184" s="572">
        <v>353</v>
      </c>
      <c r="E184" s="572">
        <v>-777</v>
      </c>
      <c r="F184" s="572">
        <v>-82</v>
      </c>
      <c r="G184" s="572">
        <v>223</v>
      </c>
      <c r="H184" s="572">
        <v>-1220</v>
      </c>
      <c r="I184" s="572">
        <v>-1620</v>
      </c>
      <c r="J184" s="572">
        <v>-218</v>
      </c>
      <c r="K184" s="572">
        <v>50</v>
      </c>
      <c r="L184" s="572">
        <v>-42</v>
      </c>
      <c r="M184" s="572">
        <v>-1352</v>
      </c>
      <c r="N184" s="572">
        <v>-641</v>
      </c>
      <c r="O184" s="572">
        <v>-124</v>
      </c>
      <c r="P184" s="572">
        <v>26</v>
      </c>
      <c r="Q184" s="572">
        <v>-1818</v>
      </c>
      <c r="R184" s="572">
        <v>-127</v>
      </c>
      <c r="S184" s="572">
        <v>-64</v>
      </c>
      <c r="T184" s="572">
        <v>-225</v>
      </c>
      <c r="U184" s="572">
        <v>-1124</v>
      </c>
      <c r="V184" s="572">
        <v>1</v>
      </c>
      <c r="W184" s="572">
        <v>-80</v>
      </c>
      <c r="X184" s="572">
        <v>-444</v>
      </c>
      <c r="Y184" s="572">
        <v>662</v>
      </c>
      <c r="Z184" s="572">
        <v>-16</v>
      </c>
      <c r="AA184" s="572">
        <v>124</v>
      </c>
      <c r="AB184" s="572"/>
      <c r="AC184" s="572"/>
      <c r="AD184" s="572"/>
      <c r="AE184" s="669"/>
      <c r="AF184" s="641"/>
      <c r="AG184" s="595"/>
    </row>
    <row r="185" spans="1:33" ht="11.25" customHeight="1">
      <c r="A185" s="230" t="s">
        <v>183</v>
      </c>
      <c r="B185" s="167"/>
      <c r="C185" s="167"/>
      <c r="D185" s="534"/>
      <c r="E185" s="534"/>
      <c r="F185" s="534"/>
      <c r="G185" s="534"/>
      <c r="H185" s="534"/>
      <c r="I185" s="534"/>
      <c r="J185" s="534"/>
      <c r="K185" s="534"/>
      <c r="L185" s="534"/>
      <c r="M185" s="534"/>
      <c r="N185" s="534"/>
      <c r="O185" s="534"/>
      <c r="P185" s="534"/>
      <c r="Q185" s="534"/>
      <c r="R185" s="534"/>
      <c r="S185" s="534"/>
      <c r="T185" s="534"/>
      <c r="U185" s="534"/>
      <c r="V185" s="534"/>
      <c r="W185" s="534"/>
      <c r="X185" s="534"/>
      <c r="Y185" s="534"/>
      <c r="Z185" s="534"/>
      <c r="AA185" s="534"/>
      <c r="AE185" s="670"/>
    </row>
    <row r="186" spans="1:33" ht="7.5" customHeight="1">
      <c r="A186" s="231"/>
      <c r="B186" s="610"/>
      <c r="C186" s="610"/>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E186" s="670"/>
    </row>
    <row r="187" spans="1:33" ht="20.100000000000001" customHeight="1" thickBot="1">
      <c r="A187" s="191" t="s">
        <v>184</v>
      </c>
      <c r="B187" s="192"/>
      <c r="C187" s="192"/>
      <c r="D187" s="540">
        <v>752</v>
      </c>
      <c r="E187" s="540">
        <v>-676</v>
      </c>
      <c r="F187" s="540">
        <v>70</v>
      </c>
      <c r="G187" s="540">
        <v>174</v>
      </c>
      <c r="H187" s="540">
        <v>1734</v>
      </c>
      <c r="I187" s="540">
        <v>-846</v>
      </c>
      <c r="J187" s="540">
        <v>42</v>
      </c>
      <c r="K187" s="540">
        <v>641</v>
      </c>
      <c r="L187" s="540">
        <v>473</v>
      </c>
      <c r="M187" s="540">
        <v>5405</v>
      </c>
      <c r="N187" s="540">
        <v>-560</v>
      </c>
      <c r="O187" s="540">
        <v>173</v>
      </c>
      <c r="P187" s="540">
        <v>21</v>
      </c>
      <c r="Q187" s="540">
        <v>-2084</v>
      </c>
      <c r="R187" s="540">
        <v>-825</v>
      </c>
      <c r="S187" s="540">
        <v>-177</v>
      </c>
      <c r="T187" s="540">
        <v>56</v>
      </c>
      <c r="U187" s="540">
        <v>-1090</v>
      </c>
      <c r="V187" s="540">
        <v>-226</v>
      </c>
      <c r="W187" s="540">
        <v>19</v>
      </c>
      <c r="X187" s="540">
        <v>-383</v>
      </c>
      <c r="Y187" s="540">
        <v>-2724</v>
      </c>
      <c r="Z187" s="540">
        <v>-31</v>
      </c>
      <c r="AA187" s="540">
        <v>-130</v>
      </c>
    </row>
    <row r="188" spans="1:33" ht="21.75" customHeight="1" thickTop="1">
      <c r="A188" s="611"/>
      <c r="B188" s="611"/>
      <c r="C188" s="611"/>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row>
    <row r="189" spans="1:33" ht="21.75" customHeight="1">
      <c r="A189" s="610" t="s">
        <v>693</v>
      </c>
      <c r="B189" s="611"/>
      <c r="C189" s="611"/>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row>
    <row r="190" spans="1:33" ht="21.75" customHeight="1">
      <c r="A190" s="663"/>
      <c r="B190" s="611"/>
      <c r="C190" s="611"/>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row>
    <row r="191" spans="1:33" ht="15.75" customHeight="1">
      <c r="A191" s="611"/>
      <c r="B191" s="610"/>
      <c r="C191" s="610"/>
      <c r="D191" s="600"/>
      <c r="E191" s="600"/>
      <c r="F191" s="600"/>
      <c r="G191" s="600"/>
    </row>
    <row r="192" spans="1:33" ht="20.25" customHeight="1">
      <c r="A192" s="608" t="s">
        <v>185</v>
      </c>
      <c r="B192" s="124"/>
      <c r="C192" s="609"/>
      <c r="D192" s="600"/>
      <c r="E192" s="600"/>
      <c r="F192" s="600"/>
      <c r="G192" s="600"/>
    </row>
    <row r="193" spans="1:27" ht="20.25" customHeight="1">
      <c r="A193" s="609" t="s">
        <v>1162</v>
      </c>
      <c r="B193" s="124"/>
      <c r="C193" s="609"/>
      <c r="D193" s="600"/>
      <c r="E193" s="600"/>
      <c r="F193" s="600"/>
      <c r="G193" s="600"/>
    </row>
    <row r="194" spans="1:27" ht="20.25" customHeight="1">
      <c r="A194" s="609"/>
      <c r="B194" s="124"/>
      <c r="C194" s="609"/>
      <c r="D194" s="600"/>
      <c r="E194" s="600"/>
      <c r="F194" s="600"/>
      <c r="G194" s="600"/>
    </row>
    <row r="195" spans="1:27" ht="37.5" thickBot="1">
      <c r="A195" s="212" t="s">
        <v>17</v>
      </c>
      <c r="B195" s="455"/>
      <c r="C195" s="456"/>
      <c r="D195" s="579" t="s">
        <v>74</v>
      </c>
      <c r="E195" s="579" t="s">
        <v>75</v>
      </c>
      <c r="F195" s="579" t="s">
        <v>76</v>
      </c>
      <c r="G195" s="579" t="s">
        <v>77</v>
      </c>
      <c r="H195" s="579" t="s">
        <v>78</v>
      </c>
      <c r="I195" s="579" t="s">
        <v>79</v>
      </c>
      <c r="J195" s="579" t="s">
        <v>80</v>
      </c>
      <c r="K195" s="579" t="s">
        <v>81</v>
      </c>
      <c r="L195" s="579" t="s">
        <v>82</v>
      </c>
      <c r="M195" s="579" t="s">
        <v>83</v>
      </c>
      <c r="N195" s="579" t="s">
        <v>84</v>
      </c>
      <c r="O195" s="579" t="s">
        <v>85</v>
      </c>
      <c r="P195" s="579" t="s">
        <v>86</v>
      </c>
      <c r="Q195" s="579" t="s">
        <v>87</v>
      </c>
      <c r="R195" s="579" t="s">
        <v>88</v>
      </c>
      <c r="S195" s="579" t="s">
        <v>89</v>
      </c>
      <c r="T195" s="579" t="s">
        <v>90</v>
      </c>
      <c r="U195" s="579" t="s">
        <v>91</v>
      </c>
      <c r="V195" s="579" t="s">
        <v>92</v>
      </c>
      <c r="W195" s="579" t="s">
        <v>93</v>
      </c>
      <c r="X195" s="579" t="s">
        <v>94</v>
      </c>
      <c r="Y195" s="579" t="s">
        <v>95</v>
      </c>
      <c r="Z195" s="579" t="s">
        <v>96</v>
      </c>
      <c r="AA195" s="579" t="s">
        <v>97</v>
      </c>
    </row>
    <row r="196" spans="1:27" ht="20.25" customHeight="1">
      <c r="A196" s="611" t="s">
        <v>847</v>
      </c>
      <c r="B196" s="124"/>
      <c r="C196" s="609"/>
      <c r="D196" s="600"/>
      <c r="E196" s="600"/>
      <c r="F196" s="600"/>
      <c r="G196" s="600"/>
    </row>
    <row r="197" spans="1:27" ht="20.25" customHeight="1">
      <c r="A197" s="731" t="s">
        <v>42</v>
      </c>
      <c r="B197" s="124"/>
      <c r="C197" s="609"/>
      <c r="D197" s="600">
        <v>1654</v>
      </c>
      <c r="E197" s="600">
        <v>1205</v>
      </c>
      <c r="F197" s="600">
        <v>1060</v>
      </c>
      <c r="G197" s="600">
        <v>1390</v>
      </c>
      <c r="H197" s="600">
        <v>1208</v>
      </c>
      <c r="I197" s="600">
        <v>886</v>
      </c>
      <c r="J197" s="600">
        <v>861</v>
      </c>
      <c r="K197" s="600">
        <v>1133</v>
      </c>
      <c r="L197" s="600">
        <v>1040</v>
      </c>
      <c r="M197" s="600">
        <v>794</v>
      </c>
      <c r="N197" s="600">
        <v>661</v>
      </c>
      <c r="O197" s="600">
        <v>964</v>
      </c>
      <c r="P197" s="600">
        <v>989</v>
      </c>
      <c r="Q197" s="600">
        <v>768</v>
      </c>
      <c r="R197" s="600">
        <v>732</v>
      </c>
      <c r="S197" s="600">
        <v>1143</v>
      </c>
      <c r="T197" s="600">
        <v>1232</v>
      </c>
      <c r="U197" s="600">
        <v>937</v>
      </c>
      <c r="V197" s="600">
        <v>919</v>
      </c>
      <c r="W197" s="600">
        <v>1432</v>
      </c>
      <c r="X197" s="600">
        <v>1585</v>
      </c>
      <c r="Y197" s="600">
        <v>1087</v>
      </c>
      <c r="Z197" s="600">
        <v>971</v>
      </c>
      <c r="AA197" s="600">
        <v>1599</v>
      </c>
    </row>
    <row r="198" spans="1:27" ht="20.25" customHeight="1">
      <c r="A198" s="731" t="s">
        <v>50</v>
      </c>
      <c r="B198" s="124"/>
      <c r="C198" s="609"/>
      <c r="D198" s="600">
        <v>477</v>
      </c>
      <c r="E198" s="600">
        <v>429</v>
      </c>
      <c r="F198" s="600">
        <v>96</v>
      </c>
      <c r="G198" s="600">
        <v>507</v>
      </c>
      <c r="H198" s="600">
        <v>366</v>
      </c>
      <c r="I198" s="600">
        <v>233</v>
      </c>
      <c r="J198" s="600">
        <v>113</v>
      </c>
      <c r="K198" s="600">
        <v>584</v>
      </c>
      <c r="L198" s="600">
        <v>350</v>
      </c>
      <c r="M198" s="600">
        <v>144</v>
      </c>
      <c r="N198" s="600">
        <v>-682</v>
      </c>
      <c r="O198" s="600">
        <v>38</v>
      </c>
      <c r="P198" s="600">
        <v>369</v>
      </c>
      <c r="Q198" s="600">
        <v>67</v>
      </c>
      <c r="R198" s="600">
        <v>-6</v>
      </c>
      <c r="S198" s="600">
        <v>202</v>
      </c>
      <c r="T198" s="600">
        <v>389</v>
      </c>
      <c r="U198" s="600">
        <v>66</v>
      </c>
      <c r="V198" s="600">
        <v>387</v>
      </c>
      <c r="W198" s="600">
        <v>315</v>
      </c>
      <c r="X198" s="600">
        <v>482</v>
      </c>
      <c r="Y198" s="600">
        <v>256</v>
      </c>
      <c r="Z198" s="600">
        <v>91</v>
      </c>
      <c r="AA198" s="600">
        <v>309</v>
      </c>
    </row>
    <row r="199" spans="1:27" ht="20.25" customHeight="1">
      <c r="A199" s="731" t="s">
        <v>51</v>
      </c>
      <c r="B199" s="124"/>
      <c r="C199" s="609"/>
      <c r="D199" s="600">
        <v>78</v>
      </c>
      <c r="E199" s="600">
        <v>34</v>
      </c>
      <c r="F199" s="600">
        <v>3</v>
      </c>
      <c r="G199" s="600">
        <v>63</v>
      </c>
      <c r="H199" s="600">
        <v>69</v>
      </c>
      <c r="I199" s="600">
        <v>37</v>
      </c>
      <c r="J199" s="600">
        <v>1</v>
      </c>
      <c r="K199" s="600">
        <v>38</v>
      </c>
      <c r="L199" s="600">
        <v>58</v>
      </c>
      <c r="M199" s="600">
        <v>22</v>
      </c>
      <c r="N199" s="600">
        <v>-95</v>
      </c>
      <c r="O199" s="600">
        <v>35</v>
      </c>
      <c r="P199" s="600">
        <v>67</v>
      </c>
      <c r="Q199" s="600">
        <v>38</v>
      </c>
      <c r="R199" s="600">
        <v>11</v>
      </c>
      <c r="S199" s="600">
        <v>15</v>
      </c>
      <c r="T199" s="600">
        <v>59</v>
      </c>
      <c r="U199" s="600">
        <v>35</v>
      </c>
      <c r="V199" s="600">
        <v>21</v>
      </c>
      <c r="W199" s="600">
        <v>34</v>
      </c>
      <c r="X199" s="600">
        <v>47</v>
      </c>
      <c r="Y199" s="600">
        <v>24</v>
      </c>
      <c r="Z199" s="600">
        <v>12</v>
      </c>
      <c r="AA199" s="600">
        <v>-44</v>
      </c>
    </row>
    <row r="200" spans="1:27" ht="20.25" customHeight="1">
      <c r="A200" s="731" t="s">
        <v>848</v>
      </c>
      <c r="B200" s="124"/>
      <c r="C200" s="609"/>
      <c r="D200" s="600"/>
      <c r="E200" s="600"/>
      <c r="F200" s="600"/>
      <c r="G200" s="600"/>
      <c r="H200" s="600">
        <v>312</v>
      </c>
      <c r="I200" s="600">
        <v>196</v>
      </c>
      <c r="J200" s="600">
        <v>58</v>
      </c>
      <c r="K200" s="600">
        <v>523</v>
      </c>
      <c r="L200" s="600">
        <v>295</v>
      </c>
      <c r="M200" s="600">
        <v>118</v>
      </c>
      <c r="N200" s="600">
        <v>-659</v>
      </c>
      <c r="O200" s="600">
        <v>19</v>
      </c>
      <c r="P200" s="600">
        <v>331</v>
      </c>
      <c r="Q200" s="600">
        <v>57</v>
      </c>
      <c r="R200" s="600">
        <v>-31</v>
      </c>
      <c r="S200" s="600">
        <v>147</v>
      </c>
      <c r="T200" s="600">
        <v>340</v>
      </c>
      <c r="U200" s="600">
        <v>-69</v>
      </c>
      <c r="V200" s="600">
        <v>355</v>
      </c>
      <c r="W200" s="600">
        <v>257</v>
      </c>
      <c r="X200" s="600">
        <v>400</v>
      </c>
      <c r="Y200" s="600">
        <v>215</v>
      </c>
      <c r="Z200" s="600">
        <v>46</v>
      </c>
      <c r="AA200" s="600">
        <v>197</v>
      </c>
    </row>
    <row r="201" spans="1:27" ht="20.100000000000001" customHeight="1">
      <c r="A201" s="731" t="s">
        <v>186</v>
      </c>
      <c r="B201" s="465"/>
      <c r="C201" s="207"/>
      <c r="D201" s="541">
        <v>0.45</v>
      </c>
      <c r="E201" s="541">
        <v>0.8</v>
      </c>
      <c r="F201" s="541">
        <v>0.84</v>
      </c>
      <c r="G201" s="541">
        <v>1.36</v>
      </c>
      <c r="H201" s="541">
        <v>2.5299999999999998</v>
      </c>
      <c r="I201" s="541">
        <v>2.81</v>
      </c>
      <c r="J201" s="541">
        <v>2.91</v>
      </c>
      <c r="K201" s="541">
        <v>3.55</v>
      </c>
      <c r="L201" s="541">
        <v>0.4</v>
      </c>
      <c r="M201" s="541">
        <v>5.38</v>
      </c>
      <c r="N201" s="541">
        <v>4.6399999999999997</v>
      </c>
      <c r="O201" s="541">
        <v>4.66</v>
      </c>
      <c r="P201" s="541">
        <v>0.37</v>
      </c>
      <c r="Q201" s="541">
        <v>0.43</v>
      </c>
      <c r="R201" s="541">
        <v>0.4</v>
      </c>
      <c r="S201" s="541">
        <v>0.56000000000000005</v>
      </c>
      <c r="T201" s="541">
        <v>0.38</v>
      </c>
      <c r="U201" s="541">
        <v>0.3</v>
      </c>
      <c r="V201" s="541">
        <v>0.7</v>
      </c>
      <c r="W201" s="541">
        <v>0.98</v>
      </c>
      <c r="X201" s="541">
        <v>0.43</v>
      </c>
      <c r="Y201" s="541">
        <v>0.68</v>
      </c>
      <c r="Z201" s="541">
        <v>0.73</v>
      </c>
      <c r="AA201" s="541">
        <v>0.95</v>
      </c>
    </row>
    <row r="202" spans="1:27" ht="20.100000000000001" customHeight="1">
      <c r="A202" s="731" t="s">
        <v>187</v>
      </c>
      <c r="B202" s="465"/>
      <c r="C202" s="207"/>
      <c r="D202" s="541"/>
      <c r="E202" s="541"/>
      <c r="F202" s="541"/>
      <c r="G202" s="541"/>
      <c r="H202" s="541">
        <v>0.35</v>
      </c>
      <c r="I202" s="541">
        <v>0.56999999999999995</v>
      </c>
      <c r="J202" s="541">
        <v>0.63</v>
      </c>
      <c r="K202" s="541">
        <v>1.22</v>
      </c>
      <c r="L202" s="541">
        <v>0.33</v>
      </c>
      <c r="M202" s="541">
        <v>0.46</v>
      </c>
      <c r="N202" s="541">
        <v>-0.28000000000000003</v>
      </c>
      <c r="O202" s="541">
        <v>-0.26</v>
      </c>
      <c r="P202" s="541">
        <v>0.37</v>
      </c>
      <c r="Q202" s="541">
        <v>0.43</v>
      </c>
      <c r="R202" s="541">
        <v>0.4</v>
      </c>
      <c r="S202" s="541">
        <v>0.56000000000000005</v>
      </c>
      <c r="T202" s="541">
        <v>0.38</v>
      </c>
      <c r="U202" s="541">
        <v>0.3</v>
      </c>
      <c r="V202" s="541">
        <v>0.7</v>
      </c>
      <c r="W202" s="541">
        <v>0.98</v>
      </c>
      <c r="X202" s="541">
        <v>0.43</v>
      </c>
      <c r="Y202" s="541">
        <v>0.68</v>
      </c>
      <c r="Z202" s="541">
        <v>0.73</v>
      </c>
      <c r="AA202" s="541">
        <v>0.95</v>
      </c>
    </row>
    <row r="203" spans="1:27" ht="20.100000000000001" customHeight="1">
      <c r="A203" s="731" t="s">
        <v>188</v>
      </c>
      <c r="B203" s="465"/>
      <c r="C203" s="207"/>
      <c r="D203" s="541"/>
      <c r="E203" s="541"/>
      <c r="F203" s="541"/>
      <c r="G203" s="541"/>
      <c r="H203" s="541">
        <v>2.1800000000000002</v>
      </c>
      <c r="I203" s="541">
        <v>2.2400000000000002</v>
      </c>
      <c r="J203" s="541">
        <v>2.2799999999999998</v>
      </c>
      <c r="K203" s="541">
        <v>2.33</v>
      </c>
      <c r="L203" s="541">
        <v>7.0000000000000007E-2</v>
      </c>
      <c r="M203" s="541">
        <v>4.92</v>
      </c>
      <c r="N203" s="541">
        <v>4.92</v>
      </c>
      <c r="O203" s="541">
        <v>4.92</v>
      </c>
      <c r="P203" s="541"/>
      <c r="Q203" s="541"/>
      <c r="R203" s="541"/>
      <c r="S203" s="541"/>
      <c r="T203" s="541"/>
      <c r="U203" s="541"/>
      <c r="V203" s="541"/>
      <c r="W203" s="541"/>
      <c r="X203" s="541"/>
      <c r="Y203" s="541"/>
      <c r="Z203" s="541"/>
      <c r="AA203" s="541"/>
    </row>
    <row r="204" spans="1:27" ht="20.25" customHeight="1">
      <c r="A204" s="731" t="s">
        <v>849</v>
      </c>
      <c r="B204" s="124"/>
      <c r="C204" s="609"/>
      <c r="D204" s="572">
        <v>467</v>
      </c>
      <c r="E204" s="572">
        <v>282</v>
      </c>
      <c r="F204" s="572">
        <v>401</v>
      </c>
      <c r="G204" s="572">
        <v>398</v>
      </c>
      <c r="H204" s="572">
        <v>566</v>
      </c>
      <c r="I204" s="572">
        <v>455</v>
      </c>
      <c r="J204" s="572">
        <v>288</v>
      </c>
      <c r="K204" s="572">
        <v>452</v>
      </c>
      <c r="L204" s="572">
        <v>603</v>
      </c>
      <c r="M204" s="572">
        <v>296</v>
      </c>
      <c r="N204" s="572">
        <v>151</v>
      </c>
      <c r="O204" s="572">
        <v>331</v>
      </c>
      <c r="P204" s="572">
        <v>375</v>
      </c>
      <c r="Q204" s="572">
        <v>-5</v>
      </c>
      <c r="R204" s="572">
        <v>101</v>
      </c>
      <c r="S204" s="572">
        <v>150</v>
      </c>
      <c r="T204" s="572">
        <v>282</v>
      </c>
      <c r="U204" s="572">
        <v>232</v>
      </c>
      <c r="V204" s="572">
        <v>185</v>
      </c>
      <c r="W204" s="572">
        <v>295</v>
      </c>
      <c r="X204" s="572">
        <v>273</v>
      </c>
      <c r="Y204" s="572">
        <v>361</v>
      </c>
      <c r="Z204" s="572">
        <v>133</v>
      </c>
      <c r="AA204" s="572">
        <v>38</v>
      </c>
    </row>
    <row r="205" spans="1:27">
      <c r="A205" s="1055" t="s">
        <v>888</v>
      </c>
      <c r="B205" s="1055"/>
      <c r="C205" s="1055"/>
      <c r="D205" s="595">
        <v>182</v>
      </c>
      <c r="E205" s="595">
        <v>420</v>
      </c>
      <c r="F205" s="595">
        <v>690</v>
      </c>
      <c r="G205" s="595">
        <v>1020</v>
      </c>
      <c r="H205" s="595">
        <v>135</v>
      </c>
      <c r="I205" s="600">
        <v>315</v>
      </c>
      <c r="J205" s="600">
        <v>581</v>
      </c>
      <c r="K205" s="600">
        <v>843</v>
      </c>
      <c r="L205" s="595">
        <v>106</v>
      </c>
      <c r="M205" s="595">
        <v>265</v>
      </c>
      <c r="N205" s="595">
        <v>435</v>
      </c>
      <c r="O205" s="595">
        <v>669</v>
      </c>
      <c r="P205" s="595">
        <v>207</v>
      </c>
      <c r="Q205" s="595">
        <v>347</v>
      </c>
      <c r="R205" s="595">
        <v>1172</v>
      </c>
      <c r="S205" s="595">
        <v>1435</v>
      </c>
      <c r="T205" s="595">
        <v>207</v>
      </c>
      <c r="U205" s="595">
        <v>360</v>
      </c>
      <c r="V205" s="595">
        <v>1484</v>
      </c>
      <c r="W205" s="595">
        <v>1815</v>
      </c>
      <c r="X205" s="595">
        <v>120</v>
      </c>
      <c r="Y205" s="595">
        <v>3988</v>
      </c>
      <c r="Z205" s="595">
        <v>4305</v>
      </c>
      <c r="AA205" s="595">
        <v>4672</v>
      </c>
    </row>
    <row r="206" spans="1:27" ht="21">
      <c r="A206" s="165" t="s">
        <v>889</v>
      </c>
      <c r="B206" s="165"/>
      <c r="C206" s="165"/>
      <c r="D206" s="595">
        <v>181</v>
      </c>
      <c r="E206" s="595">
        <v>407</v>
      </c>
      <c r="F206" s="595">
        <v>677</v>
      </c>
      <c r="G206" s="595">
        <v>1005</v>
      </c>
      <c r="H206" s="595">
        <v>134</v>
      </c>
      <c r="I206" s="600">
        <v>288</v>
      </c>
      <c r="J206" s="600">
        <v>521</v>
      </c>
      <c r="K206" s="600">
        <v>774</v>
      </c>
      <c r="L206" s="595">
        <v>105</v>
      </c>
      <c r="M206" s="595">
        <v>259</v>
      </c>
      <c r="N206" s="595">
        <v>429</v>
      </c>
      <c r="O206" s="595">
        <v>626</v>
      </c>
      <c r="P206" s="595">
        <v>82</v>
      </c>
      <c r="Q206" s="595">
        <v>215</v>
      </c>
      <c r="R206" s="595">
        <v>356</v>
      </c>
      <c r="S206" s="595">
        <v>591</v>
      </c>
      <c r="T206" s="595">
        <v>172</v>
      </c>
      <c r="U206" s="595">
        <v>308</v>
      </c>
      <c r="V206" s="595">
        <v>482</v>
      </c>
      <c r="W206" s="595">
        <v>690</v>
      </c>
      <c r="X206" s="595">
        <v>103</v>
      </c>
      <c r="Y206" s="595">
        <v>224</v>
      </c>
      <c r="Z206" s="595">
        <v>385</v>
      </c>
      <c r="AA206" s="595">
        <v>584</v>
      </c>
    </row>
    <row r="207" spans="1:27">
      <c r="A207" s="1055" t="s">
        <v>890</v>
      </c>
      <c r="B207" s="1056"/>
      <c r="C207" s="1056"/>
      <c r="D207" s="595"/>
      <c r="E207" s="595"/>
      <c r="F207" s="595"/>
      <c r="G207" s="595"/>
      <c r="H207" s="595">
        <v>111</v>
      </c>
      <c r="I207" s="600">
        <v>255</v>
      </c>
      <c r="J207" s="600">
        <v>492</v>
      </c>
      <c r="K207" s="600">
        <v>695</v>
      </c>
      <c r="L207" s="595">
        <v>86</v>
      </c>
      <c r="M207" s="595">
        <v>220</v>
      </c>
      <c r="N207" s="595">
        <v>391</v>
      </c>
      <c r="O207" s="595">
        <v>625</v>
      </c>
      <c r="P207" s="595">
        <v>207</v>
      </c>
      <c r="Q207" s="595">
        <v>347</v>
      </c>
      <c r="R207" s="595">
        <v>1172</v>
      </c>
      <c r="S207" s="595">
        <v>1435</v>
      </c>
      <c r="T207" s="595">
        <v>207</v>
      </c>
      <c r="U207" s="595">
        <v>360</v>
      </c>
      <c r="V207" s="595">
        <v>1484</v>
      </c>
      <c r="W207" s="595">
        <v>1815</v>
      </c>
      <c r="X207" s="595">
        <v>120</v>
      </c>
      <c r="Y207" s="595">
        <v>3988</v>
      </c>
      <c r="Z207" s="595">
        <v>4305</v>
      </c>
      <c r="AA207" s="595">
        <v>4672</v>
      </c>
    </row>
    <row r="208" spans="1:27" ht="21">
      <c r="A208" s="165" t="s">
        <v>891</v>
      </c>
      <c r="B208" s="165"/>
      <c r="C208" s="165"/>
      <c r="D208" s="595"/>
      <c r="E208" s="595"/>
      <c r="F208" s="595"/>
      <c r="G208" s="595"/>
      <c r="H208" s="595">
        <v>110</v>
      </c>
      <c r="I208" s="600">
        <v>228</v>
      </c>
      <c r="J208" s="600">
        <v>432</v>
      </c>
      <c r="K208" s="600">
        <v>626</v>
      </c>
      <c r="L208" s="595">
        <v>85</v>
      </c>
      <c r="M208" s="595">
        <v>215</v>
      </c>
      <c r="N208" s="595">
        <v>385</v>
      </c>
      <c r="O208" s="595">
        <v>582</v>
      </c>
      <c r="P208" s="595">
        <v>82</v>
      </c>
      <c r="Q208" s="595">
        <v>215</v>
      </c>
      <c r="R208" s="595">
        <v>356</v>
      </c>
      <c r="S208" s="595">
        <v>591</v>
      </c>
      <c r="T208" s="595">
        <v>172</v>
      </c>
      <c r="U208" s="595">
        <v>308</v>
      </c>
      <c r="V208" s="595">
        <v>482</v>
      </c>
      <c r="W208" s="595">
        <v>690</v>
      </c>
      <c r="X208" s="595">
        <v>103</v>
      </c>
      <c r="Y208" s="595">
        <v>224</v>
      </c>
      <c r="Z208" s="595">
        <v>385</v>
      </c>
      <c r="AA208" s="595">
        <v>584</v>
      </c>
    </row>
    <row r="209" spans="1:32" ht="20.100000000000001" customHeight="1">
      <c r="A209" s="186" t="s">
        <v>197</v>
      </c>
      <c r="B209" s="610"/>
      <c r="C209" s="610"/>
      <c r="D209" s="595">
        <v>9591</v>
      </c>
      <c r="E209" s="595">
        <v>9768</v>
      </c>
      <c r="F209" s="595">
        <v>9412</v>
      </c>
      <c r="G209" s="595">
        <v>9186</v>
      </c>
      <c r="H209" s="602">
        <v>8770</v>
      </c>
      <c r="I209" s="602">
        <v>8846</v>
      </c>
      <c r="J209" s="602">
        <v>8701</v>
      </c>
      <c r="K209" s="602">
        <v>8592</v>
      </c>
      <c r="L209" s="602">
        <v>8378</v>
      </c>
      <c r="M209" s="602"/>
      <c r="N209" s="602"/>
      <c r="O209" s="602"/>
      <c r="P209" s="602"/>
      <c r="Q209" s="602"/>
      <c r="R209" s="602"/>
      <c r="S209" s="602"/>
      <c r="T209" s="602"/>
      <c r="U209" s="602"/>
      <c r="V209" s="602"/>
      <c r="W209" s="602"/>
      <c r="X209" s="602"/>
      <c r="Y209" s="602"/>
      <c r="Z209" s="602"/>
      <c r="AA209" s="602"/>
    </row>
    <row r="210" spans="1:32" ht="20.100000000000001" customHeight="1">
      <c r="A210" s="166" t="s">
        <v>198</v>
      </c>
      <c r="B210" s="167"/>
      <c r="C210" s="167"/>
      <c r="D210" s="534"/>
      <c r="E210" s="534"/>
      <c r="F210" s="534"/>
      <c r="G210" s="534"/>
      <c r="H210" s="534">
        <v>8304</v>
      </c>
      <c r="I210" s="534">
        <v>8462</v>
      </c>
      <c r="J210" s="534">
        <v>8321</v>
      </c>
      <c r="K210" s="534">
        <v>8202</v>
      </c>
      <c r="L210" s="534">
        <v>7977</v>
      </c>
      <c r="M210" s="534">
        <v>8139</v>
      </c>
      <c r="N210" s="534">
        <v>7942</v>
      </c>
      <c r="O210" s="534">
        <v>7835</v>
      </c>
      <c r="P210" s="534">
        <v>7916</v>
      </c>
      <c r="Q210" s="534">
        <v>7981</v>
      </c>
      <c r="R210" s="534">
        <v>8185</v>
      </c>
      <c r="S210" s="534">
        <v>8108</v>
      </c>
      <c r="T210" s="534">
        <v>8186</v>
      </c>
      <c r="U210" s="534">
        <v>8368</v>
      </c>
      <c r="V210" s="534">
        <v>9045</v>
      </c>
      <c r="W210" s="534">
        <v>8785</v>
      </c>
      <c r="X210" s="534">
        <v>8731</v>
      </c>
      <c r="Y210" s="534">
        <v>8951</v>
      </c>
      <c r="Z210" s="534">
        <v>8829</v>
      </c>
      <c r="AA210" s="534">
        <v>8286</v>
      </c>
      <c r="AE210" s="669"/>
      <c r="AF210" s="601"/>
    </row>
    <row r="211" spans="1:32" ht="20.25" customHeight="1">
      <c r="A211" s="731"/>
      <c r="B211" s="124"/>
      <c r="C211" s="609"/>
      <c r="D211" s="600"/>
      <c r="E211" s="600"/>
      <c r="F211" s="600"/>
      <c r="G211" s="600"/>
    </row>
    <row r="212" spans="1:32" ht="20.25" customHeight="1">
      <c r="A212" s="731"/>
      <c r="B212" s="124"/>
      <c r="C212" s="609"/>
      <c r="D212" s="600"/>
      <c r="E212" s="600"/>
      <c r="F212" s="600"/>
      <c r="G212" s="600"/>
    </row>
    <row r="213" spans="1:32" ht="37.5" thickBot="1">
      <c r="A213" s="212" t="s">
        <v>17</v>
      </c>
      <c r="B213" s="455"/>
      <c r="C213" s="456"/>
      <c r="D213" s="579" t="s">
        <v>74</v>
      </c>
      <c r="E213" s="579" t="s">
        <v>75</v>
      </c>
      <c r="F213" s="579" t="s">
        <v>76</v>
      </c>
      <c r="G213" s="579" t="s">
        <v>77</v>
      </c>
      <c r="H213" s="579" t="s">
        <v>78</v>
      </c>
      <c r="I213" s="579" t="s">
        <v>79</v>
      </c>
      <c r="J213" s="579" t="s">
        <v>80</v>
      </c>
      <c r="K213" s="579" t="s">
        <v>81</v>
      </c>
      <c r="L213" s="579" t="s">
        <v>82</v>
      </c>
      <c r="M213" s="579" t="s">
        <v>83</v>
      </c>
      <c r="N213" s="579" t="s">
        <v>84</v>
      </c>
      <c r="O213" s="579" t="s">
        <v>85</v>
      </c>
      <c r="P213" s="579" t="s">
        <v>86</v>
      </c>
      <c r="Q213" s="579" t="s">
        <v>87</v>
      </c>
      <c r="R213" s="579" t="s">
        <v>88</v>
      </c>
      <c r="S213" s="579" t="s">
        <v>89</v>
      </c>
      <c r="T213" s="579" t="s">
        <v>90</v>
      </c>
      <c r="U213" s="579" t="s">
        <v>91</v>
      </c>
      <c r="V213" s="579" t="s">
        <v>92</v>
      </c>
      <c r="W213" s="579" t="s">
        <v>93</v>
      </c>
      <c r="X213" s="579" t="s">
        <v>94</v>
      </c>
      <c r="Y213" s="579" t="s">
        <v>95</v>
      </c>
      <c r="Z213" s="579" t="s">
        <v>96</v>
      </c>
      <c r="AA213" s="579" t="s">
        <v>97</v>
      </c>
    </row>
    <row r="214" spans="1:32" ht="20.25" customHeight="1">
      <c r="A214" s="611" t="s">
        <v>850</v>
      </c>
      <c r="B214" s="124"/>
      <c r="C214" s="609"/>
      <c r="D214" s="600"/>
      <c r="E214" s="600"/>
      <c r="F214" s="600"/>
      <c r="G214" s="600"/>
    </row>
    <row r="215" spans="1:32" ht="20.100000000000001" customHeight="1">
      <c r="A215" s="731" t="s">
        <v>878</v>
      </c>
      <c r="B215" s="465"/>
      <c r="C215" s="207"/>
      <c r="D215" s="595">
        <v>664</v>
      </c>
      <c r="E215" s="595">
        <v>1093</v>
      </c>
      <c r="F215" s="595">
        <v>1429</v>
      </c>
      <c r="G215" s="595">
        <v>1975</v>
      </c>
      <c r="H215" s="595">
        <v>627</v>
      </c>
      <c r="I215" s="595">
        <v>1009</v>
      </c>
      <c r="J215" s="595">
        <v>1317</v>
      </c>
      <c r="K215" s="595">
        <v>1873</v>
      </c>
      <c r="L215" s="595">
        <v>508</v>
      </c>
      <c r="M215" s="595">
        <v>788</v>
      </c>
      <c r="N215" s="595">
        <v>950</v>
      </c>
      <c r="O215" s="595">
        <v>1265</v>
      </c>
      <c r="P215" s="595">
        <v>357</v>
      </c>
      <c r="Q215" s="595">
        <v>566</v>
      </c>
      <c r="R215" s="595">
        <v>717</v>
      </c>
      <c r="S215" s="595">
        <v>1015</v>
      </c>
      <c r="T215" s="595">
        <v>423</v>
      </c>
      <c r="U215" s="595">
        <v>642</v>
      </c>
      <c r="V215" s="595">
        <v>852</v>
      </c>
      <c r="W215" s="595">
        <v>1275</v>
      </c>
      <c r="X215" s="595">
        <v>538</v>
      </c>
      <c r="Y215" s="595">
        <v>820</v>
      </c>
      <c r="Z215" s="595">
        <v>1051</v>
      </c>
      <c r="AA215" s="595">
        <v>1523</v>
      </c>
    </row>
    <row r="216" spans="1:32" ht="20.100000000000001" customHeight="1">
      <c r="A216" s="731" t="s">
        <v>879</v>
      </c>
      <c r="B216" s="465"/>
      <c r="C216" s="207"/>
      <c r="D216" s="595"/>
      <c r="E216" s="595"/>
      <c r="F216" s="595"/>
      <c r="G216" s="595"/>
      <c r="H216" s="595">
        <v>456</v>
      </c>
      <c r="I216" s="595">
        <v>758</v>
      </c>
      <c r="J216" s="595">
        <v>1000</v>
      </c>
      <c r="K216" s="595">
        <v>1457</v>
      </c>
      <c r="L216" s="595">
        <v>396</v>
      </c>
      <c r="M216" s="595">
        <v>624</v>
      </c>
      <c r="N216" s="595">
        <v>787</v>
      </c>
      <c r="O216" s="595">
        <v>1102</v>
      </c>
      <c r="P216" s="595">
        <v>357</v>
      </c>
      <c r="Q216" s="595">
        <v>566</v>
      </c>
      <c r="R216" s="595">
        <v>717</v>
      </c>
      <c r="S216" s="595">
        <v>1015</v>
      </c>
      <c r="T216" s="595">
        <v>423</v>
      </c>
      <c r="U216" s="595">
        <v>642</v>
      </c>
      <c r="V216" s="595">
        <v>852</v>
      </c>
      <c r="W216" s="595">
        <v>1275</v>
      </c>
      <c r="X216" s="595">
        <v>538</v>
      </c>
      <c r="Y216" s="595">
        <v>820</v>
      </c>
      <c r="Z216" s="595">
        <v>1051</v>
      </c>
      <c r="AA216" s="595">
        <v>1523</v>
      </c>
    </row>
    <row r="217" spans="1:32" ht="20.25" customHeight="1">
      <c r="A217" s="731" t="s">
        <v>50</v>
      </c>
      <c r="B217" s="124"/>
      <c r="C217" s="609"/>
      <c r="D217" s="572">
        <v>524</v>
      </c>
      <c r="E217" s="572">
        <v>289</v>
      </c>
      <c r="F217" s="572">
        <v>167</v>
      </c>
      <c r="G217" s="572">
        <v>423</v>
      </c>
      <c r="H217" s="572">
        <v>358</v>
      </c>
      <c r="I217" s="572">
        <v>210</v>
      </c>
      <c r="J217" s="572">
        <v>147</v>
      </c>
      <c r="K217" s="572">
        <v>370</v>
      </c>
      <c r="L217" s="572">
        <v>343</v>
      </c>
      <c r="M217" s="572">
        <v>143</v>
      </c>
      <c r="N217" s="572">
        <v>79</v>
      </c>
      <c r="O217" s="572">
        <v>243</v>
      </c>
      <c r="P217" s="572">
        <v>275</v>
      </c>
      <c r="Q217" s="572">
        <v>122</v>
      </c>
      <c r="R217" s="572">
        <v>58</v>
      </c>
      <c r="S217" s="572">
        <v>188</v>
      </c>
      <c r="T217" s="572">
        <v>313</v>
      </c>
      <c r="U217" s="572">
        <v>109</v>
      </c>
      <c r="V217" s="572">
        <v>94</v>
      </c>
      <c r="W217" s="572">
        <v>295</v>
      </c>
      <c r="X217" s="572">
        <v>405</v>
      </c>
      <c r="Y217" s="572">
        <v>153</v>
      </c>
      <c r="Z217" s="572">
        <v>96</v>
      </c>
      <c r="AA217" s="572">
        <v>333</v>
      </c>
    </row>
    <row r="218" spans="1:32" ht="20.25" customHeight="1">
      <c r="A218" s="731" t="s">
        <v>51</v>
      </c>
      <c r="B218" s="124"/>
      <c r="C218" s="609"/>
      <c r="D218" s="600"/>
      <c r="E218" s="600"/>
      <c r="F218" s="600"/>
      <c r="G218" s="600"/>
    </row>
    <row r="219" spans="1:32" ht="20.25" customHeight="1">
      <c r="A219" s="731" t="s">
        <v>851</v>
      </c>
      <c r="B219" s="124"/>
      <c r="C219" s="609"/>
      <c r="D219" s="600"/>
      <c r="E219" s="600"/>
      <c r="F219" s="600"/>
      <c r="G219" s="600"/>
    </row>
    <row r="220" spans="1:32" ht="20.100000000000001" customHeight="1">
      <c r="A220" s="166" t="s">
        <v>592</v>
      </c>
      <c r="B220" s="167"/>
      <c r="C220" s="167"/>
      <c r="D220" s="534"/>
      <c r="E220" s="534"/>
      <c r="F220" s="534"/>
      <c r="G220" s="534"/>
      <c r="H220" s="534"/>
      <c r="I220" s="534"/>
      <c r="J220" s="534"/>
      <c r="K220" s="534"/>
      <c r="L220" s="534"/>
      <c r="M220" s="534"/>
      <c r="N220" s="534"/>
      <c r="O220" s="534"/>
      <c r="P220" s="534"/>
      <c r="Q220" s="534"/>
      <c r="R220" s="534"/>
      <c r="S220" s="534"/>
      <c r="T220" s="534"/>
      <c r="U220" s="534"/>
      <c r="V220" s="534"/>
      <c r="W220" s="534"/>
      <c r="X220" s="534"/>
      <c r="Y220" s="534"/>
      <c r="Z220" s="534"/>
      <c r="AA220" s="534"/>
      <c r="AE220" s="669"/>
      <c r="AF220" s="601"/>
    </row>
    <row r="221" spans="1:32" ht="20.25" customHeight="1">
      <c r="A221" s="731"/>
      <c r="B221" s="124"/>
      <c r="C221" s="609"/>
      <c r="D221" s="600"/>
      <c r="E221" s="600"/>
      <c r="F221" s="600"/>
      <c r="G221" s="600"/>
    </row>
    <row r="222" spans="1:32" ht="20.25" customHeight="1">
      <c r="A222" s="731"/>
      <c r="B222" s="124"/>
      <c r="C222" s="609"/>
      <c r="D222" s="600"/>
      <c r="E222" s="600"/>
      <c r="F222" s="600"/>
      <c r="G222" s="600"/>
    </row>
    <row r="223" spans="1:32" ht="37.5" thickBot="1">
      <c r="A223" s="212" t="s">
        <v>17</v>
      </c>
      <c r="B223" s="455"/>
      <c r="C223" s="456"/>
      <c r="D223" s="579" t="s">
        <v>74</v>
      </c>
      <c r="E223" s="579" t="s">
        <v>75</v>
      </c>
      <c r="F223" s="579" t="s">
        <v>76</v>
      </c>
      <c r="G223" s="579" t="s">
        <v>77</v>
      </c>
      <c r="H223" s="579" t="s">
        <v>78</v>
      </c>
      <c r="I223" s="579" t="s">
        <v>79</v>
      </c>
      <c r="J223" s="579" t="s">
        <v>80</v>
      </c>
      <c r="K223" s="579" t="s">
        <v>81</v>
      </c>
      <c r="L223" s="579" t="s">
        <v>82</v>
      </c>
      <c r="M223" s="579" t="s">
        <v>83</v>
      </c>
      <c r="N223" s="579" t="s">
        <v>84</v>
      </c>
      <c r="O223" s="579" t="s">
        <v>85</v>
      </c>
      <c r="P223" s="579" t="s">
        <v>86</v>
      </c>
      <c r="Q223" s="579" t="s">
        <v>87</v>
      </c>
      <c r="R223" s="579" t="s">
        <v>88</v>
      </c>
      <c r="S223" s="579" t="s">
        <v>89</v>
      </c>
      <c r="T223" s="579" t="s">
        <v>90</v>
      </c>
      <c r="U223" s="579" t="s">
        <v>91</v>
      </c>
      <c r="V223" s="579" t="s">
        <v>92</v>
      </c>
      <c r="W223" s="579" t="s">
        <v>93</v>
      </c>
      <c r="X223" s="579" t="s">
        <v>94</v>
      </c>
      <c r="Y223" s="579" t="s">
        <v>95</v>
      </c>
      <c r="Z223" s="579" t="s">
        <v>96</v>
      </c>
      <c r="AA223" s="579" t="s">
        <v>97</v>
      </c>
    </row>
    <row r="224" spans="1:32" ht="18.75">
      <c r="A224" s="609" t="s">
        <v>901</v>
      </c>
      <c r="B224" s="124"/>
      <c r="C224" s="609"/>
      <c r="D224" s="600"/>
      <c r="E224" s="600"/>
      <c r="F224" s="600"/>
      <c r="G224" s="600"/>
    </row>
    <row r="225" spans="1:72" ht="20.25" customHeight="1">
      <c r="A225" s="609" t="s">
        <v>902</v>
      </c>
      <c r="B225" s="124"/>
      <c r="C225" s="609"/>
      <c r="D225" s="600"/>
      <c r="E225" s="600"/>
      <c r="F225" s="600"/>
      <c r="G225" s="600"/>
    </row>
    <row r="226" spans="1:72" ht="20.25" customHeight="1">
      <c r="A226" s="609" t="s">
        <v>875</v>
      </c>
      <c r="B226" s="124"/>
      <c r="C226" s="609"/>
      <c r="D226" s="600"/>
      <c r="E226" s="600"/>
      <c r="F226" s="600"/>
      <c r="G226" s="600"/>
    </row>
    <row r="227" spans="1:72" ht="20.25" customHeight="1">
      <c r="A227" s="609" t="s">
        <v>195</v>
      </c>
      <c r="B227" s="124"/>
      <c r="C227" s="609"/>
      <c r="D227" s="541">
        <v>11.82</v>
      </c>
      <c r="E227" s="541">
        <v>10.89</v>
      </c>
      <c r="F227" s="541">
        <v>10.81</v>
      </c>
      <c r="G227" s="541">
        <v>11.28</v>
      </c>
      <c r="H227" s="541">
        <v>13.63</v>
      </c>
      <c r="I227" s="541">
        <v>12.86</v>
      </c>
      <c r="J227" s="541">
        <v>12.67</v>
      </c>
      <c r="K227" s="541">
        <v>12.23</v>
      </c>
      <c r="L227" s="541">
        <v>11.73</v>
      </c>
      <c r="M227" s="541">
        <v>16.760000000000002</v>
      </c>
      <c r="N227" s="541">
        <v>15.54</v>
      </c>
      <c r="O227" s="541">
        <v>15.53</v>
      </c>
      <c r="P227" s="541">
        <v>15.97</v>
      </c>
      <c r="Q227" s="541">
        <v>14.92</v>
      </c>
      <c r="R227" s="541">
        <v>14.75</v>
      </c>
      <c r="S227" s="541">
        <v>15.15</v>
      </c>
      <c r="T227" s="541">
        <v>15.82</v>
      </c>
      <c r="U227" s="541">
        <v>14.22</v>
      </c>
      <c r="V227" s="541">
        <v>14.59</v>
      </c>
      <c r="W227" s="541">
        <v>14.69</v>
      </c>
      <c r="X227" s="541">
        <v>13.64</v>
      </c>
      <c r="Y227" s="541">
        <v>13.34</v>
      </c>
      <c r="Z227" s="541">
        <v>13.49</v>
      </c>
      <c r="AA227" s="541">
        <v>13.33</v>
      </c>
    </row>
    <row r="228" spans="1:72" ht="20.25" customHeight="1">
      <c r="A228" s="609" t="s">
        <v>200</v>
      </c>
      <c r="B228" s="124"/>
      <c r="C228" s="609"/>
      <c r="D228" s="600">
        <v>888367</v>
      </c>
      <c r="E228" s="600">
        <v>888367</v>
      </c>
      <c r="F228" s="600">
        <v>888367</v>
      </c>
      <c r="G228" s="600">
        <v>888367</v>
      </c>
      <c r="H228" s="600">
        <v>888367</v>
      </c>
      <c r="I228" s="600">
        <v>888367</v>
      </c>
      <c r="J228" s="600">
        <v>888367</v>
      </c>
      <c r="K228" s="600">
        <v>888367</v>
      </c>
      <c r="L228" s="600">
        <v>888367</v>
      </c>
      <c r="M228" s="600">
        <v>888367</v>
      </c>
      <c r="N228" s="600">
        <v>888367</v>
      </c>
      <c r="O228" s="600">
        <v>888367</v>
      </c>
      <c r="P228" s="600">
        <v>888367</v>
      </c>
      <c r="Q228" s="600">
        <v>888367</v>
      </c>
      <c r="R228" s="600">
        <v>888367</v>
      </c>
      <c r="S228" s="600">
        <v>888367</v>
      </c>
      <c r="T228" s="600">
        <v>888367</v>
      </c>
      <c r="U228" s="600">
        <v>888367</v>
      </c>
      <c r="V228" s="600">
        <v>888367</v>
      </c>
      <c r="W228" s="600">
        <v>888367</v>
      </c>
      <c r="X228" s="600">
        <v>888312</v>
      </c>
      <c r="Y228" s="600">
        <v>888312</v>
      </c>
      <c r="Z228" s="600">
        <v>888312</v>
      </c>
      <c r="AA228" s="600">
        <v>888312</v>
      </c>
    </row>
    <row r="229" spans="1:72" ht="20.25" customHeight="1">
      <c r="A229" s="609" t="s">
        <v>201</v>
      </c>
      <c r="B229" s="124"/>
      <c r="C229" s="609"/>
      <c r="D229" s="600">
        <v>888367</v>
      </c>
      <c r="E229" s="600">
        <v>888367</v>
      </c>
      <c r="F229" s="600">
        <v>888367</v>
      </c>
      <c r="G229" s="600">
        <v>888367</v>
      </c>
      <c r="H229" s="600">
        <v>888367</v>
      </c>
      <c r="I229" s="600">
        <v>888367</v>
      </c>
      <c r="J229" s="600">
        <v>888367</v>
      </c>
      <c r="K229" s="600">
        <v>888367</v>
      </c>
      <c r="L229" s="600">
        <v>888367</v>
      </c>
      <c r="M229" s="600">
        <v>888367</v>
      </c>
      <c r="N229" s="600">
        <v>888367</v>
      </c>
      <c r="O229" s="600">
        <v>888367</v>
      </c>
      <c r="P229" s="600">
        <v>888367</v>
      </c>
      <c r="Q229" s="600">
        <v>888367</v>
      </c>
      <c r="R229" s="600">
        <v>888367</v>
      </c>
      <c r="S229" s="600">
        <v>888367</v>
      </c>
      <c r="T229" s="600">
        <v>888367</v>
      </c>
      <c r="U229" s="600">
        <v>888367</v>
      </c>
      <c r="V229" s="600">
        <v>888367</v>
      </c>
      <c r="W229" s="600">
        <v>888367</v>
      </c>
      <c r="X229" s="600">
        <v>888312</v>
      </c>
      <c r="Y229" s="600">
        <v>888312</v>
      </c>
      <c r="Z229" s="600">
        <v>888312</v>
      </c>
      <c r="AA229" s="600">
        <v>888312</v>
      </c>
    </row>
    <row r="230" spans="1:72" ht="20.100000000000001" customHeight="1">
      <c r="A230" s="144" t="s">
        <v>202</v>
      </c>
      <c r="B230" s="167"/>
      <c r="C230" s="167"/>
      <c r="D230" s="534">
        <v>888367</v>
      </c>
      <c r="E230" s="534">
        <v>888367</v>
      </c>
      <c r="F230" s="534">
        <v>888367</v>
      </c>
      <c r="G230" s="534">
        <v>888367</v>
      </c>
      <c r="H230" s="534">
        <v>888367</v>
      </c>
      <c r="I230" s="534">
        <v>888367</v>
      </c>
      <c r="J230" s="534">
        <v>888367</v>
      </c>
      <c r="K230" s="534">
        <v>888367</v>
      </c>
      <c r="L230" s="534">
        <v>888367</v>
      </c>
      <c r="M230" s="534">
        <v>888367</v>
      </c>
      <c r="N230" s="534">
        <v>888367</v>
      </c>
      <c r="O230" s="534">
        <v>888367</v>
      </c>
      <c r="P230" s="534">
        <v>888367</v>
      </c>
      <c r="Q230" s="534">
        <v>888367</v>
      </c>
      <c r="R230" s="534">
        <v>888367</v>
      </c>
      <c r="S230" s="534">
        <v>888367</v>
      </c>
      <c r="T230" s="534">
        <v>888367</v>
      </c>
      <c r="U230" s="534">
        <v>888367</v>
      </c>
      <c r="V230" s="534">
        <v>888367</v>
      </c>
      <c r="W230" s="534">
        <v>888367</v>
      </c>
      <c r="X230" s="534">
        <v>888367</v>
      </c>
      <c r="Y230" s="534">
        <v>888367</v>
      </c>
      <c r="Z230" s="534">
        <v>888367</v>
      </c>
      <c r="AA230" s="534">
        <v>888294</v>
      </c>
      <c r="AE230" s="669"/>
      <c r="AF230" s="601"/>
    </row>
    <row r="231" spans="1:72" ht="20.25" customHeight="1">
      <c r="A231" s="609"/>
      <c r="B231" s="124"/>
      <c r="C231" s="609"/>
      <c r="D231" s="600"/>
      <c r="E231" s="600"/>
      <c r="F231" s="600"/>
      <c r="G231" s="600"/>
    </row>
    <row r="232" spans="1:72" ht="20.25" hidden="1" customHeight="1" outlineLevel="1">
      <c r="A232" s="609"/>
      <c r="B232" s="124"/>
      <c r="C232" s="609"/>
      <c r="D232" s="600"/>
      <c r="E232" s="600"/>
      <c r="F232" s="600"/>
      <c r="G232" s="600"/>
    </row>
    <row r="233" spans="1:72" ht="20.25" hidden="1" customHeight="1" outlineLevel="1">
      <c r="A233" s="609"/>
      <c r="B233" s="124"/>
      <c r="C233" s="609"/>
      <c r="D233" s="600"/>
      <c r="E233" s="600"/>
      <c r="F233" s="600"/>
      <c r="G233" s="600"/>
    </row>
    <row r="234" spans="1:72" ht="20.25" hidden="1" customHeight="1" outlineLevel="1">
      <c r="A234" s="609"/>
      <c r="B234" s="124"/>
      <c r="C234" s="609"/>
      <c r="D234" s="600"/>
      <c r="E234" s="600"/>
      <c r="F234" s="600"/>
      <c r="G234" s="600"/>
    </row>
    <row r="235" spans="1:72" ht="20.25" hidden="1" customHeight="1" outlineLevel="1">
      <c r="A235" s="608"/>
      <c r="B235" s="124"/>
      <c r="C235" s="609"/>
      <c r="D235" s="600"/>
      <c r="E235" s="600"/>
      <c r="F235" s="600"/>
      <c r="G235" s="600"/>
    </row>
    <row r="236" spans="1:72" ht="37.5" hidden="1" customHeight="1" outlineLevel="2" thickBot="1">
      <c r="A236" s="460" t="s">
        <v>876</v>
      </c>
      <c r="B236" s="464"/>
      <c r="C236" s="128"/>
      <c r="D236" s="579" t="s">
        <v>74</v>
      </c>
      <c r="E236" s="579" t="s">
        <v>75</v>
      </c>
      <c r="F236" s="579" t="s">
        <v>76</v>
      </c>
      <c r="G236" s="579" t="s">
        <v>77</v>
      </c>
      <c r="H236" s="579" t="s">
        <v>78</v>
      </c>
      <c r="I236" s="579" t="s">
        <v>79</v>
      </c>
      <c r="J236" s="579" t="s">
        <v>80</v>
      </c>
      <c r="K236" s="579" t="s">
        <v>81</v>
      </c>
      <c r="L236" s="579" t="s">
        <v>82</v>
      </c>
      <c r="M236" s="579" t="s">
        <v>83</v>
      </c>
      <c r="N236" s="579" t="s">
        <v>84</v>
      </c>
      <c r="O236" s="579" t="s">
        <v>85</v>
      </c>
      <c r="P236" s="579" t="s">
        <v>86</v>
      </c>
      <c r="Q236" s="579" t="s">
        <v>87</v>
      </c>
      <c r="R236" s="579" t="s">
        <v>88</v>
      </c>
      <c r="S236" s="579" t="s">
        <v>89</v>
      </c>
      <c r="T236" s="579" t="s">
        <v>90</v>
      </c>
      <c r="U236" s="579" t="s">
        <v>91</v>
      </c>
      <c r="V236" s="579" t="s">
        <v>92</v>
      </c>
      <c r="W236" s="579" t="s">
        <v>93</v>
      </c>
      <c r="X236" s="579" t="s">
        <v>94</v>
      </c>
      <c r="Y236" s="579" t="s">
        <v>95</v>
      </c>
      <c r="Z236" s="579" t="s">
        <v>96</v>
      </c>
      <c r="AA236" s="579" t="s">
        <v>97</v>
      </c>
    </row>
    <row r="237" spans="1:72" ht="10.15" hidden="1" customHeight="1" outlineLevel="2">
      <c r="A237" s="734"/>
      <c r="B237" s="465"/>
      <c r="C237" s="207"/>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row>
    <row r="238" spans="1:72" ht="10.15" hidden="1" customHeight="1" outlineLevel="2">
      <c r="A238" s="734"/>
      <c r="B238" s="465"/>
      <c r="C238" s="207"/>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row>
    <row r="239" spans="1:72" s="471" customFormat="1" ht="20.100000000000001" hidden="1" customHeight="1" outlineLevel="3">
      <c r="A239" s="610" t="s">
        <v>189</v>
      </c>
      <c r="B239" s="610"/>
      <c r="C239" s="610"/>
      <c r="D239" s="602">
        <v>19705</v>
      </c>
      <c r="E239" s="602">
        <v>18775</v>
      </c>
      <c r="F239" s="602">
        <v>18630</v>
      </c>
      <c r="G239" s="602">
        <v>19183</v>
      </c>
      <c r="H239" s="602">
        <v>20033</v>
      </c>
      <c r="I239" s="602">
        <v>18675</v>
      </c>
      <c r="J239" s="602">
        <v>18305</v>
      </c>
      <c r="K239" s="602">
        <v>17918</v>
      </c>
      <c r="L239" s="602">
        <v>17482</v>
      </c>
      <c r="M239" s="602">
        <v>21733</v>
      </c>
      <c r="N239" s="602">
        <v>19969</v>
      </c>
      <c r="O239" s="602">
        <v>19870</v>
      </c>
      <c r="P239" s="602">
        <v>20338</v>
      </c>
      <c r="Q239" s="602">
        <v>18552</v>
      </c>
      <c r="R239" s="602">
        <v>18362</v>
      </c>
      <c r="S239" s="602">
        <v>18649</v>
      </c>
      <c r="T239" s="602">
        <v>19023</v>
      </c>
      <c r="U239" s="602">
        <v>17431</v>
      </c>
      <c r="V239" s="602">
        <v>18153</v>
      </c>
      <c r="W239" s="602">
        <v>18172</v>
      </c>
      <c r="X239" s="602">
        <v>16776</v>
      </c>
      <c r="Y239" s="602">
        <v>18134</v>
      </c>
      <c r="Z239" s="602">
        <v>18201</v>
      </c>
      <c r="AA239" s="602">
        <v>18170</v>
      </c>
      <c r="AB239" s="397"/>
      <c r="AC239" s="397"/>
      <c r="AD239" s="397"/>
      <c r="AE239" s="397"/>
      <c r="AF239" s="397"/>
      <c r="AG239" s="397"/>
      <c r="AH239" s="397"/>
      <c r="AI239" s="397"/>
      <c r="AJ239" s="397"/>
      <c r="AK239" s="397"/>
      <c r="AL239" s="397"/>
      <c r="AM239" s="397"/>
      <c r="AN239" s="397"/>
      <c r="AO239" s="397"/>
      <c r="AP239" s="397"/>
      <c r="AQ239" s="397"/>
      <c r="AR239" s="397"/>
      <c r="AS239" s="397"/>
      <c r="AT239" s="397"/>
      <c r="AU239" s="397"/>
      <c r="AV239" s="397"/>
      <c r="AW239" s="397"/>
      <c r="AX239" s="397"/>
      <c r="AY239" s="397"/>
      <c r="AZ239" s="397"/>
      <c r="BA239" s="397"/>
      <c r="BB239" s="397"/>
      <c r="BC239" s="397"/>
      <c r="BD239" s="397"/>
      <c r="BE239" s="397"/>
      <c r="BF239" s="397"/>
      <c r="BG239" s="397"/>
      <c r="BH239" s="397"/>
      <c r="BI239" s="397"/>
      <c r="BJ239" s="397"/>
      <c r="BK239" s="397"/>
      <c r="BL239" s="397"/>
      <c r="BM239" s="397"/>
      <c r="BN239" s="397"/>
      <c r="BO239" s="397"/>
      <c r="BP239" s="397"/>
      <c r="BQ239" s="397"/>
      <c r="BR239" s="397"/>
      <c r="BS239" s="397"/>
      <c r="BT239" s="397"/>
    </row>
    <row r="240" spans="1:72" s="471" customFormat="1" ht="20.100000000000001" hidden="1" customHeight="1" outlineLevel="3">
      <c r="A240" s="609" t="s">
        <v>190</v>
      </c>
      <c r="B240" s="136"/>
      <c r="C240" s="136"/>
      <c r="D240" s="602">
        <v>7376</v>
      </c>
      <c r="E240" s="602">
        <v>7975</v>
      </c>
      <c r="F240" s="602">
        <v>7834</v>
      </c>
      <c r="G240" s="602">
        <v>7793</v>
      </c>
      <c r="H240" s="602">
        <v>4838</v>
      </c>
      <c r="I240" s="602">
        <v>5008</v>
      </c>
      <c r="J240" s="602">
        <v>4790</v>
      </c>
      <c r="K240" s="602">
        <v>4217</v>
      </c>
      <c r="L240" s="602">
        <v>3714</v>
      </c>
      <c r="M240" s="602">
        <v>-1846</v>
      </c>
      <c r="N240" s="602">
        <v>-1936</v>
      </c>
      <c r="O240" s="602">
        <v>-2195</v>
      </c>
      <c r="P240" s="602">
        <v>-2158</v>
      </c>
      <c r="Q240" s="602">
        <v>-934</v>
      </c>
      <c r="R240" s="602">
        <v>-137</v>
      </c>
      <c r="S240" s="602">
        <v>-48</v>
      </c>
      <c r="T240" s="602">
        <v>-347</v>
      </c>
      <c r="U240" s="602">
        <v>605</v>
      </c>
      <c r="V240" s="602">
        <v>1075</v>
      </c>
      <c r="W240" s="602">
        <v>988</v>
      </c>
      <c r="X240" s="602">
        <v>899</v>
      </c>
      <c r="Y240" s="602">
        <v>5271</v>
      </c>
      <c r="Z240" s="602">
        <v>5244</v>
      </c>
      <c r="AA240" s="602">
        <v>5509</v>
      </c>
      <c r="AB240" s="397"/>
      <c r="AC240" s="397"/>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7"/>
      <c r="AY240" s="397"/>
      <c r="AZ240" s="397"/>
      <c r="BA240" s="397"/>
      <c r="BB240" s="397"/>
      <c r="BC240" s="397"/>
      <c r="BD240" s="397"/>
      <c r="BE240" s="397"/>
      <c r="BF240" s="397"/>
      <c r="BG240" s="397"/>
      <c r="BH240" s="397"/>
      <c r="BI240" s="397"/>
      <c r="BJ240" s="397"/>
      <c r="BK240" s="397"/>
      <c r="BL240" s="397"/>
      <c r="BM240" s="397"/>
      <c r="BN240" s="397"/>
      <c r="BO240" s="397"/>
      <c r="BP240" s="397"/>
      <c r="BQ240" s="397"/>
      <c r="BR240" s="397"/>
      <c r="BS240" s="397"/>
      <c r="BT240" s="397"/>
    </row>
    <row r="241" spans="1:72" s="471" customFormat="1" ht="20.100000000000001" hidden="1" customHeight="1" outlineLevel="3">
      <c r="A241" s="609" t="s">
        <v>191</v>
      </c>
      <c r="B241" s="136"/>
      <c r="C241" s="136"/>
      <c r="D241" s="602">
        <v>6275</v>
      </c>
      <c r="E241" s="602">
        <v>6969</v>
      </c>
      <c r="F241" s="602">
        <v>6758</v>
      </c>
      <c r="G241" s="602">
        <v>6658</v>
      </c>
      <c r="H241" s="602">
        <v>3765</v>
      </c>
      <c r="I241" s="602">
        <v>4136</v>
      </c>
      <c r="J241" s="602">
        <v>4152</v>
      </c>
      <c r="K241" s="602">
        <v>3664</v>
      </c>
      <c r="L241" s="602">
        <v>3176</v>
      </c>
      <c r="M241" s="602">
        <v>-2109</v>
      </c>
      <c r="N241" s="602">
        <v>-2113</v>
      </c>
      <c r="O241" s="602" t="s">
        <v>192</v>
      </c>
      <c r="P241" s="602"/>
      <c r="Q241" s="602"/>
      <c r="R241" s="602"/>
      <c r="S241" s="602"/>
      <c r="T241" s="602"/>
      <c r="U241" s="602"/>
      <c r="V241" s="602"/>
      <c r="W241" s="602"/>
      <c r="X241" s="602"/>
      <c r="Y241" s="602"/>
      <c r="Z241" s="602"/>
      <c r="AA241" s="602"/>
      <c r="AB241" s="397"/>
      <c r="AC241" s="397"/>
      <c r="AD241" s="397"/>
      <c r="AE241" s="397"/>
      <c r="AF241" s="397"/>
      <c r="AG241" s="397"/>
      <c r="AH241" s="397"/>
      <c r="AI241" s="397"/>
      <c r="AJ241" s="397"/>
      <c r="AK241" s="397"/>
      <c r="AL241" s="397"/>
      <c r="AM241" s="397"/>
      <c r="AN241" s="397"/>
      <c r="AO241" s="397"/>
      <c r="AP241" s="397"/>
      <c r="AQ241" s="397"/>
      <c r="AR241" s="397"/>
      <c r="AS241" s="397"/>
      <c r="AT241" s="397"/>
      <c r="AU241" s="397"/>
      <c r="AV241" s="397"/>
      <c r="AW241" s="397"/>
      <c r="AX241" s="397"/>
      <c r="AY241" s="397"/>
      <c r="AZ241" s="397"/>
      <c r="BA241" s="397"/>
      <c r="BB241" s="397"/>
      <c r="BC241" s="397"/>
      <c r="BD241" s="397"/>
      <c r="BE241" s="397"/>
      <c r="BF241" s="397"/>
      <c r="BG241" s="397"/>
      <c r="BH241" s="397"/>
      <c r="BI241" s="397"/>
      <c r="BJ241" s="397"/>
      <c r="BK241" s="397"/>
      <c r="BL241" s="397"/>
      <c r="BM241" s="397"/>
      <c r="BN241" s="397"/>
      <c r="BO241" s="397"/>
      <c r="BP241" s="397"/>
      <c r="BQ241" s="397"/>
      <c r="BR241" s="397"/>
      <c r="BS241" s="397"/>
      <c r="BT241" s="397"/>
    </row>
    <row r="242" spans="1:72" ht="10.15" hidden="1" customHeight="1" outlineLevel="2">
      <c r="A242" s="609"/>
      <c r="B242" s="608"/>
      <c r="C242" s="608"/>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row>
    <row r="243" spans="1:72" ht="10.15" hidden="1" customHeight="1" outlineLevel="3">
      <c r="A243" s="609"/>
      <c r="B243" s="609"/>
      <c r="C243" s="609"/>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row>
    <row r="244" spans="1:72" ht="20.100000000000001" hidden="1" customHeight="1" outlineLevel="3">
      <c r="A244" s="609" t="s">
        <v>903</v>
      </c>
      <c r="B244" s="609"/>
      <c r="C244" s="609"/>
      <c r="D244" s="519">
        <v>12.4</v>
      </c>
      <c r="E244" s="519">
        <v>10.5</v>
      </c>
      <c r="F244" s="519">
        <v>8</v>
      </c>
      <c r="G244" s="519">
        <v>9</v>
      </c>
      <c r="H244" s="519">
        <v>20.8</v>
      </c>
      <c r="I244" s="519">
        <v>19.2</v>
      </c>
      <c r="J244" s="519">
        <v>17.399999999999999</v>
      </c>
      <c r="K244" s="519">
        <v>19.5</v>
      </c>
      <c r="L244" s="519">
        <v>10.9</v>
      </c>
      <c r="M244" s="519">
        <v>28.8</v>
      </c>
      <c r="N244" s="519">
        <v>23.5</v>
      </c>
      <c r="O244" s="519">
        <v>22.7</v>
      </c>
      <c r="P244" s="519">
        <v>7.3</v>
      </c>
      <c r="Q244" s="519">
        <v>5.5</v>
      </c>
      <c r="R244" s="519">
        <v>3.9</v>
      </c>
      <c r="S244" s="519">
        <v>4</v>
      </c>
      <c r="T244" s="519">
        <v>8.3000000000000007</v>
      </c>
      <c r="U244" s="519">
        <v>5.9</v>
      </c>
      <c r="V244" s="519">
        <v>6.3</v>
      </c>
      <c r="W244" s="519">
        <v>7.1</v>
      </c>
      <c r="X244" s="519">
        <v>11</v>
      </c>
      <c r="Y244" s="519">
        <v>8</v>
      </c>
      <c r="Z244" s="519">
        <v>6.4</v>
      </c>
      <c r="AA244" s="519">
        <v>6.7</v>
      </c>
    </row>
    <row r="245" spans="1:72" s="423" customFormat="1" ht="20.100000000000001" hidden="1" customHeight="1" outlineLevel="3">
      <c r="A245" s="609" t="s">
        <v>904</v>
      </c>
      <c r="B245" s="733"/>
      <c r="C245" s="733"/>
      <c r="D245" s="519"/>
      <c r="E245" s="519"/>
      <c r="F245" s="519"/>
      <c r="G245" s="519"/>
      <c r="H245" s="519">
        <v>17.899999999999999</v>
      </c>
      <c r="I245" s="519">
        <v>18.399999999999999</v>
      </c>
      <c r="J245" s="519">
        <v>18.899999999999999</v>
      </c>
      <c r="K245" s="519">
        <v>19.5</v>
      </c>
      <c r="L245" s="519">
        <v>9</v>
      </c>
      <c r="M245" s="519">
        <v>29</v>
      </c>
      <c r="N245" s="519">
        <v>25.8</v>
      </c>
      <c r="O245" s="519">
        <v>22.7</v>
      </c>
      <c r="P245" s="519">
        <v>22.5</v>
      </c>
      <c r="Q245" s="519">
        <v>-0.7</v>
      </c>
      <c r="R245" s="519">
        <v>3.2</v>
      </c>
      <c r="S245" s="519">
        <v>4</v>
      </c>
      <c r="T245" s="519">
        <v>4</v>
      </c>
      <c r="U245" s="519">
        <v>4.3</v>
      </c>
      <c r="V245" s="519">
        <v>6.4</v>
      </c>
      <c r="W245" s="519">
        <v>7.1</v>
      </c>
      <c r="X245" s="519">
        <v>7.7</v>
      </c>
      <c r="Y245" s="519">
        <v>8.8000000000000007</v>
      </c>
      <c r="Z245" s="519">
        <v>7</v>
      </c>
      <c r="AA245" s="519">
        <v>6.7</v>
      </c>
      <c r="AB245" s="422"/>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2"/>
      <c r="BF245" s="422"/>
      <c r="BG245" s="422"/>
      <c r="BH245" s="422"/>
      <c r="BI245" s="422"/>
      <c r="BJ245" s="422"/>
      <c r="BK245" s="422"/>
      <c r="BL245" s="422"/>
      <c r="BM245" s="422"/>
      <c r="BN245" s="422"/>
      <c r="BO245" s="422"/>
      <c r="BP245" s="422"/>
      <c r="BQ245" s="422"/>
      <c r="BR245" s="422"/>
      <c r="BS245" s="422"/>
      <c r="BT245" s="422"/>
    </row>
    <row r="246" spans="1:72" ht="10.15" hidden="1" customHeight="1" outlineLevel="3">
      <c r="A246" s="609"/>
      <c r="B246" s="609"/>
      <c r="C246" s="138"/>
      <c r="D246" s="519"/>
      <c r="E246" s="519"/>
      <c r="F246" s="519"/>
      <c r="G246" s="519"/>
      <c r="H246" s="519"/>
      <c r="I246" s="519"/>
      <c r="J246" s="519"/>
      <c r="K246" s="519"/>
      <c r="L246" s="519"/>
      <c r="M246" s="519"/>
      <c r="N246" s="519"/>
      <c r="O246" s="519"/>
      <c r="P246" s="519"/>
      <c r="Q246" s="519"/>
      <c r="R246" s="519"/>
      <c r="S246" s="519"/>
      <c r="T246" s="519"/>
      <c r="U246" s="519"/>
      <c r="V246" s="519"/>
      <c r="W246" s="519"/>
      <c r="X246" s="519"/>
      <c r="Y246" s="519"/>
      <c r="Z246" s="519"/>
      <c r="AA246" s="519"/>
    </row>
    <row r="247" spans="1:72" ht="20.100000000000001" hidden="1" customHeight="1" outlineLevel="3">
      <c r="A247" s="609" t="s">
        <v>905</v>
      </c>
      <c r="B247" s="609"/>
      <c r="C247" s="609"/>
      <c r="D247" s="519">
        <v>16.899999999999999</v>
      </c>
      <c r="E247" s="519">
        <v>13.5</v>
      </c>
      <c r="F247" s="519">
        <v>10</v>
      </c>
      <c r="G247" s="519">
        <v>12</v>
      </c>
      <c r="H247" s="519">
        <v>30.9</v>
      </c>
      <c r="I247" s="519">
        <v>28.7</v>
      </c>
      <c r="J247" s="519">
        <v>26.4</v>
      </c>
      <c r="K247" s="519">
        <v>30</v>
      </c>
      <c r="L247" s="519">
        <v>13.2</v>
      </c>
      <c r="M247" s="519">
        <v>40.700000000000003</v>
      </c>
      <c r="N247" s="519">
        <v>34.799999999999997</v>
      </c>
      <c r="O247" s="519">
        <v>33.4</v>
      </c>
      <c r="P247" s="519">
        <v>7.4</v>
      </c>
      <c r="Q247" s="519">
        <v>5.4</v>
      </c>
      <c r="R247" s="519">
        <v>3.6</v>
      </c>
      <c r="S247" s="519">
        <v>3.7</v>
      </c>
      <c r="T247" s="519">
        <v>8.1999999999999993</v>
      </c>
      <c r="U247" s="519">
        <v>3.9</v>
      </c>
      <c r="V247" s="519">
        <v>5.4</v>
      </c>
      <c r="W247" s="519">
        <v>6.6</v>
      </c>
      <c r="X247" s="519">
        <v>10.7</v>
      </c>
      <c r="Y247" s="519">
        <v>8.3000000000000007</v>
      </c>
      <c r="Z247" s="519">
        <v>6.5</v>
      </c>
      <c r="AA247" s="519">
        <v>6.8</v>
      </c>
    </row>
    <row r="248" spans="1:72" s="423" customFormat="1" ht="20.100000000000001" hidden="1" customHeight="1" outlineLevel="3">
      <c r="A248" s="609" t="s">
        <v>906</v>
      </c>
      <c r="B248" s="733"/>
      <c r="C248" s="733"/>
      <c r="D248" s="519"/>
      <c r="E248" s="519"/>
      <c r="F248" s="519"/>
      <c r="G248" s="519"/>
      <c r="H248" s="519">
        <v>26.8</v>
      </c>
      <c r="I248" s="519">
        <v>28.2</v>
      </c>
      <c r="J248" s="519">
        <v>29</v>
      </c>
      <c r="K248" s="519">
        <v>30</v>
      </c>
      <c r="L248" s="519">
        <v>11.1</v>
      </c>
      <c r="M248" s="519">
        <v>41.1</v>
      </c>
      <c r="N248" s="519">
        <v>37.299999999999997</v>
      </c>
      <c r="O248" s="519">
        <v>33.4</v>
      </c>
      <c r="P248" s="519">
        <v>33.200000000000003</v>
      </c>
      <c r="Q248" s="519">
        <v>-1.8</v>
      </c>
      <c r="R248" s="519">
        <v>2.8</v>
      </c>
      <c r="S248" s="519">
        <v>3.7</v>
      </c>
      <c r="T248" s="519">
        <v>3.6</v>
      </c>
      <c r="U248" s="519">
        <v>3</v>
      </c>
      <c r="V248" s="519">
        <v>5.9</v>
      </c>
      <c r="W248" s="519">
        <v>6.6</v>
      </c>
      <c r="X248" s="519">
        <v>7.1</v>
      </c>
      <c r="Y248" s="519">
        <v>9.9</v>
      </c>
      <c r="Z248" s="519">
        <v>7.2</v>
      </c>
      <c r="AA248" s="519">
        <v>6.8</v>
      </c>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2"/>
      <c r="BJ248" s="422"/>
      <c r="BK248" s="422"/>
      <c r="BL248" s="422"/>
      <c r="BM248" s="422"/>
      <c r="BN248" s="422"/>
      <c r="BO248" s="422"/>
      <c r="BP248" s="422"/>
      <c r="BQ248" s="422"/>
      <c r="BR248" s="422"/>
      <c r="BS248" s="422"/>
      <c r="BT248" s="422"/>
    </row>
    <row r="249" spans="1:72" ht="10.15" hidden="1" customHeight="1" outlineLevel="3">
      <c r="A249" s="609"/>
      <c r="B249" s="609"/>
      <c r="C249" s="138"/>
      <c r="D249" s="600"/>
      <c r="E249" s="600"/>
      <c r="F249" s="600"/>
      <c r="G249" s="600"/>
    </row>
    <row r="250" spans="1:72" s="80" customFormat="1" ht="20.100000000000001" hidden="1" customHeight="1" outlineLevel="3">
      <c r="A250" s="265" t="s">
        <v>907</v>
      </c>
      <c r="B250" s="265"/>
      <c r="C250" s="265"/>
      <c r="D250" s="523">
        <v>2.8</v>
      </c>
      <c r="E250" s="523">
        <v>3.6</v>
      </c>
      <c r="F250" s="523">
        <v>4.0999999999999996</v>
      </c>
      <c r="G250" s="523">
        <v>3.9</v>
      </c>
      <c r="H250" s="523">
        <v>1.9</v>
      </c>
      <c r="I250" s="523">
        <v>2.5</v>
      </c>
      <c r="J250" s="523">
        <v>2.7</v>
      </c>
      <c r="K250" s="523">
        <v>2.2999999999999998</v>
      </c>
      <c r="L250" s="523">
        <v>1.8</v>
      </c>
      <c r="M250" s="523">
        <v>-1.2</v>
      </c>
      <c r="N250" s="523">
        <v>-1.5</v>
      </c>
      <c r="O250" s="523">
        <v>-1.7</v>
      </c>
      <c r="P250" s="523">
        <v>-1.5</v>
      </c>
      <c r="Q250" s="523">
        <v>-0.8</v>
      </c>
      <c r="R250" s="523">
        <v>-0.1</v>
      </c>
      <c r="S250" s="523">
        <v>0</v>
      </c>
      <c r="T250" s="523">
        <v>-0.2</v>
      </c>
      <c r="U250" s="523">
        <v>0.5</v>
      </c>
      <c r="V250" s="523">
        <v>0.9</v>
      </c>
      <c r="W250" s="523">
        <v>0.8</v>
      </c>
      <c r="X250" s="523">
        <v>0.4</v>
      </c>
      <c r="Y250" s="523">
        <v>3.2</v>
      </c>
      <c r="Z250" s="523">
        <v>3.7</v>
      </c>
      <c r="AA250" s="523">
        <v>3.6</v>
      </c>
      <c r="AB250" s="603"/>
      <c r="AC250" s="603"/>
      <c r="AD250" s="603"/>
      <c r="AE250" s="603"/>
      <c r="AF250" s="603"/>
      <c r="AG250" s="603"/>
      <c r="AH250" s="603"/>
      <c r="AI250" s="603"/>
      <c r="AJ250" s="603"/>
      <c r="AK250" s="603"/>
      <c r="AL250" s="603"/>
      <c r="AM250" s="603"/>
      <c r="AN250" s="603"/>
      <c r="AO250" s="603"/>
      <c r="AP250" s="603"/>
      <c r="AQ250" s="603"/>
      <c r="AR250" s="603"/>
      <c r="AS250" s="603"/>
      <c r="AT250" s="603"/>
      <c r="AU250" s="603"/>
      <c r="AV250" s="603"/>
      <c r="AW250" s="603"/>
      <c r="AX250" s="603"/>
      <c r="AY250" s="603"/>
      <c r="AZ250" s="603"/>
      <c r="BA250" s="603"/>
      <c r="BB250" s="603"/>
      <c r="BC250" s="603"/>
      <c r="BD250" s="603"/>
      <c r="BE250" s="603"/>
      <c r="BF250" s="603"/>
      <c r="BG250" s="603"/>
      <c r="BH250" s="603"/>
      <c r="BI250" s="603"/>
      <c r="BJ250" s="603"/>
      <c r="BK250" s="603"/>
      <c r="BL250" s="603"/>
      <c r="BM250" s="603"/>
      <c r="BN250" s="603"/>
      <c r="BO250" s="603"/>
      <c r="BP250" s="603"/>
      <c r="BQ250" s="603"/>
      <c r="BR250" s="603"/>
      <c r="BS250" s="603"/>
      <c r="BT250" s="603"/>
    </row>
    <row r="251" spans="1:72" ht="20.100000000000001" hidden="1" customHeight="1" outlineLevel="3">
      <c r="A251" s="609" t="s">
        <v>908</v>
      </c>
      <c r="B251" s="609"/>
      <c r="C251" s="609"/>
      <c r="D251" s="519">
        <v>2.4</v>
      </c>
      <c r="E251" s="519">
        <v>3.2</v>
      </c>
      <c r="F251" s="519">
        <v>3.5</v>
      </c>
      <c r="G251" s="519">
        <v>3.4</v>
      </c>
      <c r="H251" s="519">
        <v>1.5</v>
      </c>
      <c r="I251" s="519">
        <v>2</v>
      </c>
      <c r="J251" s="519">
        <v>2.4</v>
      </c>
      <c r="K251" s="519">
        <v>2</v>
      </c>
      <c r="L251" s="519">
        <v>1.6</v>
      </c>
      <c r="M251" s="519">
        <v>-1.3</v>
      </c>
      <c r="N251" s="519">
        <v>-1.7</v>
      </c>
      <c r="O251" s="544" t="s">
        <v>192</v>
      </c>
      <c r="P251" s="544"/>
      <c r="Q251" s="544"/>
      <c r="R251" s="544"/>
      <c r="S251" s="544"/>
      <c r="T251" s="544"/>
      <c r="U251" s="544"/>
      <c r="V251" s="544"/>
      <c r="W251" s="544"/>
      <c r="X251" s="544"/>
      <c r="Y251" s="544"/>
      <c r="Z251" s="544"/>
      <c r="AA251" s="544"/>
    </row>
    <row r="252" spans="1:72" ht="10.15" hidden="1" customHeight="1" outlineLevel="3">
      <c r="A252" s="609"/>
      <c r="B252" s="609"/>
      <c r="C252" s="609"/>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row>
    <row r="253" spans="1:72" ht="20.100000000000001" hidden="1" customHeight="1" outlineLevel="3">
      <c r="A253" s="609" t="s">
        <v>909</v>
      </c>
      <c r="B253" s="609"/>
      <c r="C253" s="609"/>
      <c r="D253" s="519">
        <v>9.3000000000000007</v>
      </c>
      <c r="E253" s="519">
        <v>8.1</v>
      </c>
      <c r="F253" s="519">
        <v>5.9</v>
      </c>
      <c r="G253" s="519">
        <v>6.7</v>
      </c>
      <c r="H253" s="519">
        <v>45.6</v>
      </c>
      <c r="I253" s="519">
        <v>28.7</v>
      </c>
      <c r="J253" s="519">
        <v>21.7</v>
      </c>
      <c r="K253" s="519">
        <v>19.899999999999999</v>
      </c>
      <c r="L253" s="519">
        <v>10.9</v>
      </c>
      <c r="M253" s="519">
        <v>63.7</v>
      </c>
      <c r="N253" s="519">
        <v>36.200000000000003</v>
      </c>
      <c r="O253" s="519">
        <v>27.6</v>
      </c>
      <c r="P253" s="519">
        <v>9.5</v>
      </c>
      <c r="Q253" s="519">
        <v>5.6</v>
      </c>
      <c r="R253" s="519">
        <v>3.9</v>
      </c>
      <c r="S253" s="519">
        <v>4.5999999999999996</v>
      </c>
      <c r="T253" s="519">
        <v>13.2</v>
      </c>
      <c r="U253" s="519">
        <v>6.8</v>
      </c>
      <c r="V253" s="519">
        <v>8.6999999999999993</v>
      </c>
      <c r="W253" s="519">
        <v>8.6999999999999993</v>
      </c>
      <c r="X253" s="519">
        <v>14.5</v>
      </c>
      <c r="Y253" s="519">
        <v>12.4</v>
      </c>
      <c r="Z253" s="519">
        <v>9.8000000000000007</v>
      </c>
      <c r="AA253" s="519">
        <v>10</v>
      </c>
    </row>
    <row r="254" spans="1:72" ht="20.100000000000001" hidden="1" customHeight="1" outlineLevel="3">
      <c r="A254" s="609" t="s">
        <v>910</v>
      </c>
      <c r="B254" s="609"/>
      <c r="C254" s="609"/>
      <c r="D254" s="519">
        <v>6.4</v>
      </c>
      <c r="E254" s="519">
        <v>6.2</v>
      </c>
      <c r="F254" s="519">
        <v>4.5999999999999996</v>
      </c>
      <c r="G254" s="519">
        <v>5.3</v>
      </c>
      <c r="H254" s="519">
        <v>38.1</v>
      </c>
      <c r="I254" s="519">
        <v>23.2</v>
      </c>
      <c r="J254" s="519">
        <v>17</v>
      </c>
      <c r="K254" s="519">
        <v>15.7</v>
      </c>
      <c r="L254" s="519">
        <v>8.6</v>
      </c>
      <c r="M254" s="519">
        <v>48.4</v>
      </c>
      <c r="N254" s="519">
        <v>27.8</v>
      </c>
      <c r="O254" s="519">
        <v>21.5</v>
      </c>
      <c r="P254" s="519">
        <v>8.6</v>
      </c>
      <c r="Q254" s="519">
        <v>5.2</v>
      </c>
      <c r="R254" s="519">
        <v>3.6</v>
      </c>
      <c r="S254" s="519">
        <v>4.0999999999999996</v>
      </c>
      <c r="T254" s="519">
        <v>11.5</v>
      </c>
      <c r="U254" s="519">
        <v>6</v>
      </c>
      <c r="V254" s="519">
        <v>7.8</v>
      </c>
      <c r="W254" s="519">
        <v>7.8</v>
      </c>
      <c r="X254" s="519">
        <v>14</v>
      </c>
      <c r="Y254" s="519">
        <v>11.9</v>
      </c>
      <c r="Z254" s="519">
        <v>9.1</v>
      </c>
      <c r="AA254" s="519">
        <v>9.1999999999999993</v>
      </c>
    </row>
    <row r="255" spans="1:72" ht="20.100000000000001" hidden="1" customHeight="1" outlineLevel="3">
      <c r="A255" s="609" t="s">
        <v>911</v>
      </c>
      <c r="B255" s="609"/>
      <c r="C255" s="609"/>
      <c r="D255" s="544">
        <v>26.2</v>
      </c>
      <c r="E255" s="544">
        <v>17.8</v>
      </c>
      <c r="F255" s="544">
        <v>16.600000000000001</v>
      </c>
      <c r="G255" s="544">
        <v>18.8</v>
      </c>
      <c r="H255" s="544">
        <v>42.3</v>
      </c>
      <c r="I255" s="544">
        <v>32.700000000000003</v>
      </c>
      <c r="J255" s="544">
        <v>31.1</v>
      </c>
      <c r="K255" s="544">
        <v>42.9</v>
      </c>
      <c r="L255" s="544">
        <v>45</v>
      </c>
      <c r="M255" s="544">
        <v>-74.2</v>
      </c>
      <c r="N255" s="544">
        <v>-60.9</v>
      </c>
      <c r="O255" s="544">
        <v>-59.7</v>
      </c>
      <c r="P255" s="544">
        <v>-46.3</v>
      </c>
      <c r="Q255" s="544">
        <v>-64.099999999999994</v>
      </c>
      <c r="R255" s="544">
        <v>-397.1</v>
      </c>
      <c r="S255" s="544">
        <v>-1503.4</v>
      </c>
      <c r="T255" s="544">
        <v>-360.9</v>
      </c>
      <c r="U255" s="544">
        <v>159.1</v>
      </c>
      <c r="V255" s="544">
        <v>73.3</v>
      </c>
      <c r="W255" s="544">
        <v>8.39</v>
      </c>
      <c r="X255" s="544">
        <v>196.4</v>
      </c>
      <c r="Y255" s="544">
        <v>28.1</v>
      </c>
      <c r="Z255" s="544">
        <v>24.9</v>
      </c>
      <c r="AA255" s="544">
        <v>26.8</v>
      </c>
    </row>
    <row r="256" spans="1:72" s="80" customFormat="1" ht="40.15" hidden="1" customHeight="1" outlineLevel="3">
      <c r="A256" s="1073" t="s">
        <v>193</v>
      </c>
      <c r="B256" s="1073"/>
      <c r="C256" s="1073"/>
      <c r="D256" s="519">
        <v>30.8</v>
      </c>
      <c r="E256" s="519">
        <v>20.399999999999999</v>
      </c>
      <c r="F256" s="519">
        <v>19.3</v>
      </c>
      <c r="G256" s="519">
        <v>22.1</v>
      </c>
      <c r="H256" s="519">
        <v>54.4</v>
      </c>
      <c r="I256" s="519">
        <v>39.6</v>
      </c>
      <c r="J256" s="519">
        <v>35.799999999999997</v>
      </c>
      <c r="K256" s="519">
        <v>49.3</v>
      </c>
      <c r="L256" s="519">
        <v>52.6</v>
      </c>
      <c r="M256" s="519">
        <v>-65</v>
      </c>
      <c r="N256" s="519">
        <v>-55.8</v>
      </c>
      <c r="O256" s="544" t="s">
        <v>192</v>
      </c>
      <c r="P256" s="544"/>
      <c r="Q256" s="544"/>
      <c r="R256" s="544"/>
      <c r="S256" s="544"/>
      <c r="T256" s="544"/>
      <c r="U256" s="544"/>
      <c r="V256" s="544"/>
      <c r="W256" s="544"/>
      <c r="X256" s="544"/>
      <c r="Y256" s="544"/>
      <c r="Z256" s="544"/>
      <c r="AA256" s="544"/>
      <c r="AB256" s="603"/>
      <c r="AC256" s="603"/>
      <c r="AD256" s="603"/>
      <c r="AE256" s="603"/>
      <c r="AF256" s="603"/>
      <c r="AG256" s="603"/>
      <c r="AH256" s="603"/>
      <c r="AI256" s="603"/>
      <c r="AJ256" s="603"/>
      <c r="AK256" s="603"/>
      <c r="AL256" s="603"/>
      <c r="AM256" s="603"/>
      <c r="AN256" s="603"/>
      <c r="AO256" s="603"/>
      <c r="AP256" s="603"/>
      <c r="AQ256" s="603"/>
      <c r="AR256" s="603"/>
      <c r="AS256" s="603"/>
      <c r="AT256" s="603"/>
      <c r="AU256" s="603"/>
      <c r="AV256" s="603"/>
      <c r="AW256" s="603"/>
      <c r="AX256" s="603"/>
      <c r="AY256" s="603"/>
      <c r="AZ256" s="603"/>
      <c r="BA256" s="603"/>
      <c r="BB256" s="603"/>
      <c r="BC256" s="603"/>
      <c r="BD256" s="603"/>
      <c r="BE256" s="603"/>
      <c r="BF256" s="603"/>
      <c r="BG256" s="603"/>
      <c r="BH256" s="603"/>
      <c r="BI256" s="603"/>
      <c r="BJ256" s="603"/>
      <c r="BK256" s="603"/>
      <c r="BL256" s="603"/>
      <c r="BM256" s="603"/>
      <c r="BN256" s="603"/>
      <c r="BO256" s="603"/>
      <c r="BP256" s="603"/>
      <c r="BQ256" s="603"/>
      <c r="BR256" s="603"/>
      <c r="BS256" s="603"/>
      <c r="BT256" s="603"/>
    </row>
    <row r="257" spans="1:27" ht="10.15" hidden="1" customHeight="1" outlineLevel="2">
      <c r="A257" s="609"/>
      <c r="B257" s="609"/>
      <c r="C257" s="609"/>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row>
    <row r="258" spans="1:27" ht="20.100000000000001" hidden="1" customHeight="1" outlineLevel="3">
      <c r="A258" s="609" t="s">
        <v>912</v>
      </c>
      <c r="B258" s="609"/>
      <c r="C258" s="609"/>
      <c r="D258" s="595">
        <v>69</v>
      </c>
      <c r="E258" s="595">
        <v>82</v>
      </c>
      <c r="F258" s="595">
        <v>81</v>
      </c>
      <c r="G258" s="595">
        <v>77</v>
      </c>
      <c r="H258" s="595">
        <v>40</v>
      </c>
      <c r="I258" s="595">
        <v>44</v>
      </c>
      <c r="J258" s="595">
        <v>42</v>
      </c>
      <c r="K258" s="595">
        <v>39</v>
      </c>
      <c r="L258" s="595">
        <v>35</v>
      </c>
      <c r="M258" s="595">
        <v>-12</v>
      </c>
      <c r="N258" s="595">
        <v>-14</v>
      </c>
      <c r="O258" s="595">
        <v>-16</v>
      </c>
      <c r="P258" s="595">
        <v>-15</v>
      </c>
      <c r="Q258" s="595">
        <v>-7</v>
      </c>
      <c r="R258" s="595">
        <v>-1</v>
      </c>
      <c r="S258" s="595">
        <v>0</v>
      </c>
      <c r="T258" s="595">
        <v>-2</v>
      </c>
      <c r="U258" s="595">
        <v>5</v>
      </c>
      <c r="V258" s="595">
        <v>8</v>
      </c>
      <c r="W258" s="595">
        <v>7</v>
      </c>
      <c r="X258" s="595">
        <v>7</v>
      </c>
      <c r="Y258" s="595">
        <v>44</v>
      </c>
      <c r="Z258" s="595">
        <v>43</v>
      </c>
      <c r="AA258" s="595">
        <v>46</v>
      </c>
    </row>
    <row r="259" spans="1:27" ht="20.100000000000001" hidden="1" customHeight="1" outlineLevel="3">
      <c r="A259" s="610" t="s">
        <v>196</v>
      </c>
      <c r="B259" s="610"/>
      <c r="C259" s="610"/>
      <c r="D259" s="595">
        <v>43</v>
      </c>
      <c r="E259" s="595">
        <v>43</v>
      </c>
      <c r="F259" s="595">
        <v>43</v>
      </c>
      <c r="G259" s="595">
        <v>43</v>
      </c>
      <c r="H259" s="595">
        <v>52</v>
      </c>
      <c r="I259" s="595">
        <v>52</v>
      </c>
      <c r="J259" s="595">
        <v>52</v>
      </c>
      <c r="K259" s="595">
        <v>51</v>
      </c>
      <c r="L259" s="595">
        <v>47</v>
      </c>
      <c r="M259" s="595">
        <v>61</v>
      </c>
      <c r="N259" s="595">
        <v>61</v>
      </c>
      <c r="O259" s="595">
        <v>61</v>
      </c>
      <c r="P259" s="595">
        <v>62</v>
      </c>
      <c r="Q259" s="595">
        <v>63</v>
      </c>
      <c r="R259" s="595">
        <v>62</v>
      </c>
      <c r="S259" s="595">
        <v>62</v>
      </c>
      <c r="T259" s="595">
        <v>64</v>
      </c>
      <c r="U259" s="595">
        <v>63</v>
      </c>
      <c r="V259" s="595">
        <v>62</v>
      </c>
      <c r="W259" s="595">
        <v>61</v>
      </c>
      <c r="X259" s="595">
        <v>58</v>
      </c>
      <c r="Y259" s="595">
        <v>55</v>
      </c>
      <c r="Z259" s="595">
        <v>55</v>
      </c>
      <c r="AA259" s="595">
        <v>54</v>
      </c>
    </row>
    <row r="260" spans="1:27" ht="10.15" hidden="1" customHeight="1" outlineLevel="2">
      <c r="A260" s="609"/>
      <c r="B260" s="609"/>
      <c r="C260" s="609"/>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row>
    <row r="261" spans="1:27" hidden="1" outlineLevel="2"/>
    <row r="262" spans="1:27" hidden="1" outlineLevel="2"/>
    <row r="263" spans="1:27" ht="20.100000000000001" hidden="1" customHeight="1" outlineLevel="3">
      <c r="A263" s="610" t="s">
        <v>199</v>
      </c>
      <c r="B263" s="610"/>
      <c r="C263" s="610"/>
      <c r="D263" s="595">
        <v>9606</v>
      </c>
      <c r="E263" s="595">
        <v>9640</v>
      </c>
      <c r="F263" s="595">
        <v>9611</v>
      </c>
      <c r="G263" s="595">
        <v>9532</v>
      </c>
      <c r="H263" s="602">
        <v>9054</v>
      </c>
      <c r="I263" s="602">
        <v>8938</v>
      </c>
      <c r="J263" s="602">
        <v>8888</v>
      </c>
      <c r="K263" s="602">
        <v>8821</v>
      </c>
      <c r="L263" s="602">
        <v>8431</v>
      </c>
      <c r="M263" s="602"/>
      <c r="N263" s="602"/>
      <c r="O263" s="602"/>
      <c r="P263" s="602"/>
      <c r="Q263" s="602"/>
      <c r="R263" s="602"/>
      <c r="S263" s="602"/>
      <c r="T263" s="602"/>
      <c r="U263" s="602"/>
      <c r="V263" s="602"/>
      <c r="W263" s="602"/>
      <c r="X263" s="602"/>
      <c r="Y263" s="602"/>
      <c r="Z263" s="602"/>
      <c r="AA263" s="602"/>
    </row>
    <row r="264" spans="1:27" ht="20.100000000000001" hidden="1" customHeight="1" outlineLevel="3">
      <c r="A264" s="610" t="s">
        <v>913</v>
      </c>
      <c r="B264" s="610"/>
      <c r="C264" s="610"/>
      <c r="D264" s="595"/>
      <c r="E264" s="595"/>
      <c r="F264" s="595"/>
      <c r="G264" s="595"/>
      <c r="H264" s="602">
        <v>8335</v>
      </c>
      <c r="I264" s="602">
        <v>8353</v>
      </c>
      <c r="J264" s="602">
        <v>8364</v>
      </c>
      <c r="K264" s="602">
        <v>8329</v>
      </c>
      <c r="L264" s="602">
        <v>8037</v>
      </c>
      <c r="M264" s="602">
        <v>8056</v>
      </c>
      <c r="N264" s="602">
        <v>8053</v>
      </c>
      <c r="O264" s="602">
        <v>8009</v>
      </c>
      <c r="P264" s="602">
        <v>7737</v>
      </c>
      <c r="Q264" s="602">
        <v>7830</v>
      </c>
      <c r="R264" s="602">
        <v>7959</v>
      </c>
      <c r="S264" s="602">
        <v>7994</v>
      </c>
      <c r="T264" s="602">
        <v>8136</v>
      </c>
      <c r="U264" s="602">
        <v>8205</v>
      </c>
      <c r="V264" s="602">
        <v>8387</v>
      </c>
      <c r="W264" s="602">
        <v>8507</v>
      </c>
      <c r="X264" s="602">
        <v>8748</v>
      </c>
      <c r="Y264" s="602">
        <v>8811</v>
      </c>
      <c r="Z264" s="602">
        <v>8843</v>
      </c>
      <c r="AA264" s="602">
        <v>8767</v>
      </c>
    </row>
    <row r="265" spans="1:27" ht="10.15" hidden="1" customHeight="1" outlineLevel="2">
      <c r="A265" s="610"/>
      <c r="B265" s="610"/>
      <c r="C265" s="610"/>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row>
    <row r="266" spans="1:27" ht="20.100000000000001" customHeight="1" collapsed="1">
      <c r="A266" s="610"/>
      <c r="B266" s="610"/>
      <c r="C266" s="610"/>
      <c r="D266" s="595"/>
      <c r="E266" s="595"/>
      <c r="F266" s="595"/>
      <c r="G266" s="595"/>
      <c r="H266" s="595"/>
      <c r="I266" s="595"/>
      <c r="J266" s="595"/>
      <c r="K266" s="595"/>
      <c r="L266" s="595"/>
      <c r="M266" s="595"/>
      <c r="N266" s="595"/>
      <c r="O266" s="595"/>
      <c r="P266" s="595"/>
      <c r="Q266" s="595"/>
      <c r="R266" s="595"/>
      <c r="S266" s="595"/>
      <c r="T266" s="595"/>
      <c r="U266" s="595"/>
      <c r="V266" s="595"/>
      <c r="W266" s="595"/>
      <c r="X266" s="595"/>
      <c r="Y266" s="595"/>
      <c r="Z266" s="595"/>
      <c r="AA266" s="595"/>
    </row>
    <row r="267" spans="1:27" ht="20.100000000000001" customHeight="1">
      <c r="A267" s="610" t="s">
        <v>203</v>
      </c>
      <c r="B267" s="610"/>
      <c r="C267" s="610"/>
      <c r="D267" s="600"/>
      <c r="E267" s="600"/>
      <c r="F267" s="600"/>
      <c r="G267" s="600"/>
    </row>
    <row r="268" spans="1:27" ht="20.100000000000001" customHeight="1">
      <c r="A268" s="610" t="s">
        <v>204</v>
      </c>
      <c r="B268" s="610"/>
      <c r="C268" s="610"/>
      <c r="D268" s="600"/>
      <c r="E268" s="600"/>
      <c r="F268" s="600"/>
      <c r="G268" s="600"/>
    </row>
    <row r="269" spans="1:27" ht="20.100000000000001" customHeight="1">
      <c r="A269" s="609" t="s">
        <v>205</v>
      </c>
      <c r="B269" s="610"/>
      <c r="C269" s="610"/>
      <c r="D269" s="600"/>
      <c r="E269" s="600"/>
      <c r="F269" s="600"/>
      <c r="G269" s="600"/>
    </row>
    <row r="270" spans="1:27" ht="20.100000000000001" customHeight="1">
      <c r="A270" s="609"/>
      <c r="B270" s="610"/>
      <c r="C270" s="610"/>
      <c r="D270" s="600"/>
      <c r="E270" s="600"/>
      <c r="F270" s="600"/>
      <c r="G270" s="600"/>
    </row>
    <row r="271" spans="1:27" ht="20.100000000000001" customHeight="1">
      <c r="A271" s="608" t="s">
        <v>206</v>
      </c>
      <c r="B271" s="610"/>
      <c r="C271" s="610"/>
      <c r="D271" s="600"/>
      <c r="E271" s="600"/>
      <c r="F271" s="600"/>
      <c r="G271" s="600"/>
    </row>
    <row r="272" spans="1:27" ht="20.100000000000001" customHeight="1">
      <c r="A272" s="609"/>
      <c r="B272" s="610"/>
      <c r="C272" s="610"/>
      <c r="D272" s="600"/>
      <c r="E272" s="600"/>
      <c r="F272" s="600"/>
      <c r="G272" s="600"/>
    </row>
    <row r="273" spans="1:72" ht="20.100000000000001" customHeight="1">
      <c r="A273" s="608" t="s">
        <v>207</v>
      </c>
      <c r="B273" s="609"/>
      <c r="C273" s="609"/>
      <c r="D273" s="600"/>
      <c r="E273" s="600"/>
      <c r="F273" s="600"/>
      <c r="G273" s="600"/>
    </row>
    <row r="274" spans="1:72" ht="37.5" customHeight="1" thickBot="1">
      <c r="A274" s="212" t="s">
        <v>17</v>
      </c>
      <c r="B274" s="455"/>
      <c r="C274" s="456"/>
      <c r="D274" s="527" t="s">
        <v>18</v>
      </c>
      <c r="E274" s="527" t="s">
        <v>19</v>
      </c>
      <c r="F274" s="527" t="s">
        <v>20</v>
      </c>
      <c r="G274" s="527" t="s">
        <v>21</v>
      </c>
      <c r="H274" s="527" t="s">
        <v>22</v>
      </c>
      <c r="I274" s="527" t="s">
        <v>23</v>
      </c>
      <c r="J274" s="527" t="s">
        <v>24</v>
      </c>
      <c r="K274" s="527" t="s">
        <v>25</v>
      </c>
      <c r="L274" s="527" t="s">
        <v>26</v>
      </c>
      <c r="M274" s="527" t="s">
        <v>27</v>
      </c>
      <c r="N274" s="527" t="s">
        <v>28</v>
      </c>
      <c r="O274" s="527" t="s">
        <v>29</v>
      </c>
      <c r="P274" s="527" t="s">
        <v>30</v>
      </c>
      <c r="Q274" s="527" t="s">
        <v>31</v>
      </c>
      <c r="R274" s="527" t="s">
        <v>32</v>
      </c>
      <c r="S274" s="527" t="s">
        <v>33</v>
      </c>
      <c r="T274" s="527" t="s">
        <v>34</v>
      </c>
      <c r="U274" s="527" t="s">
        <v>35</v>
      </c>
      <c r="V274" s="527" t="s">
        <v>36</v>
      </c>
      <c r="W274" s="527" t="s">
        <v>37</v>
      </c>
      <c r="X274" s="527" t="s">
        <v>38</v>
      </c>
      <c r="Y274" s="527" t="s">
        <v>39</v>
      </c>
      <c r="Z274" s="527" t="s">
        <v>40</v>
      </c>
      <c r="AA274" s="527" t="s">
        <v>41</v>
      </c>
    </row>
    <row r="275" spans="1:72" ht="19.5" customHeight="1">
      <c r="A275" s="610" t="s">
        <v>208</v>
      </c>
      <c r="B275" s="609"/>
      <c r="C275" s="609"/>
      <c r="D275" s="595">
        <v>665</v>
      </c>
      <c r="E275" s="595">
        <v>548</v>
      </c>
      <c r="F275" s="595">
        <v>496</v>
      </c>
      <c r="G275" s="595">
        <v>543</v>
      </c>
      <c r="H275" s="602">
        <v>586</v>
      </c>
      <c r="I275" s="602">
        <v>487</v>
      </c>
      <c r="J275" s="602">
        <v>495</v>
      </c>
      <c r="K275" s="602">
        <v>588</v>
      </c>
      <c r="L275" s="602">
        <v>500</v>
      </c>
      <c r="M275" s="602">
        <v>404</v>
      </c>
      <c r="N275" s="602">
        <v>377</v>
      </c>
      <c r="O275" s="602">
        <v>440</v>
      </c>
      <c r="P275" s="602">
        <v>467</v>
      </c>
      <c r="Q275" s="602">
        <v>384</v>
      </c>
      <c r="R275" s="602">
        <v>371</v>
      </c>
      <c r="S275" s="602">
        <v>435</v>
      </c>
      <c r="T275" s="602">
        <v>474</v>
      </c>
      <c r="U275" s="602">
        <v>402</v>
      </c>
      <c r="V275" s="602">
        <v>367</v>
      </c>
      <c r="W275" s="602">
        <v>433</v>
      </c>
      <c r="X275" s="602">
        <v>498</v>
      </c>
      <c r="Y275" s="602">
        <v>427</v>
      </c>
      <c r="Z275" s="602">
        <v>360</v>
      </c>
      <c r="AA275" s="602">
        <v>557</v>
      </c>
    </row>
    <row r="276" spans="1:72" s="50" customFormat="1" ht="19.5" customHeight="1">
      <c r="A276" s="1050" t="s">
        <v>209</v>
      </c>
      <c r="B276" s="1050"/>
      <c r="C276" s="1050"/>
      <c r="D276" s="116">
        <v>22</v>
      </c>
      <c r="E276" s="116">
        <v>13</v>
      </c>
      <c r="F276" s="116">
        <v>9</v>
      </c>
      <c r="G276" s="116">
        <v>24</v>
      </c>
      <c r="H276" s="542">
        <v>39</v>
      </c>
      <c r="I276" s="542">
        <v>16</v>
      </c>
      <c r="J276" s="542">
        <v>8</v>
      </c>
      <c r="K276" s="542">
        <v>22</v>
      </c>
      <c r="L276" s="542">
        <v>29</v>
      </c>
      <c r="M276" s="542">
        <v>22</v>
      </c>
      <c r="N276" s="542">
        <v>14</v>
      </c>
      <c r="O276" s="542">
        <v>18</v>
      </c>
      <c r="P276" s="542">
        <v>16</v>
      </c>
      <c r="Q276" s="542">
        <v>4</v>
      </c>
      <c r="R276" s="542">
        <v>0</v>
      </c>
      <c r="S276" s="542">
        <v>-5</v>
      </c>
      <c r="T276" s="542">
        <v>10</v>
      </c>
      <c r="U276" s="542">
        <v>2</v>
      </c>
      <c r="V276" s="542">
        <v>0</v>
      </c>
      <c r="W276" s="542">
        <v>3</v>
      </c>
      <c r="X276" s="542">
        <v>9</v>
      </c>
      <c r="Y276" s="542">
        <v>-8</v>
      </c>
      <c r="Z276" s="542">
        <v>-12</v>
      </c>
      <c r="AA276" s="542">
        <v>9</v>
      </c>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row>
    <row r="277" spans="1:72" ht="19.5" customHeight="1">
      <c r="A277" s="157" t="s">
        <v>212</v>
      </c>
      <c r="B277" s="609"/>
      <c r="C277" s="609"/>
      <c r="D277" s="595">
        <v>344</v>
      </c>
      <c r="E277" s="595">
        <v>251</v>
      </c>
      <c r="F277" s="595">
        <v>210</v>
      </c>
      <c r="G277" s="595">
        <v>314</v>
      </c>
      <c r="H277" s="602">
        <v>333</v>
      </c>
      <c r="I277" s="602">
        <v>234</v>
      </c>
      <c r="J277" s="602">
        <v>207</v>
      </c>
      <c r="K277" s="602">
        <v>281</v>
      </c>
      <c r="L277" s="602">
        <v>263</v>
      </c>
      <c r="M277" s="602">
        <v>211</v>
      </c>
      <c r="N277" s="602">
        <v>154</v>
      </c>
      <c r="O277" s="602">
        <v>266</v>
      </c>
      <c r="P277" s="602">
        <v>249</v>
      </c>
      <c r="Q277" s="602">
        <v>182</v>
      </c>
      <c r="R277" s="602">
        <v>175</v>
      </c>
      <c r="S277" s="602">
        <v>289</v>
      </c>
      <c r="T277" s="602">
        <v>349</v>
      </c>
      <c r="U277" s="602">
        <v>238</v>
      </c>
      <c r="V277" s="602">
        <v>200</v>
      </c>
      <c r="W277" s="602">
        <v>314</v>
      </c>
      <c r="X277" s="602">
        <v>336</v>
      </c>
      <c r="Y277" s="602">
        <v>228</v>
      </c>
      <c r="Z277" s="602">
        <v>200</v>
      </c>
      <c r="AA277" s="602">
        <v>305</v>
      </c>
    </row>
    <row r="278" spans="1:72" s="50" customFormat="1" ht="19.5" customHeight="1">
      <c r="A278" s="1050" t="s">
        <v>209</v>
      </c>
      <c r="B278" s="1050"/>
      <c r="C278" s="1050"/>
      <c r="D278" s="542">
        <v>0</v>
      </c>
      <c r="E278" s="542">
        <v>0</v>
      </c>
      <c r="F278" s="542">
        <v>0</v>
      </c>
      <c r="G278" s="542">
        <v>0</v>
      </c>
      <c r="H278" s="542">
        <v>0</v>
      </c>
      <c r="I278" s="542">
        <v>0</v>
      </c>
      <c r="J278" s="542">
        <v>0</v>
      </c>
      <c r="K278" s="542">
        <v>0</v>
      </c>
      <c r="L278" s="542">
        <v>0</v>
      </c>
      <c r="M278" s="542">
        <v>0</v>
      </c>
      <c r="N278" s="542">
        <v>0</v>
      </c>
      <c r="O278" s="542">
        <v>0</v>
      </c>
      <c r="P278" s="542">
        <v>0</v>
      </c>
      <c r="Q278" s="542">
        <v>0</v>
      </c>
      <c r="R278" s="542">
        <v>0</v>
      </c>
      <c r="S278" s="542">
        <v>0</v>
      </c>
      <c r="T278" s="542">
        <v>0</v>
      </c>
      <c r="U278" s="542">
        <v>0</v>
      </c>
      <c r="V278" s="542">
        <v>0</v>
      </c>
      <c r="W278" s="542">
        <v>0</v>
      </c>
      <c r="X278" s="542">
        <v>0</v>
      </c>
      <c r="Y278" s="542">
        <v>0</v>
      </c>
      <c r="Z278" s="542">
        <v>0</v>
      </c>
      <c r="AA278" s="542">
        <v>0</v>
      </c>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row>
    <row r="279" spans="1:72" s="50" customFormat="1" ht="19.5" customHeight="1">
      <c r="A279" s="610" t="s">
        <v>210</v>
      </c>
      <c r="B279" s="609"/>
      <c r="C279" s="609"/>
      <c r="D279" s="116">
        <v>531</v>
      </c>
      <c r="E279" s="116">
        <v>308</v>
      </c>
      <c r="F279" s="116">
        <v>255</v>
      </c>
      <c r="G279" s="116">
        <v>422</v>
      </c>
      <c r="H279" s="602">
        <v>446</v>
      </c>
      <c r="I279" s="602">
        <v>269</v>
      </c>
      <c r="J279" s="602">
        <v>224</v>
      </c>
      <c r="K279" s="602">
        <v>393</v>
      </c>
      <c r="L279" s="602">
        <v>406</v>
      </c>
      <c r="M279" s="602">
        <v>244</v>
      </c>
      <c r="N279" s="602">
        <v>185</v>
      </c>
      <c r="O279" s="602">
        <v>352</v>
      </c>
      <c r="P279" s="602">
        <v>228</v>
      </c>
      <c r="Q279" s="602">
        <v>121</v>
      </c>
      <c r="R279" s="602">
        <v>116</v>
      </c>
      <c r="S279" s="602">
        <v>316</v>
      </c>
      <c r="T279" s="602">
        <v>290</v>
      </c>
      <c r="U279" s="602">
        <v>205</v>
      </c>
      <c r="V279" s="602">
        <v>179</v>
      </c>
      <c r="W279" s="602">
        <v>340</v>
      </c>
      <c r="X279" s="602">
        <v>381</v>
      </c>
      <c r="Y279" s="602">
        <v>193</v>
      </c>
      <c r="Z279" s="602">
        <v>178</v>
      </c>
      <c r="AA279" s="602">
        <v>359</v>
      </c>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row>
    <row r="280" spans="1:72" s="50" customFormat="1" ht="19.5" customHeight="1">
      <c r="A280" s="1050" t="s">
        <v>209</v>
      </c>
      <c r="B280" s="1050"/>
      <c r="C280" s="1050"/>
      <c r="D280" s="116">
        <v>31</v>
      </c>
      <c r="E280" s="116">
        <v>20</v>
      </c>
      <c r="F280" s="116">
        <v>15</v>
      </c>
      <c r="G280" s="116">
        <v>20</v>
      </c>
      <c r="H280" s="542">
        <v>18</v>
      </c>
      <c r="I280" s="542">
        <v>4</v>
      </c>
      <c r="J280" s="542">
        <v>4</v>
      </c>
      <c r="K280" s="542">
        <v>8</v>
      </c>
      <c r="L280" s="542">
        <v>3</v>
      </c>
      <c r="M280" s="542">
        <v>-3</v>
      </c>
      <c r="N280" s="542">
        <v>-5</v>
      </c>
      <c r="O280" s="542">
        <v>-8</v>
      </c>
      <c r="P280" s="542">
        <v>0</v>
      </c>
      <c r="Q280" s="542">
        <v>0</v>
      </c>
      <c r="R280" s="542">
        <v>0</v>
      </c>
      <c r="S280" s="542">
        <v>2</v>
      </c>
      <c r="T280" s="542">
        <v>3</v>
      </c>
      <c r="U280" s="542">
        <v>4</v>
      </c>
      <c r="V280" s="542">
        <v>1</v>
      </c>
      <c r="W280" s="542">
        <v>11</v>
      </c>
      <c r="X280" s="542">
        <v>11</v>
      </c>
      <c r="Y280" s="542">
        <v>7</v>
      </c>
      <c r="Z280" s="542">
        <v>8</v>
      </c>
      <c r="AA280" s="542">
        <v>12</v>
      </c>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row>
    <row r="281" spans="1:72" s="50" customFormat="1" ht="19.5" customHeight="1">
      <c r="A281" s="610" t="s">
        <v>211</v>
      </c>
      <c r="B281" s="609"/>
      <c r="C281" s="609"/>
      <c r="D281" s="116"/>
      <c r="E281" s="116"/>
      <c r="F281" s="116"/>
      <c r="G281" s="116"/>
      <c r="H281" s="602"/>
      <c r="I281" s="602"/>
      <c r="J281" s="602"/>
      <c r="K281" s="602"/>
      <c r="L281" s="602"/>
      <c r="M281" s="602"/>
      <c r="N281" s="602"/>
      <c r="O281" s="602"/>
      <c r="P281" s="602">
        <v>175</v>
      </c>
      <c r="Q281" s="602">
        <v>146</v>
      </c>
      <c r="R281" s="602">
        <v>126</v>
      </c>
      <c r="S281" s="602">
        <v>221</v>
      </c>
      <c r="T281" s="602">
        <v>242</v>
      </c>
      <c r="U281" s="602">
        <v>164</v>
      </c>
      <c r="V281" s="602">
        <v>238</v>
      </c>
      <c r="W281" s="602">
        <v>453</v>
      </c>
      <c r="X281" s="602">
        <v>547</v>
      </c>
      <c r="Y281" s="602">
        <v>326</v>
      </c>
      <c r="Z281" s="602">
        <v>332</v>
      </c>
      <c r="AA281" s="602">
        <v>555</v>
      </c>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row>
    <row r="282" spans="1:72" s="50" customFormat="1" ht="19.5" customHeight="1">
      <c r="A282" s="1050" t="s">
        <v>209</v>
      </c>
      <c r="B282" s="1050"/>
      <c r="C282" s="1050"/>
      <c r="D282" s="116"/>
      <c r="E282" s="116"/>
      <c r="F282" s="116"/>
      <c r="G282" s="116"/>
      <c r="H282" s="542"/>
      <c r="I282" s="542"/>
      <c r="J282" s="542"/>
      <c r="K282" s="542"/>
      <c r="L282" s="542"/>
      <c r="M282" s="542"/>
      <c r="N282" s="542"/>
      <c r="O282" s="542"/>
      <c r="P282" s="542">
        <v>1</v>
      </c>
      <c r="Q282" s="542">
        <v>0</v>
      </c>
      <c r="R282" s="542">
        <v>0</v>
      </c>
      <c r="S282" s="542">
        <v>1</v>
      </c>
      <c r="T282" s="542">
        <v>0</v>
      </c>
      <c r="U282" s="542">
        <v>0</v>
      </c>
      <c r="V282" s="542">
        <v>0</v>
      </c>
      <c r="W282" s="542">
        <v>2</v>
      </c>
      <c r="X282" s="542">
        <v>1</v>
      </c>
      <c r="Y282" s="542">
        <v>1</v>
      </c>
      <c r="Z282" s="542">
        <v>1</v>
      </c>
      <c r="AA282" s="542">
        <v>8</v>
      </c>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row>
    <row r="283" spans="1:72" ht="19.5" customHeight="1">
      <c r="A283" s="157" t="s">
        <v>213</v>
      </c>
      <c r="B283" s="609"/>
      <c r="C283" s="609"/>
      <c r="D283" s="595">
        <v>15</v>
      </c>
      <c r="E283" s="595">
        <v>14</v>
      </c>
      <c r="F283" s="595">
        <v>14</v>
      </c>
      <c r="G283" s="595">
        <v>20</v>
      </c>
      <c r="H283" s="602">
        <v>14</v>
      </c>
      <c r="I283" s="602">
        <v>14</v>
      </c>
      <c r="J283" s="602">
        <v>14</v>
      </c>
      <c r="K283" s="602">
        <v>15</v>
      </c>
      <c r="L283" s="602">
        <v>29</v>
      </c>
      <c r="M283" s="602">
        <v>29</v>
      </c>
      <c r="N283" s="602">
        <v>28</v>
      </c>
      <c r="O283" s="602">
        <v>28</v>
      </c>
      <c r="P283" s="602">
        <v>24</v>
      </c>
      <c r="Q283" s="602">
        <v>23</v>
      </c>
      <c r="R283" s="602">
        <v>22</v>
      </c>
      <c r="S283" s="602">
        <v>24</v>
      </c>
      <c r="T283" s="602">
        <v>24</v>
      </c>
      <c r="U283" s="602">
        <v>24</v>
      </c>
      <c r="V283" s="602">
        <v>25</v>
      </c>
      <c r="W283" s="602">
        <v>30</v>
      </c>
      <c r="X283" s="602">
        <v>23</v>
      </c>
      <c r="Y283" s="602">
        <v>24</v>
      </c>
      <c r="Z283" s="602">
        <v>25</v>
      </c>
      <c r="AA283" s="602">
        <v>31</v>
      </c>
    </row>
    <row r="284" spans="1:72" s="50" customFormat="1" ht="19.5" customHeight="1">
      <c r="A284" s="648" t="s">
        <v>209</v>
      </c>
      <c r="B284" s="124"/>
      <c r="C284" s="124"/>
      <c r="D284" s="116">
        <v>12</v>
      </c>
      <c r="E284" s="116">
        <v>12</v>
      </c>
      <c r="F284" s="116">
        <v>12</v>
      </c>
      <c r="G284" s="116">
        <v>17</v>
      </c>
      <c r="H284" s="542">
        <v>12</v>
      </c>
      <c r="I284" s="542">
        <v>11</v>
      </c>
      <c r="J284" s="542">
        <v>11</v>
      </c>
      <c r="K284" s="542">
        <v>11</v>
      </c>
      <c r="L284" s="542">
        <v>21</v>
      </c>
      <c r="M284" s="542">
        <v>21</v>
      </c>
      <c r="N284" s="542">
        <v>17</v>
      </c>
      <c r="O284" s="542">
        <v>16</v>
      </c>
      <c r="P284" s="542">
        <v>16</v>
      </c>
      <c r="Q284" s="542">
        <v>15</v>
      </c>
      <c r="R284" s="542">
        <v>15</v>
      </c>
      <c r="S284" s="542">
        <v>16</v>
      </c>
      <c r="T284" s="542">
        <v>16</v>
      </c>
      <c r="U284" s="542">
        <v>16</v>
      </c>
      <c r="V284" s="542">
        <v>16</v>
      </c>
      <c r="W284" s="542">
        <v>19</v>
      </c>
      <c r="X284" s="542">
        <v>18</v>
      </c>
      <c r="Y284" s="542">
        <v>20</v>
      </c>
      <c r="Z284" s="542">
        <v>20</v>
      </c>
      <c r="AA284" s="542">
        <v>22</v>
      </c>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row>
    <row r="285" spans="1:72" s="50" customFormat="1" ht="19.5" customHeight="1">
      <c r="A285" s="610" t="s">
        <v>214</v>
      </c>
      <c r="B285" s="124"/>
      <c r="C285" s="124"/>
      <c r="D285" s="595">
        <v>-171</v>
      </c>
      <c r="E285" s="595">
        <v>-95</v>
      </c>
      <c r="F285" s="595">
        <v>-90</v>
      </c>
      <c r="G285" s="595">
        <v>-122</v>
      </c>
      <c r="H285" s="602">
        <v>-133</v>
      </c>
      <c r="I285" s="602">
        <v>-101</v>
      </c>
      <c r="J285" s="602">
        <v>-67</v>
      </c>
      <c r="K285" s="602">
        <v>-121</v>
      </c>
      <c r="L285" s="602">
        <v>-119</v>
      </c>
      <c r="M285" s="602">
        <v>-64</v>
      </c>
      <c r="N285" s="602">
        <v>-57</v>
      </c>
      <c r="O285" s="602">
        <v>-97</v>
      </c>
      <c r="P285" s="602">
        <v>-120</v>
      </c>
      <c r="Q285" s="602">
        <v>-69</v>
      </c>
      <c r="R285" s="602">
        <v>-66</v>
      </c>
      <c r="S285" s="602">
        <v>-129</v>
      </c>
      <c r="T285" s="602">
        <v>-118</v>
      </c>
      <c r="U285" s="602">
        <v>-73</v>
      </c>
      <c r="V285" s="602">
        <v>-73</v>
      </c>
      <c r="W285" s="602">
        <v>-103</v>
      </c>
      <c r="X285" s="602">
        <v>-161</v>
      </c>
      <c r="Y285" s="602">
        <v>-92</v>
      </c>
      <c r="Z285" s="602">
        <v>-105</v>
      </c>
      <c r="AA285" s="602">
        <v>-157</v>
      </c>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row>
    <row r="286" spans="1:72" s="50" customFormat="1" ht="19.5" customHeight="1">
      <c r="A286" s="440" t="s">
        <v>215</v>
      </c>
      <c r="B286" s="440"/>
      <c r="C286" s="440"/>
      <c r="D286" s="551">
        <v>-70</v>
      </c>
      <c r="E286" s="551">
        <v>-49</v>
      </c>
      <c r="F286" s="551">
        <v>-42</v>
      </c>
      <c r="G286" s="551">
        <v>-67</v>
      </c>
      <c r="H286" s="551">
        <v>-37</v>
      </c>
      <c r="I286" s="551">
        <v>-17</v>
      </c>
      <c r="J286" s="551">
        <v>-12</v>
      </c>
      <c r="K286" s="551">
        <v>-24</v>
      </c>
      <c r="L286" s="551">
        <v>-38</v>
      </c>
      <c r="M286" s="551">
        <v>-31</v>
      </c>
      <c r="N286" s="551">
        <v>-26</v>
      </c>
      <c r="O286" s="551">
        <v>-26</v>
      </c>
      <c r="P286" s="551">
        <v>-33</v>
      </c>
      <c r="Q286" s="551">
        <v>-19</v>
      </c>
      <c r="R286" s="551">
        <v>-14</v>
      </c>
      <c r="S286" s="551">
        <v>-13</v>
      </c>
      <c r="T286" s="551">
        <v>-29</v>
      </c>
      <c r="U286" s="551">
        <v>-23</v>
      </c>
      <c r="V286" s="551">
        <v>-17</v>
      </c>
      <c r="W286" s="551">
        <v>-34</v>
      </c>
      <c r="X286" s="551">
        <v>-39</v>
      </c>
      <c r="Y286" s="551">
        <v>-19</v>
      </c>
      <c r="Z286" s="551">
        <v>-17</v>
      </c>
      <c r="AA286" s="551">
        <v>-50</v>
      </c>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row>
    <row r="287" spans="1:72" ht="24.75" customHeight="1" thickBot="1">
      <c r="A287" s="296" t="s">
        <v>216</v>
      </c>
      <c r="B287" s="296"/>
      <c r="C287" s="296"/>
      <c r="D287" s="537">
        <f>D275+D279+D277+D283+D285+D286</f>
        <v>1314</v>
      </c>
      <c r="E287" s="537">
        <f>E275+E279+E277+E283+E285+E286</f>
        <v>977</v>
      </c>
      <c r="F287" s="537">
        <f>F275+F279+F277+F283+F285+F286</f>
        <v>843</v>
      </c>
      <c r="G287" s="537">
        <f>G275+G279+G277+G283+G285+G286</f>
        <v>1110</v>
      </c>
      <c r="H287" s="537">
        <v>1208</v>
      </c>
      <c r="I287" s="537">
        <v>886</v>
      </c>
      <c r="J287" s="537">
        <v>861</v>
      </c>
      <c r="K287" s="537">
        <v>1133</v>
      </c>
      <c r="L287" s="537">
        <v>1040</v>
      </c>
      <c r="M287" s="537">
        <v>794</v>
      </c>
      <c r="N287" s="537">
        <v>661</v>
      </c>
      <c r="O287" s="537">
        <v>964</v>
      </c>
      <c r="P287" s="537">
        <v>989</v>
      </c>
      <c r="Q287" s="537">
        <v>768</v>
      </c>
      <c r="R287" s="537">
        <v>732</v>
      </c>
      <c r="S287" s="537">
        <v>1143</v>
      </c>
      <c r="T287" s="537">
        <v>1232</v>
      </c>
      <c r="U287" s="537">
        <v>937</v>
      </c>
      <c r="V287" s="537">
        <v>919</v>
      </c>
      <c r="W287" s="537">
        <v>1432</v>
      </c>
      <c r="X287" s="537">
        <v>1585</v>
      </c>
      <c r="Y287" s="537">
        <v>1087</v>
      </c>
      <c r="Z287" s="537">
        <v>971</v>
      </c>
      <c r="AA287" s="537">
        <v>1599</v>
      </c>
    </row>
    <row r="288" spans="1:72" s="50" customFormat="1" ht="19.5" customHeight="1" thickTop="1">
      <c r="A288" s="610" t="s">
        <v>217</v>
      </c>
      <c r="B288" s="124"/>
      <c r="C288" s="124"/>
      <c r="D288" s="595">
        <v>339</v>
      </c>
      <c r="E288" s="595">
        <v>227</v>
      </c>
      <c r="F288" s="595">
        <v>217</v>
      </c>
      <c r="G288" s="595">
        <v>280</v>
      </c>
      <c r="H288" s="602">
        <v>300</v>
      </c>
      <c r="I288" s="602">
        <v>148</v>
      </c>
      <c r="J288" s="602">
        <v>130</v>
      </c>
      <c r="K288" s="602">
        <v>173</v>
      </c>
      <c r="L288" s="602">
        <v>180</v>
      </c>
      <c r="M288" s="602">
        <v>95</v>
      </c>
      <c r="N288" s="602" t="s">
        <v>61</v>
      </c>
      <c r="O288" s="602" t="s">
        <v>61</v>
      </c>
      <c r="P288" s="602" t="s">
        <v>61</v>
      </c>
      <c r="Q288" s="602" t="s">
        <v>61</v>
      </c>
      <c r="R288" s="602" t="s">
        <v>61</v>
      </c>
      <c r="S288" s="602" t="s">
        <v>61</v>
      </c>
      <c r="T288" s="602" t="s">
        <v>61</v>
      </c>
      <c r="U288" s="602" t="s">
        <v>61</v>
      </c>
      <c r="V288" s="602" t="s">
        <v>61</v>
      </c>
      <c r="W288" s="602" t="s">
        <v>61</v>
      </c>
      <c r="X288" s="602" t="s">
        <v>61</v>
      </c>
      <c r="Y288" s="602" t="s">
        <v>61</v>
      </c>
      <c r="Z288" s="602" t="s">
        <v>61</v>
      </c>
      <c r="AA288" s="602" t="s">
        <v>61</v>
      </c>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row>
    <row r="289" spans="1:72" s="50" customFormat="1" ht="19.5" customHeight="1">
      <c r="A289" s="440" t="s">
        <v>218</v>
      </c>
      <c r="B289" s="440"/>
      <c r="C289" s="440"/>
      <c r="D289" s="551">
        <v>4</v>
      </c>
      <c r="E289" s="551">
        <v>3</v>
      </c>
      <c r="F289" s="551">
        <v>6</v>
      </c>
      <c r="G289" s="551">
        <v>5</v>
      </c>
      <c r="H289" s="551">
        <v>-35</v>
      </c>
      <c r="I289" s="551">
        <v>-18</v>
      </c>
      <c r="J289" s="551">
        <v>-15</v>
      </c>
      <c r="K289" s="551">
        <v>-21</v>
      </c>
      <c r="L289" s="551">
        <v>-20</v>
      </c>
      <c r="M289" s="551">
        <v>-11</v>
      </c>
      <c r="N289" s="539" t="s">
        <v>61</v>
      </c>
      <c r="O289" s="589" t="s">
        <v>61</v>
      </c>
      <c r="P289" s="539" t="s">
        <v>61</v>
      </c>
      <c r="Q289" s="539" t="s">
        <v>61</v>
      </c>
      <c r="R289" s="539" t="s">
        <v>61</v>
      </c>
      <c r="S289" s="539" t="s">
        <v>61</v>
      </c>
      <c r="T289" s="539" t="s">
        <v>61</v>
      </c>
      <c r="U289" s="539" t="s">
        <v>61</v>
      </c>
      <c r="V289" s="539" t="s">
        <v>61</v>
      </c>
      <c r="W289" s="539" t="s">
        <v>61</v>
      </c>
      <c r="X289" s="539" t="s">
        <v>61</v>
      </c>
      <c r="Y289" s="539" t="s">
        <v>61</v>
      </c>
      <c r="Z289" s="539" t="s">
        <v>61</v>
      </c>
      <c r="AA289" s="539" t="s">
        <v>61</v>
      </c>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row>
    <row r="290" spans="1:72" ht="24.75" customHeight="1" thickBot="1">
      <c r="A290" s="296" t="s">
        <v>219</v>
      </c>
      <c r="B290" s="296"/>
      <c r="C290" s="296"/>
      <c r="D290" s="537">
        <v>1654</v>
      </c>
      <c r="E290" s="537">
        <v>1205</v>
      </c>
      <c r="F290" s="537">
        <v>1060</v>
      </c>
      <c r="G290" s="537">
        <v>1390</v>
      </c>
      <c r="H290" s="537">
        <v>1473</v>
      </c>
      <c r="I290" s="537">
        <v>1016</v>
      </c>
      <c r="J290" s="537">
        <v>976</v>
      </c>
      <c r="K290" s="537">
        <v>1285</v>
      </c>
      <c r="L290" s="537">
        <v>1200</v>
      </c>
      <c r="M290" s="537">
        <v>878</v>
      </c>
      <c r="N290" s="537">
        <v>660</v>
      </c>
      <c r="O290" s="537">
        <v>964</v>
      </c>
      <c r="P290" s="537">
        <v>989</v>
      </c>
      <c r="Q290" s="537">
        <v>768</v>
      </c>
      <c r="R290" s="537">
        <v>732</v>
      </c>
      <c r="S290" s="537">
        <v>1143</v>
      </c>
      <c r="T290" s="537">
        <v>1232</v>
      </c>
      <c r="U290" s="537">
        <v>937</v>
      </c>
      <c r="V290" s="537">
        <v>919</v>
      </c>
      <c r="W290" s="537">
        <v>1432</v>
      </c>
      <c r="X290" s="537">
        <v>1585</v>
      </c>
      <c r="Y290" s="537">
        <v>1087</v>
      </c>
      <c r="Z290" s="537">
        <v>971</v>
      </c>
      <c r="AA290" s="537">
        <v>1599</v>
      </c>
    </row>
    <row r="291" spans="1:72" ht="18.75" customHeight="1" thickTop="1">
      <c r="A291" s="611"/>
      <c r="B291" s="611"/>
      <c r="C291" s="611"/>
      <c r="D291" s="600"/>
      <c r="E291" s="600"/>
      <c r="F291" s="600"/>
      <c r="G291" s="600"/>
    </row>
    <row r="292" spans="1:72" s="48" customFormat="1" ht="18.75" customHeight="1">
      <c r="A292" s="638" t="s">
        <v>220</v>
      </c>
      <c r="B292" s="472"/>
      <c r="C292" s="472"/>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5"/>
      <c r="AL292" s="595"/>
      <c r="AM292" s="595"/>
      <c r="AN292" s="595"/>
      <c r="AO292" s="595"/>
      <c r="AP292" s="595"/>
      <c r="AQ292" s="595"/>
      <c r="AR292" s="595"/>
      <c r="AS292" s="595"/>
      <c r="AT292" s="595"/>
      <c r="AU292" s="595"/>
      <c r="AV292" s="595"/>
      <c r="AW292" s="595"/>
      <c r="AX292" s="595"/>
      <c r="AY292" s="595"/>
      <c r="AZ292" s="595"/>
      <c r="BA292" s="595"/>
      <c r="BB292" s="595"/>
      <c r="BC292" s="595"/>
      <c r="BD292" s="595"/>
      <c r="BE292" s="595"/>
      <c r="BF292" s="595"/>
      <c r="BG292" s="595"/>
      <c r="BH292" s="595"/>
      <c r="BI292" s="595"/>
      <c r="BJ292" s="595"/>
      <c r="BK292" s="595"/>
      <c r="BL292" s="595"/>
      <c r="BM292" s="595"/>
      <c r="BN292" s="595"/>
      <c r="BO292" s="595"/>
      <c r="BP292" s="595"/>
      <c r="BQ292" s="595"/>
      <c r="BR292" s="595"/>
      <c r="BS292" s="595"/>
      <c r="BT292" s="595"/>
    </row>
    <row r="293" spans="1:72" ht="20.25" customHeight="1">
      <c r="A293" s="219" t="s">
        <v>221</v>
      </c>
      <c r="B293" s="473"/>
      <c r="C293" s="473"/>
      <c r="D293" s="600"/>
      <c r="E293" s="600"/>
      <c r="F293" s="600"/>
      <c r="G293" s="600"/>
    </row>
    <row r="294" spans="1:72" ht="18" customHeight="1">
      <c r="A294" s="475"/>
      <c r="B294" s="474"/>
      <c r="C294" s="474"/>
      <c r="D294" s="600"/>
      <c r="E294" s="600"/>
      <c r="F294" s="600"/>
      <c r="G294" s="600"/>
    </row>
    <row r="295" spans="1:72" ht="18" customHeight="1">
      <c r="A295" s="476"/>
      <c r="B295" s="474"/>
      <c r="C295" s="474"/>
      <c r="D295" s="600"/>
      <c r="E295" s="600"/>
      <c r="F295" s="600"/>
      <c r="G295" s="600"/>
    </row>
    <row r="296" spans="1:72" ht="18" customHeight="1">
      <c r="A296" s="608" t="s">
        <v>222</v>
      </c>
      <c r="B296" s="142"/>
      <c r="C296" s="142"/>
      <c r="D296" s="600"/>
      <c r="E296" s="600"/>
      <c r="F296" s="600"/>
      <c r="G296" s="600"/>
    </row>
    <row r="297" spans="1:72" ht="37.5" customHeight="1" thickBot="1">
      <c r="A297" s="460" t="s">
        <v>17</v>
      </c>
      <c r="B297" s="456"/>
      <c r="C297" s="128"/>
      <c r="D297" s="527" t="s">
        <v>18</v>
      </c>
      <c r="E297" s="527" t="s">
        <v>19</v>
      </c>
      <c r="F297" s="527" t="s">
        <v>20</v>
      </c>
      <c r="G297" s="527" t="s">
        <v>21</v>
      </c>
      <c r="H297" s="527" t="s">
        <v>22</v>
      </c>
      <c r="I297" s="527" t="s">
        <v>23</v>
      </c>
      <c r="J297" s="527" t="s">
        <v>24</v>
      </c>
      <c r="K297" s="527" t="s">
        <v>25</v>
      </c>
      <c r="L297" s="527" t="s">
        <v>26</v>
      </c>
      <c r="M297" s="527" t="s">
        <v>27</v>
      </c>
      <c r="N297" s="527" t="s">
        <v>28</v>
      </c>
      <c r="O297" s="527" t="s">
        <v>29</v>
      </c>
      <c r="P297" s="527" t="s">
        <v>30</v>
      </c>
      <c r="Q297" s="527" t="s">
        <v>31</v>
      </c>
      <c r="R297" s="527" t="s">
        <v>32</v>
      </c>
      <c r="S297" s="527" t="s">
        <v>33</v>
      </c>
      <c r="T297" s="527" t="s">
        <v>34</v>
      </c>
      <c r="U297" s="527" t="s">
        <v>35</v>
      </c>
      <c r="V297" s="527" t="s">
        <v>36</v>
      </c>
      <c r="W297" s="527" t="s">
        <v>37</v>
      </c>
      <c r="X297" s="527" t="s">
        <v>38</v>
      </c>
      <c r="Y297" s="527" t="s">
        <v>39</v>
      </c>
      <c r="Z297" s="527" t="s">
        <v>40</v>
      </c>
      <c r="AA297" s="527" t="s">
        <v>41</v>
      </c>
    </row>
    <row r="298" spans="1:72" ht="20.100000000000001" customHeight="1">
      <c r="A298" s="609" t="s">
        <v>223</v>
      </c>
      <c r="B298" s="457"/>
      <c r="C298" s="219"/>
      <c r="D298" s="602">
        <v>303</v>
      </c>
      <c r="E298" s="602">
        <v>210</v>
      </c>
      <c r="F298" s="602">
        <v>139</v>
      </c>
      <c r="G298" s="602">
        <v>207</v>
      </c>
      <c r="H298" s="602">
        <v>251</v>
      </c>
      <c r="I298" s="602">
        <v>183</v>
      </c>
      <c r="J298" s="602">
        <v>167</v>
      </c>
      <c r="K298" s="602">
        <v>276</v>
      </c>
      <c r="L298" s="602">
        <v>203</v>
      </c>
      <c r="M298" s="602">
        <v>114</v>
      </c>
      <c r="N298" s="602">
        <v>102</v>
      </c>
      <c r="O298" s="602">
        <v>142</v>
      </c>
      <c r="P298" s="602">
        <v>155</v>
      </c>
      <c r="Q298" s="602">
        <v>98</v>
      </c>
      <c r="R298" s="602">
        <v>77</v>
      </c>
      <c r="S298" s="602">
        <v>87</v>
      </c>
      <c r="T298" s="602">
        <v>136</v>
      </c>
      <c r="U298" s="602">
        <v>78</v>
      </c>
      <c r="V298" s="602">
        <v>104</v>
      </c>
      <c r="W298" s="602">
        <v>160</v>
      </c>
      <c r="X298" s="602">
        <v>220</v>
      </c>
      <c r="Y298" s="602">
        <v>151</v>
      </c>
      <c r="Z298" s="602">
        <v>69</v>
      </c>
      <c r="AA298" s="602">
        <v>188</v>
      </c>
    </row>
    <row r="299" spans="1:72" ht="20.100000000000001" customHeight="1">
      <c r="A299" s="609" t="s">
        <v>212</v>
      </c>
      <c r="B299" s="457"/>
      <c r="C299" s="219"/>
      <c r="D299" s="602">
        <v>41</v>
      </c>
      <c r="E299" s="602">
        <v>20</v>
      </c>
      <c r="F299" s="602">
        <v>-15</v>
      </c>
      <c r="G299" s="602">
        <v>110</v>
      </c>
      <c r="H299" s="602">
        <v>73</v>
      </c>
      <c r="I299" s="602">
        <v>28</v>
      </c>
      <c r="J299" s="602">
        <v>1</v>
      </c>
      <c r="K299" s="602">
        <v>59</v>
      </c>
      <c r="L299" s="602">
        <v>97</v>
      </c>
      <c r="M299" s="602">
        <v>35</v>
      </c>
      <c r="N299" s="602">
        <v>0</v>
      </c>
      <c r="O299" s="602">
        <v>69</v>
      </c>
      <c r="P299" s="602">
        <v>79</v>
      </c>
      <c r="Q299" s="602">
        <v>34</v>
      </c>
      <c r="R299" s="602">
        <v>12</v>
      </c>
      <c r="S299" s="602">
        <v>66</v>
      </c>
      <c r="T299" s="602">
        <v>132</v>
      </c>
      <c r="U299" s="602">
        <v>53</v>
      </c>
      <c r="V299" s="602">
        <v>26</v>
      </c>
      <c r="W299" s="602">
        <v>84</v>
      </c>
      <c r="X299" s="602">
        <v>104</v>
      </c>
      <c r="Y299" s="602">
        <v>37</v>
      </c>
      <c r="Z299" s="602">
        <v>40</v>
      </c>
      <c r="AA299" s="602">
        <v>89</v>
      </c>
    </row>
    <row r="300" spans="1:72" ht="20.100000000000001" customHeight="1">
      <c r="A300" s="609" t="s">
        <v>224</v>
      </c>
      <c r="B300" s="457"/>
      <c r="C300" s="219"/>
      <c r="D300" s="602">
        <v>57</v>
      </c>
      <c r="E300" s="602">
        <v>13</v>
      </c>
      <c r="F300" s="602">
        <v>-3</v>
      </c>
      <c r="G300" s="602">
        <v>42</v>
      </c>
      <c r="H300" s="602">
        <v>48</v>
      </c>
      <c r="I300" s="602">
        <v>11</v>
      </c>
      <c r="J300" s="602">
        <v>-4</v>
      </c>
      <c r="K300" s="602">
        <v>49</v>
      </c>
      <c r="L300" s="602">
        <v>58</v>
      </c>
      <c r="M300" s="602">
        <v>11</v>
      </c>
      <c r="N300" s="602">
        <v>-13</v>
      </c>
      <c r="O300" s="602">
        <v>53</v>
      </c>
      <c r="P300" s="602">
        <v>44</v>
      </c>
      <c r="Q300" s="602">
        <v>-5</v>
      </c>
      <c r="R300" s="602">
        <v>-25</v>
      </c>
      <c r="S300" s="602">
        <v>50</v>
      </c>
      <c r="T300" s="602">
        <v>56</v>
      </c>
      <c r="U300" s="602">
        <v>1</v>
      </c>
      <c r="V300" s="602">
        <v>-20</v>
      </c>
      <c r="W300" s="602">
        <v>61</v>
      </c>
      <c r="X300" s="602">
        <v>88</v>
      </c>
      <c r="Y300" s="602">
        <v>-21</v>
      </c>
      <c r="Z300" s="602">
        <v>4</v>
      </c>
      <c r="AA300" s="602">
        <v>64</v>
      </c>
    </row>
    <row r="301" spans="1:72" ht="20.100000000000001" customHeight="1">
      <c r="A301" s="609" t="s">
        <v>211</v>
      </c>
      <c r="B301" s="457"/>
      <c r="C301" s="219"/>
      <c r="D301" s="602"/>
      <c r="E301" s="602"/>
      <c r="F301" s="602"/>
      <c r="G301" s="602"/>
      <c r="H301" s="602"/>
      <c r="I301" s="602"/>
      <c r="J301" s="602"/>
      <c r="K301" s="602"/>
      <c r="L301" s="602"/>
      <c r="M301" s="602"/>
      <c r="N301" s="602"/>
      <c r="O301" s="602"/>
      <c r="P301" s="602">
        <v>14</v>
      </c>
      <c r="Q301" s="602">
        <v>13</v>
      </c>
      <c r="R301" s="602">
        <v>9</v>
      </c>
      <c r="S301" s="602">
        <v>13</v>
      </c>
      <c r="T301" s="602">
        <v>12</v>
      </c>
      <c r="U301" s="602">
        <v>6</v>
      </c>
      <c r="V301" s="602">
        <v>5</v>
      </c>
      <c r="W301" s="602">
        <v>18</v>
      </c>
      <c r="X301" s="602">
        <v>17</v>
      </c>
      <c r="Y301" s="602">
        <v>11</v>
      </c>
      <c r="Z301" s="602">
        <v>7</v>
      </c>
      <c r="AA301" s="602">
        <v>17</v>
      </c>
    </row>
    <row r="302" spans="1:72" ht="20.100000000000001" customHeight="1">
      <c r="A302" s="167" t="s">
        <v>213</v>
      </c>
      <c r="B302" s="167"/>
      <c r="C302" s="167"/>
      <c r="D302" s="539">
        <v>-14</v>
      </c>
      <c r="E302" s="539">
        <v>-14</v>
      </c>
      <c r="F302" s="539">
        <v>-14</v>
      </c>
      <c r="G302" s="539">
        <v>-12</v>
      </c>
      <c r="H302" s="539">
        <v>-14</v>
      </c>
      <c r="I302" s="539">
        <v>-13</v>
      </c>
      <c r="J302" s="539">
        <v>-16</v>
      </c>
      <c r="K302" s="539">
        <v>-14</v>
      </c>
      <c r="L302" s="539">
        <v>-15</v>
      </c>
      <c r="M302" s="539">
        <v>-17</v>
      </c>
      <c r="N302" s="539">
        <v>-10</v>
      </c>
      <c r="O302" s="539">
        <v>-21</v>
      </c>
      <c r="P302" s="539">
        <v>-16</v>
      </c>
      <c r="Q302" s="539">
        <v>-18</v>
      </c>
      <c r="R302" s="539">
        <v>-16</v>
      </c>
      <c r="S302" s="539">
        <v>-27</v>
      </c>
      <c r="T302" s="539">
        <v>-24</v>
      </c>
      <c r="U302" s="539">
        <v>-28</v>
      </c>
      <c r="V302" s="539">
        <v>-21</v>
      </c>
      <c r="W302" s="539">
        <v>-28</v>
      </c>
      <c r="X302" s="539">
        <v>-24</v>
      </c>
      <c r="Y302" s="539">
        <v>-26</v>
      </c>
      <c r="Z302" s="539">
        <v>-24</v>
      </c>
      <c r="AA302" s="539">
        <v>-26</v>
      </c>
    </row>
    <row r="303" spans="1:72" ht="20.100000000000001" customHeight="1" thickBot="1">
      <c r="A303" s="296" t="s">
        <v>216</v>
      </c>
      <c r="B303" s="458"/>
      <c r="C303" s="459"/>
      <c r="D303" s="552">
        <f>SUM(D298:D302)</f>
        <v>387</v>
      </c>
      <c r="E303" s="552">
        <f>SUM(E298:E302)</f>
        <v>229</v>
      </c>
      <c r="F303" s="552">
        <f>SUM(F298:F302)</f>
        <v>107</v>
      </c>
      <c r="G303" s="552">
        <f>SUM(G298:G302)</f>
        <v>347</v>
      </c>
      <c r="H303" s="552">
        <v>358</v>
      </c>
      <c r="I303" s="552">
        <v>210</v>
      </c>
      <c r="J303" s="552">
        <v>147</v>
      </c>
      <c r="K303" s="552">
        <v>370</v>
      </c>
      <c r="L303" s="552">
        <v>343</v>
      </c>
      <c r="M303" s="552">
        <v>143</v>
      </c>
      <c r="N303" s="552">
        <v>79</v>
      </c>
      <c r="O303" s="552">
        <v>243</v>
      </c>
      <c r="P303" s="552">
        <v>275</v>
      </c>
      <c r="Q303" s="552">
        <v>122</v>
      </c>
      <c r="R303" s="552">
        <v>58</v>
      </c>
      <c r="S303" s="552">
        <v>188</v>
      </c>
      <c r="T303" s="552">
        <v>313</v>
      </c>
      <c r="U303" s="552">
        <v>109</v>
      </c>
      <c r="V303" s="552">
        <v>94</v>
      </c>
      <c r="W303" s="552">
        <v>295</v>
      </c>
      <c r="X303" s="552">
        <v>405</v>
      </c>
      <c r="Y303" s="552">
        <v>153</v>
      </c>
      <c r="Z303" s="552">
        <v>96</v>
      </c>
      <c r="AA303" s="552">
        <v>333</v>
      </c>
    </row>
    <row r="304" spans="1:72" ht="20.100000000000001" customHeight="1" thickTop="1">
      <c r="A304" s="167" t="s">
        <v>217</v>
      </c>
      <c r="B304" s="167"/>
      <c r="C304" s="167"/>
      <c r="D304" s="539">
        <v>137</v>
      </c>
      <c r="E304" s="539">
        <v>60</v>
      </c>
      <c r="F304" s="539">
        <v>59</v>
      </c>
      <c r="G304" s="539">
        <v>76</v>
      </c>
      <c r="H304" s="539">
        <v>119</v>
      </c>
      <c r="I304" s="539">
        <v>45</v>
      </c>
      <c r="J304" s="539">
        <v>36</v>
      </c>
      <c r="K304" s="539">
        <v>67</v>
      </c>
      <c r="L304" s="539">
        <v>82</v>
      </c>
      <c r="M304" s="539">
        <v>32</v>
      </c>
      <c r="N304" s="539" t="s">
        <v>61</v>
      </c>
      <c r="O304" s="539" t="s">
        <v>61</v>
      </c>
      <c r="P304" s="539" t="s">
        <v>61</v>
      </c>
      <c r="Q304" s="539" t="s">
        <v>61</v>
      </c>
      <c r="R304" s="539" t="s">
        <v>61</v>
      </c>
      <c r="S304" s="539" t="s">
        <v>61</v>
      </c>
      <c r="T304" s="539" t="s">
        <v>61</v>
      </c>
      <c r="U304" s="539" t="s">
        <v>61</v>
      </c>
      <c r="V304" s="539" t="s">
        <v>61</v>
      </c>
      <c r="W304" s="539" t="s">
        <v>61</v>
      </c>
      <c r="X304" s="539" t="s">
        <v>61</v>
      </c>
      <c r="Y304" s="539" t="s">
        <v>61</v>
      </c>
      <c r="Z304" s="539" t="s">
        <v>61</v>
      </c>
      <c r="AA304" s="539" t="s">
        <v>61</v>
      </c>
    </row>
    <row r="305" spans="1:72" ht="20.100000000000001" customHeight="1" thickBot="1">
      <c r="A305" s="296" t="s">
        <v>219</v>
      </c>
      <c r="B305" s="458"/>
      <c r="C305" s="459"/>
      <c r="D305" s="552">
        <v>524</v>
      </c>
      <c r="E305" s="552">
        <v>289</v>
      </c>
      <c r="F305" s="552">
        <v>167</v>
      </c>
      <c r="G305" s="552">
        <v>423</v>
      </c>
      <c r="H305" s="552">
        <v>477</v>
      </c>
      <c r="I305" s="552">
        <v>255</v>
      </c>
      <c r="J305" s="552">
        <v>183</v>
      </c>
      <c r="K305" s="552">
        <v>436</v>
      </c>
      <c r="L305" s="552">
        <v>425</v>
      </c>
      <c r="M305" s="552">
        <v>175</v>
      </c>
      <c r="N305" s="552">
        <v>79</v>
      </c>
      <c r="O305" s="552">
        <v>243</v>
      </c>
      <c r="P305" s="552">
        <v>275</v>
      </c>
      <c r="Q305" s="552">
        <v>122</v>
      </c>
      <c r="R305" s="552">
        <v>58</v>
      </c>
      <c r="S305" s="552">
        <v>188</v>
      </c>
      <c r="T305" s="552">
        <v>313</v>
      </c>
      <c r="U305" s="552">
        <v>109</v>
      </c>
      <c r="V305" s="552">
        <v>94</v>
      </c>
      <c r="W305" s="552">
        <v>295</v>
      </c>
      <c r="X305" s="552">
        <v>405</v>
      </c>
      <c r="Y305" s="552">
        <v>153</v>
      </c>
      <c r="Z305" s="552">
        <v>96</v>
      </c>
      <c r="AA305" s="552">
        <v>333</v>
      </c>
    </row>
    <row r="306" spans="1:72" ht="10.5" customHeight="1" thickTop="1">
      <c r="A306" s="476"/>
      <c r="B306" s="474"/>
      <c r="C306" s="474"/>
      <c r="D306" s="600"/>
      <c r="E306" s="600"/>
      <c r="F306" s="600"/>
      <c r="G306" s="600"/>
    </row>
    <row r="307" spans="1:72" ht="20.100000000000001" customHeight="1">
      <c r="A307" s="476"/>
      <c r="B307" s="474"/>
      <c r="C307" s="474"/>
      <c r="D307" s="600"/>
      <c r="E307" s="600"/>
      <c r="F307" s="600"/>
      <c r="G307" s="600"/>
    </row>
    <row r="308" spans="1:72" ht="20.100000000000001" customHeight="1">
      <c r="A308" s="476"/>
      <c r="B308" s="474"/>
      <c r="C308" s="474"/>
      <c r="D308" s="600"/>
      <c r="E308" s="600"/>
      <c r="F308" s="600"/>
      <c r="G308" s="600"/>
    </row>
    <row r="309" spans="1:72" s="52" customFormat="1" ht="20.100000000000001" customHeight="1">
      <c r="A309" s="608" t="s">
        <v>225</v>
      </c>
      <c r="B309" s="142"/>
      <c r="C309" s="142"/>
      <c r="D309" s="520"/>
      <c r="E309" s="520"/>
      <c r="F309" s="520"/>
      <c r="G309" s="520"/>
      <c r="H309" s="520"/>
      <c r="I309" s="520"/>
      <c r="J309" s="520"/>
      <c r="K309" s="520"/>
      <c r="L309" s="520"/>
      <c r="M309" s="520"/>
      <c r="N309" s="520"/>
      <c r="O309" s="520"/>
      <c r="P309" s="520"/>
      <c r="Q309" s="520"/>
      <c r="R309" s="520"/>
      <c r="S309" s="520"/>
      <c r="T309" s="520"/>
      <c r="U309" s="520"/>
      <c r="V309" s="520"/>
      <c r="W309" s="520"/>
      <c r="X309" s="520"/>
      <c r="Y309" s="520"/>
      <c r="Z309" s="520"/>
      <c r="AA309" s="520"/>
      <c r="AB309" s="520"/>
      <c r="AC309" s="520"/>
      <c r="AD309" s="520"/>
      <c r="AE309" s="520"/>
      <c r="AF309" s="520"/>
      <c r="AG309" s="520"/>
      <c r="AH309" s="520"/>
      <c r="AI309" s="520"/>
      <c r="AJ309" s="520"/>
      <c r="AK309" s="520"/>
      <c r="AL309" s="520"/>
      <c r="AM309" s="520"/>
      <c r="AN309" s="520"/>
      <c r="AO309" s="520"/>
      <c r="AP309" s="520"/>
      <c r="AQ309" s="520"/>
      <c r="AR309" s="520"/>
      <c r="AS309" s="520"/>
      <c r="AT309" s="520"/>
      <c r="AU309" s="520"/>
      <c r="AV309" s="520"/>
      <c r="AW309" s="520"/>
      <c r="AX309" s="520"/>
      <c r="AY309" s="520"/>
      <c r="AZ309" s="520"/>
      <c r="BA309" s="520"/>
      <c r="BB309" s="520"/>
      <c r="BC309" s="520"/>
      <c r="BD309" s="520"/>
      <c r="BE309" s="520"/>
      <c r="BF309" s="520"/>
      <c r="BG309" s="520"/>
      <c r="BH309" s="520"/>
      <c r="BI309" s="520"/>
      <c r="BJ309" s="520"/>
      <c r="BK309" s="520"/>
      <c r="BL309" s="520"/>
      <c r="BM309" s="520"/>
      <c r="BN309" s="520"/>
      <c r="BO309" s="520"/>
      <c r="BP309" s="520"/>
      <c r="BQ309" s="520"/>
      <c r="BR309" s="520"/>
      <c r="BS309" s="520"/>
      <c r="BT309" s="520"/>
    </row>
    <row r="310" spans="1:72" ht="37.5" customHeight="1" thickBot="1">
      <c r="A310" s="460" t="s">
        <v>17</v>
      </c>
      <c r="B310" s="456"/>
      <c r="C310" s="128"/>
      <c r="D310" s="527" t="s">
        <v>18</v>
      </c>
      <c r="E310" s="527" t="s">
        <v>19</v>
      </c>
      <c r="F310" s="527" t="s">
        <v>20</v>
      </c>
      <c r="G310" s="527" t="s">
        <v>21</v>
      </c>
      <c r="H310" s="527" t="s">
        <v>22</v>
      </c>
      <c r="I310" s="527" t="s">
        <v>23</v>
      </c>
      <c r="J310" s="527" t="s">
        <v>24</v>
      </c>
      <c r="K310" s="527" t="s">
        <v>25</v>
      </c>
      <c r="L310" s="527" t="s">
        <v>26</v>
      </c>
      <c r="M310" s="527" t="s">
        <v>27</v>
      </c>
      <c r="N310" s="527" t="s">
        <v>28</v>
      </c>
      <c r="O310" s="527" t="s">
        <v>29</v>
      </c>
      <c r="P310" s="527" t="s">
        <v>30</v>
      </c>
      <c r="Q310" s="527" t="s">
        <v>31</v>
      </c>
      <c r="R310" s="527" t="s">
        <v>32</v>
      </c>
      <c r="S310" s="527" t="s">
        <v>33</v>
      </c>
      <c r="T310" s="527" t="s">
        <v>34</v>
      </c>
      <c r="U310" s="527" t="s">
        <v>35</v>
      </c>
      <c r="V310" s="527" t="s">
        <v>36</v>
      </c>
      <c r="W310" s="527" t="s">
        <v>37</v>
      </c>
      <c r="X310" s="527" t="s">
        <v>38</v>
      </c>
      <c r="Y310" s="527" t="s">
        <v>39</v>
      </c>
      <c r="Z310" s="527" t="s">
        <v>40</v>
      </c>
      <c r="AA310" s="527" t="s">
        <v>41</v>
      </c>
    </row>
    <row r="311" spans="1:72" s="52" customFormat="1" ht="20.100000000000001" customHeight="1">
      <c r="A311" s="609" t="s">
        <v>223</v>
      </c>
      <c r="B311" s="457"/>
      <c r="C311" s="219"/>
      <c r="D311" s="602">
        <v>263</v>
      </c>
      <c r="E311" s="602">
        <v>338</v>
      </c>
      <c r="F311" s="602">
        <v>44</v>
      </c>
      <c r="G311" s="602">
        <v>278</v>
      </c>
      <c r="H311" s="602">
        <v>262</v>
      </c>
      <c r="I311" s="602">
        <v>151</v>
      </c>
      <c r="J311" s="602">
        <v>124</v>
      </c>
      <c r="K311" s="602">
        <v>318</v>
      </c>
      <c r="L311" s="602">
        <v>203</v>
      </c>
      <c r="M311" s="602">
        <v>117</v>
      </c>
      <c r="N311" s="602">
        <v>-651</v>
      </c>
      <c r="O311" s="602">
        <v>-65</v>
      </c>
      <c r="P311" s="602">
        <v>211</v>
      </c>
      <c r="Q311" s="602">
        <v>32</v>
      </c>
      <c r="R311" s="602">
        <v>18</v>
      </c>
      <c r="S311" s="602">
        <v>77</v>
      </c>
      <c r="T311" s="602">
        <v>230</v>
      </c>
      <c r="U311" s="602">
        <v>34</v>
      </c>
      <c r="V311" s="602">
        <v>74</v>
      </c>
      <c r="W311" s="602">
        <v>163</v>
      </c>
      <c r="X311" s="602">
        <v>279</v>
      </c>
      <c r="Y311" s="602">
        <v>229</v>
      </c>
      <c r="Z311" s="602">
        <v>45</v>
      </c>
      <c r="AA311" s="602">
        <v>184</v>
      </c>
      <c r="AB311" s="520"/>
      <c r="AC311" s="520"/>
      <c r="AD311" s="520"/>
      <c r="AE311" s="520"/>
      <c r="AF311" s="520"/>
      <c r="AG311" s="520"/>
      <c r="AH311" s="520"/>
      <c r="AI311" s="520"/>
      <c r="AJ311" s="520"/>
      <c r="AK311" s="520"/>
      <c r="AL311" s="520"/>
      <c r="AM311" s="520"/>
      <c r="AN311" s="520"/>
      <c r="AO311" s="520"/>
      <c r="AP311" s="520"/>
      <c r="AQ311" s="520"/>
      <c r="AR311" s="520"/>
      <c r="AS311" s="520"/>
      <c r="AT311" s="520"/>
      <c r="AU311" s="520"/>
      <c r="AV311" s="520"/>
      <c r="AW311" s="520"/>
      <c r="AX311" s="520"/>
      <c r="AY311" s="520"/>
      <c r="AZ311" s="520"/>
      <c r="BA311" s="520"/>
      <c r="BB311" s="520"/>
      <c r="BC311" s="520"/>
      <c r="BD311" s="520"/>
      <c r="BE311" s="520"/>
      <c r="BF311" s="520"/>
      <c r="BG311" s="520"/>
      <c r="BH311" s="520"/>
      <c r="BI311" s="520"/>
      <c r="BJ311" s="520"/>
      <c r="BK311" s="520"/>
      <c r="BL311" s="520"/>
      <c r="BM311" s="520"/>
      <c r="BN311" s="520"/>
      <c r="BO311" s="520"/>
      <c r="BP311" s="520"/>
      <c r="BQ311" s="520"/>
      <c r="BR311" s="520"/>
      <c r="BS311" s="520"/>
      <c r="BT311" s="520"/>
    </row>
    <row r="312" spans="1:72" s="52" customFormat="1" ht="20.100000000000001" customHeight="1">
      <c r="A312" s="609" t="s">
        <v>212</v>
      </c>
      <c r="B312" s="457"/>
      <c r="C312" s="219"/>
      <c r="D312" s="602">
        <v>40</v>
      </c>
      <c r="E312" s="602">
        <v>20</v>
      </c>
      <c r="F312" s="602">
        <v>-15</v>
      </c>
      <c r="G312" s="602">
        <v>111</v>
      </c>
      <c r="H312" s="602">
        <v>73</v>
      </c>
      <c r="I312" s="602">
        <v>28</v>
      </c>
      <c r="J312" s="602">
        <v>1</v>
      </c>
      <c r="K312" s="602">
        <v>59</v>
      </c>
      <c r="L312" s="602">
        <v>98</v>
      </c>
      <c r="M312" s="602">
        <v>36</v>
      </c>
      <c r="N312" s="602">
        <v>1</v>
      </c>
      <c r="O312" s="602">
        <v>69</v>
      </c>
      <c r="P312" s="602">
        <v>111</v>
      </c>
      <c r="Q312" s="602">
        <v>36</v>
      </c>
      <c r="R312" s="602">
        <v>12</v>
      </c>
      <c r="S312" s="602">
        <v>67</v>
      </c>
      <c r="T312" s="602">
        <v>132</v>
      </c>
      <c r="U312" s="602">
        <v>53</v>
      </c>
      <c r="V312" s="602">
        <v>26</v>
      </c>
      <c r="W312" s="602">
        <v>85</v>
      </c>
      <c r="X312" s="602">
        <v>104</v>
      </c>
      <c r="Y312" s="602">
        <v>37</v>
      </c>
      <c r="Z312" s="602">
        <v>41</v>
      </c>
      <c r="AA312" s="602">
        <v>90</v>
      </c>
      <c r="AB312" s="520"/>
      <c r="AC312" s="520"/>
      <c r="AD312" s="520"/>
      <c r="AE312" s="520"/>
      <c r="AF312" s="520"/>
      <c r="AG312" s="520"/>
      <c r="AH312" s="520"/>
      <c r="AI312" s="520"/>
      <c r="AJ312" s="520"/>
      <c r="AK312" s="520"/>
      <c r="AL312" s="520"/>
      <c r="AM312" s="520"/>
      <c r="AN312" s="520"/>
      <c r="AO312" s="520"/>
      <c r="AP312" s="520"/>
      <c r="AQ312" s="520"/>
      <c r="AR312" s="520"/>
      <c r="AS312" s="520"/>
      <c r="AT312" s="520"/>
      <c r="AU312" s="520"/>
      <c r="AV312" s="520"/>
      <c r="AW312" s="520"/>
      <c r="AX312" s="520"/>
      <c r="AY312" s="520"/>
      <c r="AZ312" s="520"/>
      <c r="BA312" s="520"/>
      <c r="BB312" s="520"/>
      <c r="BC312" s="520"/>
      <c r="BD312" s="520"/>
      <c r="BE312" s="520"/>
      <c r="BF312" s="520"/>
      <c r="BG312" s="520"/>
      <c r="BH312" s="520"/>
      <c r="BI312" s="520"/>
      <c r="BJ312" s="520"/>
      <c r="BK312" s="520"/>
      <c r="BL312" s="520"/>
      <c r="BM312" s="520"/>
      <c r="BN312" s="520"/>
      <c r="BO312" s="520"/>
      <c r="BP312" s="520"/>
      <c r="BQ312" s="520"/>
      <c r="BR312" s="520"/>
      <c r="BS312" s="520"/>
      <c r="BT312" s="520"/>
    </row>
    <row r="313" spans="1:72" s="52" customFormat="1" ht="20.100000000000001" customHeight="1">
      <c r="A313" s="609" t="s">
        <v>224</v>
      </c>
      <c r="B313" s="457"/>
      <c r="C313" s="219"/>
      <c r="D313" s="602">
        <v>51</v>
      </c>
      <c r="E313" s="602">
        <v>24</v>
      </c>
      <c r="F313" s="602">
        <v>8</v>
      </c>
      <c r="G313" s="602">
        <v>51</v>
      </c>
      <c r="H313" s="602">
        <v>45</v>
      </c>
      <c r="I313" s="602">
        <v>67</v>
      </c>
      <c r="J313" s="602">
        <v>4</v>
      </c>
      <c r="K313" s="602">
        <v>221</v>
      </c>
      <c r="L313" s="602">
        <v>64</v>
      </c>
      <c r="M313" s="602">
        <v>9</v>
      </c>
      <c r="N313" s="602">
        <v>-22</v>
      </c>
      <c r="O313" s="602">
        <v>54</v>
      </c>
      <c r="P313" s="602">
        <v>58</v>
      </c>
      <c r="Q313" s="602">
        <v>-2</v>
      </c>
      <c r="R313" s="602">
        <v>-33</v>
      </c>
      <c r="S313" s="602">
        <v>62</v>
      </c>
      <c r="T313" s="602">
        <v>59</v>
      </c>
      <c r="U313" s="602">
        <v>0</v>
      </c>
      <c r="V313" s="602">
        <v>-20</v>
      </c>
      <c r="W313" s="602">
        <v>64</v>
      </c>
      <c r="X313" s="602">
        <v>88</v>
      </c>
      <c r="Y313" s="602">
        <v>-13</v>
      </c>
      <c r="Z313" s="602">
        <v>2</v>
      </c>
      <c r="AA313" s="602">
        <v>52</v>
      </c>
      <c r="AB313" s="520"/>
      <c r="AC313" s="520"/>
      <c r="AD313" s="520"/>
      <c r="AE313" s="520"/>
      <c r="AF313" s="520"/>
      <c r="AG313" s="520"/>
      <c r="AH313" s="520"/>
      <c r="AI313" s="520"/>
      <c r="AJ313" s="520"/>
      <c r="AK313" s="520"/>
      <c r="AL313" s="520"/>
      <c r="AM313" s="520"/>
      <c r="AN313" s="520"/>
      <c r="AO313" s="520"/>
      <c r="AP313" s="520"/>
      <c r="AQ313" s="520"/>
      <c r="AR313" s="520"/>
      <c r="AS313" s="520"/>
      <c r="AT313" s="520"/>
      <c r="AU313" s="520"/>
      <c r="AV313" s="520"/>
      <c r="AW313" s="520"/>
      <c r="AX313" s="520"/>
      <c r="AY313" s="520"/>
      <c r="AZ313" s="520"/>
      <c r="BA313" s="520"/>
      <c r="BB313" s="520"/>
      <c r="BC313" s="520"/>
      <c r="BD313" s="520"/>
      <c r="BE313" s="520"/>
      <c r="BF313" s="520"/>
      <c r="BG313" s="520"/>
      <c r="BH313" s="520"/>
      <c r="BI313" s="520"/>
      <c r="BJ313" s="520"/>
      <c r="BK313" s="520"/>
      <c r="BL313" s="520"/>
      <c r="BM313" s="520"/>
      <c r="BN313" s="520"/>
      <c r="BO313" s="520"/>
      <c r="BP313" s="520"/>
      <c r="BQ313" s="520"/>
      <c r="BR313" s="520"/>
      <c r="BS313" s="520"/>
      <c r="BT313" s="520"/>
    </row>
    <row r="314" spans="1:72" s="52" customFormat="1" ht="20.100000000000001" customHeight="1">
      <c r="A314" s="609" t="s">
        <v>211</v>
      </c>
      <c r="B314" s="457"/>
      <c r="C314" s="219"/>
      <c r="D314" s="602"/>
      <c r="E314" s="602"/>
      <c r="F314" s="602"/>
      <c r="G314" s="602"/>
      <c r="H314" s="602"/>
      <c r="I314" s="602"/>
      <c r="J314" s="602"/>
      <c r="K314" s="602"/>
      <c r="L314" s="602"/>
      <c r="M314" s="602"/>
      <c r="N314" s="602"/>
      <c r="O314" s="602"/>
      <c r="P314" s="602">
        <v>5</v>
      </c>
      <c r="Q314" s="602">
        <v>20</v>
      </c>
      <c r="R314" s="602">
        <v>12</v>
      </c>
      <c r="S314" s="602">
        <v>22</v>
      </c>
      <c r="T314" s="602">
        <v>-9</v>
      </c>
      <c r="U314" s="602">
        <v>8</v>
      </c>
      <c r="V314" s="602">
        <v>15</v>
      </c>
      <c r="W314" s="602">
        <v>25</v>
      </c>
      <c r="X314" s="602">
        <v>16</v>
      </c>
      <c r="Y314" s="602">
        <v>22</v>
      </c>
      <c r="Z314" s="602">
        <v>26</v>
      </c>
      <c r="AA314" s="602">
        <v>11</v>
      </c>
      <c r="AB314" s="520"/>
      <c r="AC314" s="520"/>
      <c r="AD314" s="520"/>
      <c r="AE314" s="520"/>
      <c r="AF314" s="520"/>
      <c r="AG314" s="520"/>
      <c r="AH314" s="520"/>
      <c r="AI314" s="520"/>
      <c r="AJ314" s="520"/>
      <c r="AK314" s="520"/>
      <c r="AL314" s="520"/>
      <c r="AM314" s="520"/>
      <c r="AN314" s="520"/>
      <c r="AO314" s="520"/>
      <c r="AP314" s="520"/>
      <c r="AQ314" s="520"/>
      <c r="AR314" s="520"/>
      <c r="AS314" s="520"/>
      <c r="AT314" s="520"/>
      <c r="AU314" s="520"/>
      <c r="AV314" s="520"/>
      <c r="AW314" s="520"/>
      <c r="AX314" s="520"/>
      <c r="AY314" s="520"/>
      <c r="AZ314" s="520"/>
      <c r="BA314" s="520"/>
      <c r="BB314" s="520"/>
      <c r="BC314" s="520"/>
      <c r="BD314" s="520"/>
      <c r="BE314" s="520"/>
      <c r="BF314" s="520"/>
      <c r="BG314" s="520"/>
      <c r="BH314" s="520"/>
      <c r="BI314" s="520"/>
      <c r="BJ314" s="520"/>
      <c r="BK314" s="520"/>
      <c r="BL314" s="520"/>
      <c r="BM314" s="520"/>
      <c r="BN314" s="520"/>
      <c r="BO314" s="520"/>
      <c r="BP314" s="520"/>
      <c r="BQ314" s="520"/>
      <c r="BR314" s="520"/>
      <c r="BS314" s="520"/>
      <c r="BT314" s="520"/>
    </row>
    <row r="315" spans="1:72" ht="20.100000000000001" customHeight="1">
      <c r="A315" s="167" t="s">
        <v>213</v>
      </c>
      <c r="B315" s="167"/>
      <c r="C315" s="167"/>
      <c r="D315" s="539">
        <v>-14</v>
      </c>
      <c r="E315" s="539">
        <v>-14</v>
      </c>
      <c r="F315" s="539">
        <v>-17</v>
      </c>
      <c r="G315" s="539">
        <v>-8</v>
      </c>
      <c r="H315" s="539">
        <v>-14</v>
      </c>
      <c r="I315" s="539">
        <v>-13</v>
      </c>
      <c r="J315" s="539">
        <v>-16</v>
      </c>
      <c r="K315" s="539">
        <v>-14</v>
      </c>
      <c r="L315" s="539">
        <v>-15</v>
      </c>
      <c r="M315" s="539">
        <v>-17</v>
      </c>
      <c r="N315" s="539">
        <v>-9</v>
      </c>
      <c r="O315" s="539">
        <v>-21</v>
      </c>
      <c r="P315" s="539">
        <v>-15</v>
      </c>
      <c r="Q315" s="539">
        <v>-18</v>
      </c>
      <c r="R315" s="539">
        <v>-17</v>
      </c>
      <c r="S315" s="539">
        <v>-26</v>
      </c>
      <c r="T315" s="539">
        <v>-23</v>
      </c>
      <c r="U315" s="539">
        <v>-28</v>
      </c>
      <c r="V315" s="539">
        <v>293</v>
      </c>
      <c r="W315" s="539">
        <v>-21</v>
      </c>
      <c r="X315" s="539">
        <v>-5</v>
      </c>
      <c r="Y315" s="539">
        <v>-19</v>
      </c>
      <c r="Z315" s="539">
        <v>-24</v>
      </c>
      <c r="AA315" s="539">
        <v>-28</v>
      </c>
    </row>
    <row r="316" spans="1:72" ht="20.100000000000001" customHeight="1" thickBot="1">
      <c r="A316" s="296" t="s">
        <v>216</v>
      </c>
      <c r="B316" s="161"/>
      <c r="C316" s="161"/>
      <c r="D316" s="537">
        <f>SUM(D311:D315)</f>
        <v>340</v>
      </c>
      <c r="E316" s="537">
        <f>SUM(E311:E315)</f>
        <v>368</v>
      </c>
      <c r="F316" s="537">
        <f>SUM(F311:F315)</f>
        <v>20</v>
      </c>
      <c r="G316" s="537">
        <f>SUM(G311:G315)</f>
        <v>432</v>
      </c>
      <c r="H316" s="537">
        <v>366</v>
      </c>
      <c r="I316" s="537">
        <v>233</v>
      </c>
      <c r="J316" s="537">
        <v>113</v>
      </c>
      <c r="K316" s="537">
        <v>584</v>
      </c>
      <c r="L316" s="537">
        <v>350</v>
      </c>
      <c r="M316" s="537">
        <v>144</v>
      </c>
      <c r="N316" s="537">
        <v>-682</v>
      </c>
      <c r="O316" s="537">
        <v>38</v>
      </c>
      <c r="P316" s="537">
        <v>369</v>
      </c>
      <c r="Q316" s="537">
        <v>67</v>
      </c>
      <c r="R316" s="537">
        <v>-6</v>
      </c>
      <c r="S316" s="537">
        <v>202</v>
      </c>
      <c r="T316" s="537">
        <v>389</v>
      </c>
      <c r="U316" s="537">
        <v>66</v>
      </c>
      <c r="V316" s="537">
        <v>387</v>
      </c>
      <c r="W316" s="537">
        <v>315</v>
      </c>
      <c r="X316" s="537">
        <v>482</v>
      </c>
      <c r="Y316" s="537">
        <v>256</v>
      </c>
      <c r="Z316" s="537">
        <v>91</v>
      </c>
      <c r="AA316" s="537">
        <v>309</v>
      </c>
    </row>
    <row r="317" spans="1:72" ht="20.100000000000001" customHeight="1" thickTop="1">
      <c r="A317" s="167" t="s">
        <v>217</v>
      </c>
      <c r="B317" s="167"/>
      <c r="C317" s="167"/>
      <c r="D317" s="539">
        <v>136</v>
      </c>
      <c r="E317" s="539">
        <v>61</v>
      </c>
      <c r="F317" s="539">
        <v>76</v>
      </c>
      <c r="G317" s="539">
        <v>75</v>
      </c>
      <c r="H317" s="539">
        <v>1968</v>
      </c>
      <c r="I317" s="539">
        <v>63</v>
      </c>
      <c r="J317" s="539">
        <v>36</v>
      </c>
      <c r="K317" s="539">
        <v>66</v>
      </c>
      <c r="L317" s="539">
        <v>81</v>
      </c>
      <c r="M317" s="539">
        <v>4314</v>
      </c>
      <c r="N317" s="539" t="s">
        <v>61</v>
      </c>
      <c r="O317" s="539" t="s">
        <v>61</v>
      </c>
      <c r="P317" s="539" t="s">
        <v>61</v>
      </c>
      <c r="Q317" s="539" t="s">
        <v>61</v>
      </c>
      <c r="R317" s="539" t="s">
        <v>61</v>
      </c>
      <c r="S317" s="539" t="s">
        <v>61</v>
      </c>
      <c r="T317" s="539" t="s">
        <v>61</v>
      </c>
      <c r="U317" s="539" t="s">
        <v>61</v>
      </c>
      <c r="V317" s="539" t="s">
        <v>61</v>
      </c>
      <c r="W317" s="539" t="s">
        <v>61</v>
      </c>
      <c r="X317" s="539" t="s">
        <v>61</v>
      </c>
      <c r="Y317" s="539" t="s">
        <v>61</v>
      </c>
      <c r="Z317" s="539" t="s">
        <v>61</v>
      </c>
      <c r="AA317" s="539" t="s">
        <v>61</v>
      </c>
    </row>
    <row r="318" spans="1:72" ht="20.100000000000001" customHeight="1" thickBot="1">
      <c r="A318" s="296" t="s">
        <v>219</v>
      </c>
      <c r="B318" s="458"/>
      <c r="C318" s="459"/>
      <c r="D318" s="552">
        <v>477</v>
      </c>
      <c r="E318" s="552">
        <v>429</v>
      </c>
      <c r="F318" s="552">
        <v>96</v>
      </c>
      <c r="G318" s="552">
        <v>507</v>
      </c>
      <c r="H318" s="552">
        <v>2333</v>
      </c>
      <c r="I318" s="552">
        <v>295</v>
      </c>
      <c r="J318" s="552">
        <v>149</v>
      </c>
      <c r="K318" s="552">
        <v>650</v>
      </c>
      <c r="L318" s="552">
        <v>431</v>
      </c>
      <c r="M318" s="552">
        <v>4458</v>
      </c>
      <c r="N318" s="552">
        <v>-682</v>
      </c>
      <c r="O318" s="552">
        <v>38</v>
      </c>
      <c r="P318" s="552">
        <v>369</v>
      </c>
      <c r="Q318" s="552">
        <v>67</v>
      </c>
      <c r="R318" s="552">
        <v>-6</v>
      </c>
      <c r="S318" s="552">
        <v>202</v>
      </c>
      <c r="T318" s="552">
        <v>389</v>
      </c>
      <c r="U318" s="552">
        <v>66</v>
      </c>
      <c r="V318" s="552">
        <v>387</v>
      </c>
      <c r="W318" s="552">
        <v>315</v>
      </c>
      <c r="X318" s="552">
        <v>482</v>
      </c>
      <c r="Y318" s="552">
        <v>256</v>
      </c>
      <c r="Z318" s="552">
        <v>91</v>
      </c>
      <c r="AA318" s="552">
        <v>309</v>
      </c>
    </row>
    <row r="319" spans="1:72" ht="10.5" customHeight="1" thickTop="1">
      <c r="A319" s="611"/>
      <c r="B319" s="610"/>
      <c r="C319" s="610"/>
      <c r="D319" s="600"/>
      <c r="E319" s="600"/>
      <c r="F319" s="600"/>
      <c r="G319" s="600"/>
    </row>
    <row r="320" spans="1:72" ht="20.100000000000001" customHeight="1">
      <c r="A320" s="609"/>
      <c r="B320" s="609"/>
      <c r="C320" s="609"/>
      <c r="D320" s="600"/>
      <c r="E320" s="600"/>
      <c r="F320" s="600"/>
      <c r="G320" s="600"/>
    </row>
    <row r="321" spans="1:207" ht="20.100000000000001" customHeight="1">
      <c r="A321" s="609"/>
      <c r="B321" s="609"/>
      <c r="C321" s="609"/>
      <c r="D321" s="600"/>
      <c r="E321" s="600"/>
      <c r="F321" s="600"/>
      <c r="G321" s="600"/>
    </row>
    <row r="322" spans="1:207" s="620" customFormat="1" ht="20.100000000000001" customHeight="1">
      <c r="A322" s="1048" t="s">
        <v>773</v>
      </c>
      <c r="B322" s="1049"/>
      <c r="C322" s="1049"/>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452"/>
      <c r="AC322" s="452"/>
      <c r="AD322" s="452"/>
      <c r="AE322" s="586"/>
      <c r="AF322" s="452"/>
      <c r="AG322" s="452"/>
      <c r="AH322" s="452"/>
      <c r="AI322" s="452"/>
      <c r="AJ322" s="452"/>
      <c r="AK322" s="452"/>
      <c r="AL322" s="452"/>
      <c r="AM322" s="586"/>
      <c r="AN322" s="452"/>
      <c r="AO322" s="452"/>
      <c r="AP322" s="452"/>
      <c r="AQ322" s="452"/>
      <c r="AR322" s="452"/>
      <c r="AS322" s="452"/>
      <c r="AT322" s="452"/>
      <c r="AU322" s="586"/>
      <c r="AV322" s="452"/>
      <c r="AW322" s="452"/>
      <c r="AX322" s="452"/>
      <c r="AY322" s="452"/>
      <c r="AZ322" s="452"/>
      <c r="BA322" s="452"/>
      <c r="BB322" s="452"/>
      <c r="BC322" s="586"/>
      <c r="BD322" s="452"/>
      <c r="BE322" s="452"/>
      <c r="BF322" s="452"/>
      <c r="BG322" s="452"/>
      <c r="BH322" s="452"/>
      <c r="BI322" s="452"/>
      <c r="BJ322" s="452"/>
      <c r="BK322" s="586"/>
      <c r="BL322" s="452"/>
      <c r="BM322" s="452"/>
      <c r="BN322" s="452"/>
      <c r="BO322" s="452"/>
      <c r="BP322" s="452"/>
      <c r="BQ322" s="452"/>
      <c r="BR322" s="452"/>
      <c r="BS322" s="586"/>
      <c r="BT322" s="452"/>
      <c r="CA322" s="587"/>
      <c r="CI322" s="587"/>
      <c r="CQ322" s="587"/>
      <c r="CY322" s="587"/>
      <c r="DG322" s="587"/>
      <c r="DO322" s="587"/>
      <c r="DW322" s="587"/>
      <c r="EE322" s="587"/>
      <c r="EM322" s="587"/>
      <c r="EU322" s="587"/>
      <c r="FC322" s="587"/>
      <c r="FK322" s="587"/>
      <c r="FS322" s="587"/>
      <c r="GA322" s="587"/>
      <c r="GI322" s="587"/>
      <c r="GQ322" s="587"/>
      <c r="GY322" s="587"/>
    </row>
    <row r="323" spans="1:207" s="620" customFormat="1" ht="37.5" customHeight="1" thickBot="1">
      <c r="A323" s="460" t="s">
        <v>17</v>
      </c>
      <c r="B323" s="456"/>
      <c r="C323" s="128"/>
      <c r="D323" s="527" t="s">
        <v>18</v>
      </c>
      <c r="E323" s="527" t="s">
        <v>19</v>
      </c>
      <c r="F323" s="527" t="s">
        <v>20</v>
      </c>
      <c r="G323" s="527" t="s">
        <v>21</v>
      </c>
      <c r="H323" s="527" t="s">
        <v>22</v>
      </c>
      <c r="I323" s="527" t="s">
        <v>23</v>
      </c>
      <c r="J323" s="527" t="s">
        <v>24</v>
      </c>
      <c r="K323" s="527" t="s">
        <v>25</v>
      </c>
      <c r="L323" s="527" t="s">
        <v>26</v>
      </c>
      <c r="M323" s="527" t="s">
        <v>27</v>
      </c>
      <c r="N323" s="527" t="s">
        <v>28</v>
      </c>
      <c r="O323" s="527" t="s">
        <v>29</v>
      </c>
      <c r="P323" s="527" t="s">
        <v>30</v>
      </c>
      <c r="Q323" s="527" t="s">
        <v>31</v>
      </c>
      <c r="R323" s="527" t="s">
        <v>32</v>
      </c>
      <c r="S323" s="527" t="s">
        <v>33</v>
      </c>
      <c r="T323" s="527" t="s">
        <v>34</v>
      </c>
      <c r="U323" s="527" t="s">
        <v>35</v>
      </c>
      <c r="V323" s="527" t="s">
        <v>36</v>
      </c>
      <c r="W323" s="527" t="s">
        <v>37</v>
      </c>
      <c r="X323" s="527" t="s">
        <v>38</v>
      </c>
      <c r="Y323" s="527" t="s">
        <v>39</v>
      </c>
      <c r="Z323" s="527" t="s">
        <v>40</v>
      </c>
      <c r="AA323" s="527" t="s">
        <v>41</v>
      </c>
      <c r="AB323" s="452"/>
      <c r="AC323" s="452"/>
      <c r="AD323" s="452"/>
      <c r="AE323" s="452"/>
      <c r="AF323" s="452"/>
      <c r="AG323" s="452"/>
      <c r="AH323" s="452"/>
      <c r="AI323" s="452"/>
      <c r="AJ323" s="452"/>
      <c r="AK323" s="452"/>
      <c r="AL323" s="452"/>
      <c r="AM323" s="452"/>
      <c r="AN323" s="452"/>
      <c r="AO323" s="452"/>
      <c r="AP323" s="452"/>
      <c r="AQ323" s="452"/>
      <c r="AR323" s="452"/>
      <c r="AS323" s="452"/>
      <c r="AT323" s="452"/>
      <c r="AU323" s="452"/>
      <c r="AV323" s="452"/>
      <c r="AW323" s="452"/>
      <c r="AX323" s="452"/>
      <c r="AY323" s="452"/>
      <c r="AZ323" s="452"/>
      <c r="BA323" s="452"/>
      <c r="BB323" s="452"/>
      <c r="BC323" s="452"/>
      <c r="BD323" s="452"/>
      <c r="BE323" s="452"/>
      <c r="BF323" s="452"/>
      <c r="BG323" s="452"/>
      <c r="BH323" s="452"/>
      <c r="BI323" s="452"/>
      <c r="BJ323" s="452"/>
      <c r="BK323" s="452"/>
      <c r="BL323" s="452"/>
      <c r="BM323" s="452"/>
      <c r="BN323" s="452"/>
      <c r="BO323" s="452"/>
      <c r="BP323" s="452"/>
      <c r="BQ323" s="452"/>
      <c r="BR323" s="452"/>
      <c r="BS323" s="452"/>
      <c r="BT323" s="452"/>
    </row>
    <row r="324" spans="1:207" s="620" customFormat="1" ht="20.100000000000001" customHeight="1">
      <c r="A324" s="609" t="s">
        <v>223</v>
      </c>
      <c r="B324" s="609"/>
      <c r="C324" s="609"/>
      <c r="D324" s="602"/>
      <c r="E324" s="602"/>
      <c r="F324" s="602"/>
      <c r="G324" s="602"/>
      <c r="H324" s="602"/>
      <c r="I324" s="602"/>
      <c r="J324" s="602"/>
      <c r="K324" s="602"/>
      <c r="L324" s="602"/>
      <c r="M324" s="602">
        <v>-15</v>
      </c>
      <c r="N324" s="602">
        <v>-784</v>
      </c>
      <c r="O324" s="602">
        <v>-116</v>
      </c>
      <c r="P324" s="602">
        <v>0</v>
      </c>
      <c r="Q324" s="602">
        <v>0</v>
      </c>
      <c r="R324" s="602">
        <v>0</v>
      </c>
      <c r="S324" s="602">
        <v>27</v>
      </c>
      <c r="T324" s="602">
        <v>0</v>
      </c>
      <c r="U324" s="602">
        <v>0</v>
      </c>
      <c r="V324" s="602">
        <v>0</v>
      </c>
      <c r="W324" s="602">
        <v>6</v>
      </c>
      <c r="X324" s="602">
        <v>0</v>
      </c>
      <c r="Y324" s="602">
        <v>0</v>
      </c>
      <c r="Z324" s="602">
        <v>0</v>
      </c>
      <c r="AA324" s="602">
        <v>-4</v>
      </c>
      <c r="AB324" s="452"/>
      <c r="AC324" s="452"/>
      <c r="AD324" s="452"/>
      <c r="AE324" s="452"/>
      <c r="AF324" s="452"/>
      <c r="AG324" s="452"/>
      <c r="AH324" s="452"/>
      <c r="AI324" s="452"/>
      <c r="AJ324" s="452"/>
      <c r="AK324" s="452"/>
      <c r="AL324" s="452"/>
      <c r="AM324" s="452"/>
      <c r="AN324" s="452"/>
      <c r="AO324" s="452"/>
      <c r="AP324" s="452"/>
      <c r="AQ324" s="452"/>
      <c r="AR324" s="452"/>
      <c r="AS324" s="452"/>
      <c r="AT324" s="452"/>
      <c r="AU324" s="452"/>
      <c r="AV324" s="452"/>
      <c r="AW324" s="452"/>
      <c r="AX324" s="452"/>
      <c r="AY324" s="452"/>
      <c r="AZ324" s="452"/>
      <c r="BA324" s="452"/>
      <c r="BB324" s="452"/>
      <c r="BC324" s="452"/>
      <c r="BD324" s="452"/>
      <c r="BE324" s="452"/>
      <c r="BF324" s="452"/>
      <c r="BG324" s="452"/>
      <c r="BH324" s="452"/>
      <c r="BI324" s="452"/>
      <c r="BJ324" s="452"/>
      <c r="BK324" s="452"/>
      <c r="BL324" s="452"/>
      <c r="BM324" s="452"/>
      <c r="BN324" s="452"/>
      <c r="BO324" s="452"/>
      <c r="BP324" s="452"/>
      <c r="BQ324" s="452"/>
      <c r="BR324" s="452"/>
      <c r="BS324" s="452"/>
      <c r="BT324" s="452"/>
    </row>
    <row r="325" spans="1:207" s="620" customFormat="1" ht="20.100000000000001" customHeight="1">
      <c r="A325" s="609" t="s">
        <v>212</v>
      </c>
      <c r="B325" s="609"/>
      <c r="C325" s="609"/>
      <c r="D325" s="602"/>
      <c r="E325" s="602"/>
      <c r="F325" s="602"/>
      <c r="G325" s="602"/>
      <c r="H325" s="602"/>
      <c r="I325" s="602"/>
      <c r="J325" s="602"/>
      <c r="K325" s="602"/>
      <c r="L325" s="602"/>
      <c r="M325" s="602">
        <v>0</v>
      </c>
      <c r="N325" s="602">
        <v>0</v>
      </c>
      <c r="O325" s="602">
        <v>0</v>
      </c>
      <c r="P325" s="602">
        <v>0</v>
      </c>
      <c r="Q325" s="602">
        <v>0</v>
      </c>
      <c r="R325" s="602">
        <v>0</v>
      </c>
      <c r="S325" s="602">
        <v>0</v>
      </c>
      <c r="T325" s="602">
        <v>0</v>
      </c>
      <c r="U325" s="602">
        <v>0</v>
      </c>
      <c r="V325" s="602">
        <v>0</v>
      </c>
      <c r="W325" s="602">
        <v>0</v>
      </c>
      <c r="X325" s="602">
        <v>0</v>
      </c>
      <c r="Y325" s="602">
        <v>0</v>
      </c>
      <c r="Z325" s="602">
        <v>0</v>
      </c>
      <c r="AA325" s="602">
        <v>0</v>
      </c>
      <c r="AB325" s="452"/>
      <c r="AC325" s="452"/>
      <c r="AD325" s="452"/>
      <c r="AE325" s="452"/>
      <c r="AF325" s="452"/>
      <c r="AG325" s="452"/>
      <c r="AH325" s="452"/>
      <c r="AI325" s="452"/>
      <c r="AJ325" s="452"/>
      <c r="AK325" s="452"/>
      <c r="AL325" s="452"/>
      <c r="AM325" s="452"/>
      <c r="AN325" s="452"/>
      <c r="AO325" s="452"/>
      <c r="AP325" s="452"/>
      <c r="AQ325" s="452"/>
      <c r="AR325" s="452"/>
      <c r="AS325" s="452"/>
      <c r="AT325" s="452"/>
      <c r="AU325" s="452"/>
      <c r="AV325" s="452"/>
      <c r="AW325" s="452"/>
      <c r="AX325" s="452"/>
      <c r="AY325" s="452"/>
      <c r="AZ325" s="452"/>
      <c r="BA325" s="452"/>
      <c r="BB325" s="452"/>
      <c r="BC325" s="452"/>
      <c r="BD325" s="452"/>
      <c r="BE325" s="452"/>
      <c r="BF325" s="452"/>
      <c r="BG325" s="452"/>
      <c r="BH325" s="452"/>
      <c r="BI325" s="452"/>
      <c r="BJ325" s="452"/>
      <c r="BK325" s="452"/>
      <c r="BL325" s="452"/>
      <c r="BM325" s="452"/>
      <c r="BN325" s="452"/>
      <c r="BO325" s="452"/>
      <c r="BP325" s="452"/>
      <c r="BQ325" s="452"/>
      <c r="BR325" s="452"/>
      <c r="BS325" s="452"/>
      <c r="BT325" s="452"/>
    </row>
    <row r="326" spans="1:207" s="620" customFormat="1" ht="20.100000000000001" customHeight="1">
      <c r="A326" s="609" t="s">
        <v>224</v>
      </c>
      <c r="B326" s="609"/>
      <c r="C326" s="609"/>
      <c r="D326" s="602"/>
      <c r="E326" s="602"/>
      <c r="F326" s="602"/>
      <c r="G326" s="602"/>
      <c r="H326" s="602"/>
      <c r="I326" s="602"/>
      <c r="J326" s="602"/>
      <c r="K326" s="602"/>
      <c r="L326" s="602"/>
      <c r="M326" s="602">
        <v>0</v>
      </c>
      <c r="N326" s="602">
        <v>0</v>
      </c>
      <c r="O326" s="602">
        <v>-3</v>
      </c>
      <c r="P326" s="602">
        <v>0</v>
      </c>
      <c r="Q326" s="602">
        <v>0</v>
      </c>
      <c r="R326" s="602">
        <v>0</v>
      </c>
      <c r="S326" s="602">
        <v>0</v>
      </c>
      <c r="T326" s="602">
        <v>0</v>
      </c>
      <c r="U326" s="602">
        <v>0</v>
      </c>
      <c r="V326" s="602">
        <v>0</v>
      </c>
      <c r="W326" s="602">
        <v>0</v>
      </c>
      <c r="X326" s="602">
        <v>0</v>
      </c>
      <c r="Y326" s="602">
        <v>0</v>
      </c>
      <c r="Z326" s="602">
        <v>0</v>
      </c>
      <c r="AA326" s="602">
        <v>0</v>
      </c>
      <c r="AB326" s="452"/>
      <c r="AC326" s="452"/>
      <c r="AD326" s="452"/>
      <c r="AE326" s="452"/>
      <c r="AF326" s="452"/>
      <c r="AG326" s="452"/>
      <c r="AH326" s="452"/>
      <c r="AI326" s="452"/>
      <c r="AJ326" s="452"/>
      <c r="AK326" s="452"/>
      <c r="AL326" s="452"/>
      <c r="AM326" s="452"/>
      <c r="AN326" s="452"/>
      <c r="AO326" s="452"/>
      <c r="AP326" s="452"/>
      <c r="AQ326" s="452"/>
      <c r="AR326" s="452"/>
      <c r="AS326" s="452"/>
      <c r="AT326" s="452"/>
      <c r="AU326" s="452"/>
      <c r="AV326" s="452"/>
      <c r="AW326" s="452"/>
      <c r="AX326" s="452"/>
      <c r="AY326" s="452"/>
      <c r="AZ326" s="452"/>
      <c r="BA326" s="452"/>
      <c r="BB326" s="452"/>
      <c r="BC326" s="452"/>
      <c r="BD326" s="452"/>
      <c r="BE326" s="452"/>
      <c r="BF326" s="452"/>
      <c r="BG326" s="452"/>
      <c r="BH326" s="452"/>
      <c r="BI326" s="452"/>
      <c r="BJ326" s="452"/>
      <c r="BK326" s="452"/>
      <c r="BL326" s="452"/>
      <c r="BM326" s="452"/>
      <c r="BN326" s="452"/>
      <c r="BO326" s="452"/>
      <c r="BP326" s="452"/>
      <c r="BQ326" s="452"/>
      <c r="BR326" s="452"/>
      <c r="BS326" s="452"/>
      <c r="BT326" s="452"/>
    </row>
    <row r="327" spans="1:207" s="620" customFormat="1" ht="20.100000000000001" customHeight="1">
      <c r="A327" s="609" t="s">
        <v>211</v>
      </c>
      <c r="B327" s="609"/>
      <c r="C327" s="609"/>
      <c r="D327" s="602"/>
      <c r="E327" s="602"/>
      <c r="F327" s="602"/>
      <c r="G327" s="602"/>
      <c r="H327" s="602"/>
      <c r="I327" s="602"/>
      <c r="J327" s="602"/>
      <c r="K327" s="602"/>
      <c r="L327" s="602"/>
      <c r="M327" s="602"/>
      <c r="N327" s="602"/>
      <c r="O327" s="602"/>
      <c r="P327" s="602">
        <v>0</v>
      </c>
      <c r="Q327" s="602">
        <v>0</v>
      </c>
      <c r="R327" s="602">
        <v>0</v>
      </c>
      <c r="S327" s="602">
        <v>0</v>
      </c>
      <c r="T327" s="602">
        <v>0</v>
      </c>
      <c r="U327" s="602">
        <v>0</v>
      </c>
      <c r="V327" s="602">
        <v>0</v>
      </c>
      <c r="W327" s="602">
        <v>0</v>
      </c>
      <c r="X327" s="602">
        <v>0</v>
      </c>
      <c r="Y327" s="602">
        <v>0</v>
      </c>
      <c r="Z327" s="602">
        <v>0</v>
      </c>
      <c r="AA327" s="602">
        <v>0</v>
      </c>
      <c r="AB327" s="452"/>
      <c r="AC327" s="452"/>
      <c r="AD327" s="452"/>
      <c r="AE327" s="452"/>
      <c r="AF327" s="452"/>
      <c r="AG327" s="452"/>
      <c r="AH327" s="452"/>
      <c r="AI327" s="452"/>
      <c r="AJ327" s="452"/>
      <c r="AK327" s="452"/>
      <c r="AL327" s="452"/>
      <c r="AM327" s="452"/>
      <c r="AN327" s="452"/>
      <c r="AO327" s="452"/>
      <c r="AP327" s="452"/>
      <c r="AQ327" s="452"/>
      <c r="AR327" s="452"/>
      <c r="AS327" s="452"/>
      <c r="AT327" s="452"/>
      <c r="AU327" s="452"/>
      <c r="AV327" s="452"/>
      <c r="AW327" s="452"/>
      <c r="AX327" s="452"/>
      <c r="AY327" s="452"/>
      <c r="AZ327" s="452"/>
      <c r="BA327" s="452"/>
      <c r="BB327" s="452"/>
      <c r="BC327" s="452"/>
      <c r="BD327" s="452"/>
      <c r="BE327" s="452"/>
      <c r="BF327" s="452"/>
      <c r="BG327" s="452"/>
      <c r="BH327" s="452"/>
      <c r="BI327" s="452"/>
      <c r="BJ327" s="452"/>
      <c r="BK327" s="452"/>
      <c r="BL327" s="452"/>
      <c r="BM327" s="452"/>
      <c r="BN327" s="452"/>
      <c r="BO327" s="452"/>
      <c r="BP327" s="452"/>
      <c r="BQ327" s="452"/>
      <c r="BR327" s="452"/>
      <c r="BS327" s="452"/>
      <c r="BT327" s="452"/>
    </row>
    <row r="328" spans="1:207" s="620" customFormat="1" ht="20.100000000000001" customHeight="1">
      <c r="A328" s="167" t="s">
        <v>213</v>
      </c>
      <c r="B328" s="167"/>
      <c r="C328" s="167"/>
      <c r="D328" s="539"/>
      <c r="E328" s="539"/>
      <c r="F328" s="539"/>
      <c r="G328" s="539"/>
      <c r="H328" s="539"/>
      <c r="I328" s="539"/>
      <c r="J328" s="539"/>
      <c r="K328" s="539"/>
      <c r="L328" s="539"/>
      <c r="M328" s="539">
        <v>0</v>
      </c>
      <c r="N328" s="539">
        <v>0</v>
      </c>
      <c r="O328" s="539">
        <v>0</v>
      </c>
      <c r="P328" s="539">
        <v>0</v>
      </c>
      <c r="Q328" s="539">
        <v>0</v>
      </c>
      <c r="R328" s="539">
        <v>0</v>
      </c>
      <c r="S328" s="539">
        <v>0</v>
      </c>
      <c r="T328" s="539">
        <v>0</v>
      </c>
      <c r="U328" s="539">
        <v>0</v>
      </c>
      <c r="V328" s="539">
        <v>0</v>
      </c>
      <c r="W328" s="539">
        <v>0</v>
      </c>
      <c r="X328" s="539">
        <v>0</v>
      </c>
      <c r="Y328" s="539">
        <v>0</v>
      </c>
      <c r="Z328" s="539">
        <v>0</v>
      </c>
      <c r="AA328" s="539">
        <v>0</v>
      </c>
      <c r="AB328" s="452"/>
      <c r="AC328" s="452"/>
      <c r="AD328" s="452"/>
      <c r="AE328" s="452"/>
      <c r="AF328" s="452"/>
      <c r="AG328" s="452"/>
      <c r="AH328" s="452"/>
      <c r="AI328" s="452"/>
      <c r="AJ328" s="452"/>
      <c r="AK328" s="452"/>
      <c r="AL328" s="452"/>
      <c r="AM328" s="452"/>
      <c r="AN328" s="452"/>
      <c r="AO328" s="452"/>
      <c r="AP328" s="452"/>
      <c r="AQ328" s="452"/>
      <c r="AR328" s="452"/>
      <c r="AS328" s="452"/>
      <c r="AT328" s="452"/>
      <c r="AU328" s="452"/>
      <c r="AV328" s="452"/>
      <c r="AW328" s="452"/>
      <c r="AX328" s="452"/>
      <c r="AY328" s="452"/>
      <c r="AZ328" s="452"/>
      <c r="BA328" s="452"/>
      <c r="BB328" s="452"/>
      <c r="BC328" s="452"/>
      <c r="BD328" s="452"/>
      <c r="BE328" s="452"/>
      <c r="BF328" s="452"/>
      <c r="BG328" s="452"/>
      <c r="BH328" s="452"/>
      <c r="BI328" s="452"/>
      <c r="BJ328" s="452"/>
      <c r="BK328" s="452"/>
      <c r="BL328" s="452"/>
      <c r="BM328" s="452"/>
      <c r="BN328" s="452"/>
      <c r="BO328" s="452"/>
      <c r="BP328" s="452"/>
      <c r="BQ328" s="452"/>
      <c r="BR328" s="452"/>
      <c r="BS328" s="452"/>
      <c r="BT328" s="452"/>
    </row>
    <row r="329" spans="1:207" s="620" customFormat="1" ht="20.100000000000001" customHeight="1" thickBot="1">
      <c r="A329" s="296" t="s">
        <v>216</v>
      </c>
      <c r="B329" s="296"/>
      <c r="C329" s="296"/>
      <c r="D329" s="543"/>
      <c r="E329" s="543"/>
      <c r="F329" s="543"/>
      <c r="G329" s="543"/>
      <c r="H329" s="543"/>
      <c r="I329" s="543"/>
      <c r="J329" s="543"/>
      <c r="K329" s="543"/>
      <c r="L329" s="543"/>
      <c r="M329" s="543">
        <v>-15</v>
      </c>
      <c r="N329" s="543">
        <v>-784</v>
      </c>
      <c r="O329" s="543">
        <v>-119</v>
      </c>
      <c r="P329" s="543">
        <v>0</v>
      </c>
      <c r="Q329" s="543">
        <v>0</v>
      </c>
      <c r="R329" s="543">
        <v>0</v>
      </c>
      <c r="S329" s="543">
        <v>27</v>
      </c>
      <c r="T329" s="543">
        <v>0</v>
      </c>
      <c r="U329" s="543">
        <v>0</v>
      </c>
      <c r="V329" s="543">
        <v>0</v>
      </c>
      <c r="W329" s="543">
        <v>6</v>
      </c>
      <c r="X329" s="543">
        <v>0</v>
      </c>
      <c r="Y329" s="543">
        <v>0</v>
      </c>
      <c r="Z329" s="543">
        <v>0</v>
      </c>
      <c r="AA329" s="543">
        <v>-4</v>
      </c>
      <c r="AB329" s="452"/>
      <c r="AC329" s="452"/>
      <c r="AD329" s="452"/>
      <c r="AE329" s="452"/>
      <c r="AF329" s="452"/>
      <c r="AG329" s="452"/>
      <c r="AH329" s="452"/>
      <c r="AI329" s="452"/>
      <c r="AJ329" s="452"/>
      <c r="AK329" s="452"/>
      <c r="AL329" s="452"/>
      <c r="AM329" s="452"/>
      <c r="AN329" s="452"/>
      <c r="AO329" s="452"/>
      <c r="AP329" s="452"/>
      <c r="AQ329" s="452"/>
      <c r="AR329" s="452"/>
      <c r="AS329" s="452"/>
      <c r="AT329" s="452"/>
      <c r="AU329" s="452"/>
      <c r="AV329" s="452"/>
      <c r="AW329" s="452"/>
      <c r="AX329" s="452"/>
      <c r="AY329" s="452"/>
      <c r="AZ329" s="452"/>
      <c r="BA329" s="452"/>
      <c r="BB329" s="452"/>
      <c r="BC329" s="452"/>
      <c r="BD329" s="452"/>
      <c r="BE329" s="452"/>
      <c r="BF329" s="452"/>
      <c r="BG329" s="452"/>
      <c r="BH329" s="452"/>
      <c r="BI329" s="452"/>
      <c r="BJ329" s="452"/>
      <c r="BK329" s="452"/>
      <c r="BL329" s="452"/>
      <c r="BM329" s="452"/>
      <c r="BN329" s="452"/>
      <c r="BO329" s="452"/>
      <c r="BP329" s="452"/>
      <c r="BQ329" s="452"/>
      <c r="BR329" s="452"/>
      <c r="BS329" s="452"/>
      <c r="BT329" s="452"/>
    </row>
    <row r="330" spans="1:207" s="620" customFormat="1" ht="20.100000000000001" customHeight="1" thickTop="1">
      <c r="A330" s="167" t="s">
        <v>217</v>
      </c>
      <c r="B330" s="167"/>
      <c r="C330" s="167"/>
      <c r="D330" s="539"/>
      <c r="E330" s="539"/>
      <c r="F330" s="539"/>
      <c r="G330" s="539"/>
      <c r="H330" s="539"/>
      <c r="I330" s="539"/>
      <c r="J330" s="539"/>
      <c r="K330" s="539"/>
      <c r="L330" s="539"/>
      <c r="M330" s="539" t="s">
        <v>61</v>
      </c>
      <c r="N330" s="539" t="s">
        <v>61</v>
      </c>
      <c r="O330" s="539" t="s">
        <v>61</v>
      </c>
      <c r="P330" s="539" t="s">
        <v>61</v>
      </c>
      <c r="Q330" s="539" t="s">
        <v>61</v>
      </c>
      <c r="R330" s="539" t="s">
        <v>61</v>
      </c>
      <c r="S330" s="539" t="s">
        <v>61</v>
      </c>
      <c r="T330" s="539" t="s">
        <v>61</v>
      </c>
      <c r="U330" s="539" t="s">
        <v>61</v>
      </c>
      <c r="V330" s="539" t="s">
        <v>61</v>
      </c>
      <c r="W330" s="539" t="s">
        <v>61</v>
      </c>
      <c r="X330" s="539" t="s">
        <v>61</v>
      </c>
      <c r="Y330" s="539" t="s">
        <v>61</v>
      </c>
      <c r="Z330" s="539" t="s">
        <v>61</v>
      </c>
      <c r="AA330" s="539" t="s">
        <v>61</v>
      </c>
      <c r="AB330" s="452"/>
      <c r="AC330" s="452"/>
      <c r="AD330" s="452"/>
      <c r="AE330" s="452"/>
      <c r="AF330" s="452"/>
      <c r="AG330" s="452"/>
      <c r="AH330" s="452"/>
      <c r="AI330" s="452"/>
      <c r="AJ330" s="452"/>
      <c r="AK330" s="452"/>
      <c r="AL330" s="452"/>
      <c r="AM330" s="452"/>
      <c r="AN330" s="452"/>
      <c r="AO330" s="452"/>
      <c r="AP330" s="452"/>
      <c r="AQ330" s="452"/>
      <c r="AR330" s="452"/>
      <c r="AS330" s="452"/>
      <c r="AT330" s="452"/>
      <c r="AU330" s="452"/>
      <c r="AV330" s="452"/>
      <c r="AW330" s="452"/>
      <c r="AX330" s="452"/>
      <c r="AY330" s="452"/>
      <c r="AZ330" s="452"/>
      <c r="BA330" s="452"/>
      <c r="BB330" s="452"/>
      <c r="BC330" s="452"/>
      <c r="BD330" s="452"/>
      <c r="BE330" s="452"/>
      <c r="BF330" s="452"/>
      <c r="BG330" s="452"/>
      <c r="BH330" s="452"/>
      <c r="BI330" s="452"/>
      <c r="BJ330" s="452"/>
      <c r="BK330" s="452"/>
      <c r="BL330" s="452"/>
      <c r="BM330" s="452"/>
      <c r="BN330" s="452"/>
      <c r="BO330" s="452"/>
      <c r="BP330" s="452"/>
      <c r="BQ330" s="452"/>
      <c r="BR330" s="452"/>
      <c r="BS330" s="452"/>
      <c r="BT330" s="452"/>
    </row>
    <row r="331" spans="1:207" s="620" customFormat="1" ht="20.100000000000001" customHeight="1" thickBot="1">
      <c r="A331" s="296" t="s">
        <v>219</v>
      </c>
      <c r="B331" s="458"/>
      <c r="C331" s="459"/>
      <c r="D331" s="552"/>
      <c r="E331" s="552"/>
      <c r="F331" s="552"/>
      <c r="G331" s="552"/>
      <c r="H331" s="552"/>
      <c r="I331" s="552"/>
      <c r="J331" s="552"/>
      <c r="K331" s="552"/>
      <c r="L331" s="552"/>
      <c r="M331" s="552">
        <v>-15</v>
      </c>
      <c r="N331" s="552">
        <v>-784</v>
      </c>
      <c r="O331" s="552">
        <v>-119</v>
      </c>
      <c r="P331" s="552">
        <v>0</v>
      </c>
      <c r="Q331" s="552">
        <v>0</v>
      </c>
      <c r="R331" s="552">
        <v>0</v>
      </c>
      <c r="S331" s="552">
        <v>27</v>
      </c>
      <c r="T331" s="552">
        <v>0</v>
      </c>
      <c r="U331" s="552">
        <v>0</v>
      </c>
      <c r="V331" s="552">
        <v>0</v>
      </c>
      <c r="W331" s="552">
        <v>6</v>
      </c>
      <c r="X331" s="552">
        <v>0</v>
      </c>
      <c r="Y331" s="552">
        <v>0</v>
      </c>
      <c r="Z331" s="552">
        <v>0</v>
      </c>
      <c r="AA331" s="552">
        <v>-4</v>
      </c>
      <c r="AB331" s="452"/>
      <c r="AC331" s="452"/>
      <c r="AD331" s="452"/>
      <c r="AE331" s="452"/>
      <c r="AF331" s="452"/>
      <c r="AG331" s="452"/>
      <c r="AH331" s="452"/>
      <c r="AI331" s="452"/>
      <c r="AJ331" s="452"/>
      <c r="AK331" s="452"/>
      <c r="AL331" s="452"/>
      <c r="AM331" s="452"/>
      <c r="AN331" s="452"/>
      <c r="AO331" s="452"/>
      <c r="AP331" s="452"/>
      <c r="AQ331" s="452"/>
      <c r="AR331" s="452"/>
      <c r="AS331" s="452"/>
      <c r="AT331" s="452"/>
      <c r="AU331" s="452"/>
      <c r="AV331" s="452"/>
      <c r="AW331" s="452"/>
      <c r="AX331" s="452"/>
      <c r="AY331" s="452"/>
      <c r="AZ331" s="452"/>
      <c r="BA331" s="452"/>
      <c r="BB331" s="452"/>
      <c r="BC331" s="452"/>
      <c r="BD331" s="452"/>
      <c r="BE331" s="452"/>
      <c r="BF331" s="452"/>
      <c r="BG331" s="452"/>
      <c r="BH331" s="452"/>
      <c r="BI331" s="452"/>
      <c r="BJ331" s="452"/>
      <c r="BK331" s="452"/>
      <c r="BL331" s="452"/>
      <c r="BM331" s="452"/>
      <c r="BN331" s="452"/>
      <c r="BO331" s="452"/>
      <c r="BP331" s="452"/>
      <c r="BQ331" s="452"/>
      <c r="BR331" s="452"/>
      <c r="BS331" s="452"/>
      <c r="BT331" s="452"/>
    </row>
    <row r="332" spans="1:207" s="587" customFormat="1" ht="11.25" customHeight="1" thickTop="1">
      <c r="A332" s="608"/>
      <c r="B332" s="608"/>
      <c r="C332" s="608"/>
      <c r="D332" s="600"/>
      <c r="E332" s="600"/>
      <c r="F332" s="600"/>
      <c r="G332" s="600"/>
      <c r="H332" s="600"/>
      <c r="I332" s="600"/>
      <c r="J332" s="600"/>
      <c r="K332" s="600"/>
      <c r="L332" s="600"/>
      <c r="M332" s="600"/>
      <c r="N332" s="600"/>
      <c r="O332" s="600"/>
      <c r="P332" s="600"/>
      <c r="Q332" s="600"/>
      <c r="R332" s="600"/>
      <c r="S332" s="600"/>
      <c r="T332" s="600"/>
      <c r="U332" s="600"/>
      <c r="V332" s="600"/>
      <c r="W332" s="600"/>
      <c r="X332" s="600"/>
      <c r="Y332" s="600"/>
      <c r="Z332" s="600"/>
      <c r="AA332" s="600"/>
      <c r="AB332" s="586"/>
      <c r="AC332" s="586"/>
      <c r="AD332" s="586"/>
      <c r="AE332" s="586"/>
      <c r="AF332" s="586"/>
      <c r="AG332" s="586"/>
      <c r="AH332" s="586"/>
      <c r="AI332" s="586"/>
      <c r="AJ332" s="586"/>
      <c r="AK332" s="586"/>
      <c r="AL332" s="586"/>
      <c r="AM332" s="586"/>
      <c r="AN332" s="586"/>
      <c r="AO332" s="586"/>
      <c r="AP332" s="586"/>
      <c r="AQ332" s="586"/>
      <c r="AR332" s="586"/>
      <c r="AS332" s="586"/>
      <c r="AT332" s="586"/>
      <c r="AU332" s="586"/>
      <c r="AV332" s="586"/>
      <c r="AW332" s="586"/>
      <c r="AX332" s="586"/>
      <c r="AY332" s="586"/>
      <c r="AZ332" s="586"/>
      <c r="BA332" s="586"/>
      <c r="BB332" s="586"/>
      <c r="BC332" s="586"/>
      <c r="BD332" s="586"/>
      <c r="BE332" s="586"/>
      <c r="BF332" s="586"/>
      <c r="BG332" s="586"/>
      <c r="BH332" s="586"/>
      <c r="BI332" s="586"/>
      <c r="BJ332" s="586"/>
      <c r="BK332" s="586"/>
      <c r="BL332" s="586"/>
      <c r="BM332" s="586"/>
      <c r="BN332" s="586"/>
      <c r="BO332" s="586"/>
      <c r="BP332" s="586"/>
      <c r="BQ332" s="586"/>
      <c r="BR332" s="586"/>
      <c r="BS332" s="586"/>
      <c r="BT332" s="586"/>
    </row>
    <row r="333" spans="1:207" s="620" customFormat="1" ht="20.100000000000001" customHeight="1">
      <c r="A333" s="609"/>
      <c r="B333" s="609"/>
      <c r="C333" s="609"/>
      <c r="D333" s="600"/>
      <c r="E333" s="600"/>
      <c r="F333" s="600"/>
      <c r="G333" s="600"/>
      <c r="H333" s="600"/>
      <c r="I333" s="600"/>
      <c r="J333" s="600"/>
      <c r="K333" s="600"/>
      <c r="L333" s="600"/>
      <c r="M333" s="600"/>
      <c r="N333" s="600"/>
      <c r="O333" s="600"/>
      <c r="P333" s="600"/>
      <c r="Q333" s="600"/>
      <c r="R333" s="600"/>
      <c r="S333" s="600"/>
      <c r="T333" s="600"/>
      <c r="U333" s="600"/>
      <c r="V333" s="600"/>
      <c r="W333" s="600"/>
      <c r="X333" s="600"/>
      <c r="Y333" s="600"/>
      <c r="Z333" s="600"/>
      <c r="AA333" s="600"/>
      <c r="AB333" s="452"/>
      <c r="AC333" s="452"/>
      <c r="AD333" s="452"/>
      <c r="AE333" s="452"/>
      <c r="AF333" s="452"/>
      <c r="AG333" s="452"/>
      <c r="AH333" s="452"/>
      <c r="AI333" s="452"/>
      <c r="AJ333" s="452"/>
      <c r="AK333" s="452"/>
      <c r="AL333" s="452"/>
      <c r="AM333" s="452"/>
      <c r="AN333" s="452"/>
      <c r="AO333" s="452"/>
      <c r="AP333" s="452"/>
      <c r="AQ333" s="452"/>
      <c r="AR333" s="452"/>
      <c r="AS333" s="452"/>
      <c r="AT333" s="452"/>
      <c r="AU333" s="452"/>
      <c r="AV333" s="452"/>
      <c r="AW333" s="452"/>
      <c r="AX333" s="452"/>
      <c r="AY333" s="452"/>
      <c r="AZ333" s="452"/>
      <c r="BA333" s="452"/>
      <c r="BB333" s="452"/>
      <c r="BC333" s="452"/>
      <c r="BD333" s="452"/>
      <c r="BE333" s="452"/>
      <c r="BF333" s="452"/>
      <c r="BG333" s="452"/>
      <c r="BH333" s="452"/>
      <c r="BI333" s="452"/>
      <c r="BJ333" s="452"/>
      <c r="BK333" s="452"/>
      <c r="BL333" s="452"/>
      <c r="BM333" s="452"/>
      <c r="BN333" s="452"/>
      <c r="BO333" s="452"/>
      <c r="BP333" s="452"/>
      <c r="BQ333" s="452"/>
      <c r="BR333" s="452"/>
      <c r="BS333" s="452"/>
      <c r="BT333" s="452"/>
    </row>
    <row r="334" spans="1:207" s="620" customFormat="1" ht="20.100000000000001" customHeight="1">
      <c r="A334" s="588"/>
      <c r="B334" s="588"/>
      <c r="C334" s="588"/>
      <c r="D334" s="452"/>
      <c r="E334" s="452"/>
      <c r="F334" s="452"/>
      <c r="G334" s="452"/>
      <c r="H334" s="452"/>
      <c r="I334" s="452"/>
      <c r="J334" s="452"/>
      <c r="K334" s="452"/>
      <c r="L334" s="452"/>
      <c r="M334" s="452"/>
      <c r="N334" s="452"/>
      <c r="O334" s="452"/>
      <c r="P334" s="452"/>
      <c r="Q334" s="452"/>
      <c r="R334" s="452"/>
      <c r="S334" s="452"/>
      <c r="T334" s="452"/>
      <c r="U334" s="452"/>
      <c r="V334" s="452"/>
      <c r="W334" s="452"/>
      <c r="X334" s="452"/>
      <c r="Y334" s="452"/>
      <c r="Z334" s="452"/>
      <c r="AA334" s="452"/>
      <c r="AB334" s="452"/>
      <c r="AC334" s="452"/>
      <c r="AD334" s="452"/>
      <c r="AE334" s="452"/>
      <c r="AF334" s="452"/>
      <c r="AG334" s="452"/>
      <c r="AH334" s="452"/>
      <c r="AI334" s="452"/>
      <c r="AJ334" s="452"/>
      <c r="AK334" s="452"/>
      <c r="AL334" s="452"/>
      <c r="AM334" s="452"/>
      <c r="AN334" s="452"/>
      <c r="AO334" s="452"/>
      <c r="AP334" s="452"/>
      <c r="AQ334" s="452"/>
      <c r="AR334" s="452"/>
      <c r="AS334" s="452"/>
      <c r="AT334" s="452"/>
      <c r="AU334" s="452"/>
      <c r="AV334" s="452"/>
      <c r="AW334" s="452"/>
      <c r="AX334" s="452"/>
      <c r="AY334" s="452"/>
      <c r="AZ334" s="452"/>
      <c r="BA334" s="452"/>
      <c r="BB334" s="452"/>
      <c r="BC334" s="452"/>
      <c r="BD334" s="452"/>
      <c r="BE334" s="452"/>
      <c r="BF334" s="452"/>
      <c r="BG334" s="452"/>
      <c r="BH334" s="452"/>
      <c r="BI334" s="452"/>
      <c r="BJ334" s="452"/>
      <c r="BK334" s="452"/>
      <c r="BL334" s="452"/>
      <c r="BM334" s="452"/>
      <c r="BN334" s="452"/>
      <c r="BO334" s="452"/>
      <c r="BP334" s="452"/>
      <c r="BQ334" s="452"/>
      <c r="BR334" s="452"/>
      <c r="BS334" s="452"/>
      <c r="BT334" s="452"/>
    </row>
    <row r="335" spans="1:207" ht="20.100000000000001" customHeight="1">
      <c r="A335" s="1048" t="s">
        <v>774</v>
      </c>
      <c r="B335" s="1049"/>
      <c r="C335" s="1049"/>
      <c r="D335" s="600"/>
      <c r="E335" s="600"/>
      <c r="F335" s="600"/>
      <c r="G335" s="600"/>
      <c r="AE335" s="601"/>
      <c r="AM335" s="601"/>
      <c r="AU335" s="601"/>
      <c r="BC335" s="601"/>
      <c r="BK335" s="601"/>
      <c r="BS335" s="601"/>
      <c r="CA335" s="593"/>
      <c r="CI335" s="593"/>
      <c r="CQ335" s="593"/>
      <c r="CY335" s="593"/>
      <c r="DG335" s="593"/>
      <c r="DO335" s="593"/>
      <c r="DW335" s="593"/>
      <c r="EE335" s="593"/>
      <c r="EM335" s="593"/>
      <c r="EU335" s="593"/>
      <c r="FC335" s="593"/>
      <c r="FK335" s="593"/>
      <c r="FS335" s="593"/>
      <c r="GA335" s="593"/>
      <c r="GI335" s="593"/>
      <c r="GQ335" s="593"/>
      <c r="GY335" s="593"/>
    </row>
    <row r="336" spans="1:207" ht="37.5" customHeight="1" thickBot="1">
      <c r="A336" s="460" t="s">
        <v>17</v>
      </c>
      <c r="B336" s="456"/>
      <c r="C336" s="128"/>
      <c r="D336" s="527" t="s">
        <v>18</v>
      </c>
      <c r="E336" s="527" t="s">
        <v>19</v>
      </c>
      <c r="F336" s="527" t="s">
        <v>20</v>
      </c>
      <c r="G336" s="527" t="s">
        <v>21</v>
      </c>
      <c r="H336" s="527" t="s">
        <v>22</v>
      </c>
      <c r="I336" s="527" t="s">
        <v>23</v>
      </c>
      <c r="J336" s="527" t="s">
        <v>24</v>
      </c>
      <c r="K336" s="527" t="s">
        <v>25</v>
      </c>
      <c r="L336" s="527" t="s">
        <v>26</v>
      </c>
      <c r="M336" s="527" t="s">
        <v>27</v>
      </c>
      <c r="N336" s="527" t="s">
        <v>28</v>
      </c>
      <c r="O336" s="527" t="s">
        <v>29</v>
      </c>
      <c r="P336" s="527" t="s">
        <v>30</v>
      </c>
      <c r="Q336" s="527" t="s">
        <v>31</v>
      </c>
      <c r="R336" s="527" t="s">
        <v>32</v>
      </c>
      <c r="S336" s="527" t="s">
        <v>33</v>
      </c>
      <c r="T336" s="527" t="s">
        <v>34</v>
      </c>
      <c r="U336" s="527" t="s">
        <v>35</v>
      </c>
      <c r="V336" s="527" t="s">
        <v>36</v>
      </c>
      <c r="W336" s="527" t="s">
        <v>37</v>
      </c>
      <c r="X336" s="527" t="s">
        <v>38</v>
      </c>
      <c r="Y336" s="527" t="s">
        <v>39</v>
      </c>
      <c r="Z336" s="527" t="s">
        <v>40</v>
      </c>
      <c r="AA336" s="527" t="s">
        <v>41</v>
      </c>
    </row>
    <row r="337" spans="1:72" ht="20.100000000000001" customHeight="1">
      <c r="A337" s="609" t="s">
        <v>223</v>
      </c>
      <c r="B337" s="609"/>
      <c r="C337" s="609"/>
      <c r="D337" s="602">
        <v>5</v>
      </c>
      <c r="E337" s="602">
        <v>0</v>
      </c>
      <c r="F337" s="602">
        <v>14</v>
      </c>
      <c r="G337" s="602">
        <v>7</v>
      </c>
      <c r="H337" s="602">
        <v>1</v>
      </c>
      <c r="I337" s="602">
        <v>5</v>
      </c>
      <c r="J337" s="602">
        <v>1</v>
      </c>
      <c r="K337" s="602">
        <v>46</v>
      </c>
      <c r="L337" s="602">
        <v>3</v>
      </c>
      <c r="M337" s="602">
        <v>0</v>
      </c>
      <c r="N337" s="602">
        <v>14</v>
      </c>
      <c r="O337" s="602">
        <v>0</v>
      </c>
      <c r="P337" s="602">
        <v>0</v>
      </c>
      <c r="Q337" s="602">
        <v>0</v>
      </c>
      <c r="R337" s="602">
        <v>0</v>
      </c>
      <c r="S337" s="602">
        <v>0</v>
      </c>
      <c r="T337" s="602">
        <v>1</v>
      </c>
      <c r="U337" s="602">
        <v>0</v>
      </c>
      <c r="V337" s="602">
        <v>0</v>
      </c>
      <c r="W337" s="602">
        <v>0</v>
      </c>
      <c r="X337" s="602">
        <v>0</v>
      </c>
      <c r="Y337" s="602">
        <v>77</v>
      </c>
      <c r="Z337" s="602">
        <v>0</v>
      </c>
      <c r="AA337" s="602">
        <v>0</v>
      </c>
    </row>
    <row r="338" spans="1:72" ht="20.100000000000001" customHeight="1">
      <c r="A338" s="609" t="s">
        <v>212</v>
      </c>
      <c r="B338" s="609"/>
      <c r="C338" s="609"/>
      <c r="D338" s="602">
        <v>0</v>
      </c>
      <c r="E338" s="602">
        <v>0</v>
      </c>
      <c r="F338" s="602">
        <v>0</v>
      </c>
      <c r="G338" s="602">
        <v>0</v>
      </c>
      <c r="H338" s="602">
        <v>0</v>
      </c>
      <c r="I338" s="602">
        <v>0</v>
      </c>
      <c r="J338" s="602">
        <v>0</v>
      </c>
      <c r="K338" s="602">
        <v>0</v>
      </c>
      <c r="L338" s="602">
        <v>1</v>
      </c>
      <c r="M338" s="602">
        <v>0</v>
      </c>
      <c r="N338" s="602">
        <v>0</v>
      </c>
      <c r="O338" s="602">
        <v>0</v>
      </c>
      <c r="P338" s="602">
        <v>32</v>
      </c>
      <c r="Q338" s="602">
        <v>0</v>
      </c>
      <c r="R338" s="602">
        <v>0</v>
      </c>
      <c r="S338" s="602">
        <v>1</v>
      </c>
      <c r="T338" s="602">
        <v>0</v>
      </c>
      <c r="U338" s="602">
        <v>0</v>
      </c>
      <c r="V338" s="602">
        <v>0</v>
      </c>
      <c r="W338" s="602">
        <v>0</v>
      </c>
      <c r="X338" s="602">
        <v>0</v>
      </c>
      <c r="Y338" s="602">
        <v>0</v>
      </c>
      <c r="Z338" s="602">
        <v>1</v>
      </c>
      <c r="AA338" s="602">
        <v>1</v>
      </c>
    </row>
    <row r="339" spans="1:72" ht="20.100000000000001" customHeight="1">
      <c r="A339" s="609" t="s">
        <v>224</v>
      </c>
      <c r="B339" s="609"/>
      <c r="C339" s="609"/>
      <c r="D339" s="602">
        <v>0</v>
      </c>
      <c r="E339" s="602">
        <v>0</v>
      </c>
      <c r="F339" s="602">
        <v>9</v>
      </c>
      <c r="G339" s="602">
        <v>9</v>
      </c>
      <c r="H339" s="602">
        <v>1</v>
      </c>
      <c r="I339" s="602">
        <v>53</v>
      </c>
      <c r="J339" s="602">
        <v>8</v>
      </c>
      <c r="K339" s="602">
        <v>192</v>
      </c>
      <c r="L339" s="602">
        <v>3</v>
      </c>
      <c r="M339" s="602">
        <v>0</v>
      </c>
      <c r="N339" s="602">
        <v>0</v>
      </c>
      <c r="O339" s="602">
        <v>0</v>
      </c>
      <c r="P339" s="602">
        <v>12</v>
      </c>
      <c r="Q339" s="602">
        <v>0</v>
      </c>
      <c r="R339" s="602">
        <v>-11</v>
      </c>
      <c r="S339" s="602">
        <v>-1</v>
      </c>
      <c r="T339" s="602">
        <v>0</v>
      </c>
      <c r="U339" s="602">
        <v>1</v>
      </c>
      <c r="V339" s="602">
        <v>0</v>
      </c>
      <c r="W339" s="602">
        <v>0</v>
      </c>
      <c r="X339" s="602">
        <v>0</v>
      </c>
      <c r="Y339" s="602">
        <v>-1</v>
      </c>
      <c r="Z339" s="602">
        <v>0</v>
      </c>
      <c r="AA339" s="602">
        <v>0</v>
      </c>
    </row>
    <row r="340" spans="1:72" ht="20.100000000000001" customHeight="1">
      <c r="A340" s="609" t="s">
        <v>211</v>
      </c>
      <c r="B340" s="609"/>
      <c r="C340" s="609"/>
      <c r="D340" s="602"/>
      <c r="E340" s="602"/>
      <c r="F340" s="602"/>
      <c r="G340" s="602"/>
      <c r="H340" s="602"/>
      <c r="I340" s="602"/>
      <c r="J340" s="602"/>
      <c r="K340" s="602"/>
      <c r="L340" s="602"/>
      <c r="M340" s="602"/>
      <c r="N340" s="602"/>
      <c r="O340" s="602"/>
      <c r="P340" s="602">
        <v>0</v>
      </c>
      <c r="Q340" s="602">
        <v>0</v>
      </c>
      <c r="R340" s="602">
        <v>0</v>
      </c>
      <c r="S340" s="602">
        <v>0</v>
      </c>
      <c r="T340" s="602">
        <v>0</v>
      </c>
      <c r="U340" s="602">
        <v>0</v>
      </c>
      <c r="V340" s="602">
        <v>2</v>
      </c>
      <c r="W340" s="602">
        <v>0</v>
      </c>
      <c r="X340" s="602">
        <v>0</v>
      </c>
      <c r="Y340" s="602">
        <v>0</v>
      </c>
      <c r="Z340" s="602">
        <v>0</v>
      </c>
      <c r="AA340" s="602">
        <v>0</v>
      </c>
    </row>
    <row r="341" spans="1:72" ht="20.100000000000001" customHeight="1">
      <c r="A341" s="167" t="s">
        <v>213</v>
      </c>
      <c r="B341" s="167"/>
      <c r="C341" s="167"/>
      <c r="D341" s="539">
        <v>0</v>
      </c>
      <c r="E341" s="539">
        <v>0</v>
      </c>
      <c r="F341" s="539">
        <v>0</v>
      </c>
      <c r="G341" s="539">
        <v>1</v>
      </c>
      <c r="H341" s="539">
        <v>0</v>
      </c>
      <c r="I341" s="539">
        <v>0</v>
      </c>
      <c r="J341" s="539">
        <v>0</v>
      </c>
      <c r="K341" s="539">
        <v>0</v>
      </c>
      <c r="L341" s="539">
        <v>0</v>
      </c>
      <c r="M341" s="539">
        <v>0</v>
      </c>
      <c r="N341" s="539">
        <v>0</v>
      </c>
      <c r="O341" s="539">
        <v>0</v>
      </c>
      <c r="P341" s="539">
        <v>0</v>
      </c>
      <c r="Q341" s="539">
        <v>0</v>
      </c>
      <c r="R341" s="539">
        <v>0</v>
      </c>
      <c r="S341" s="539">
        <v>2</v>
      </c>
      <c r="T341" s="539">
        <v>0</v>
      </c>
      <c r="U341" s="539">
        <v>0</v>
      </c>
      <c r="V341" s="539">
        <v>315</v>
      </c>
      <c r="W341" s="539">
        <v>7</v>
      </c>
      <c r="X341" s="539">
        <v>26</v>
      </c>
      <c r="Y341" s="539">
        <v>0</v>
      </c>
      <c r="Z341" s="539">
        <v>0</v>
      </c>
      <c r="AA341" s="539">
        <v>-2</v>
      </c>
    </row>
    <row r="342" spans="1:72" ht="20.100000000000001" customHeight="1" thickBot="1">
      <c r="A342" s="296" t="s">
        <v>216</v>
      </c>
      <c r="B342" s="296"/>
      <c r="C342" s="296"/>
      <c r="D342" s="543">
        <v>4</v>
      </c>
      <c r="E342" s="543">
        <v>0</v>
      </c>
      <c r="F342" s="543">
        <f>SUM(F337:F341)</f>
        <v>23</v>
      </c>
      <c r="G342" s="543">
        <f>SUM(G337:G341)</f>
        <v>17</v>
      </c>
      <c r="H342" s="543">
        <v>1</v>
      </c>
      <c r="I342" s="543">
        <v>58</v>
      </c>
      <c r="J342" s="543">
        <v>8</v>
      </c>
      <c r="K342" s="543">
        <v>238</v>
      </c>
      <c r="L342" s="543">
        <v>7</v>
      </c>
      <c r="M342" s="543">
        <v>0</v>
      </c>
      <c r="N342" s="543">
        <v>14</v>
      </c>
      <c r="O342" s="543">
        <v>1</v>
      </c>
      <c r="P342" s="543">
        <v>44</v>
      </c>
      <c r="Q342" s="543">
        <v>2</v>
      </c>
      <c r="R342" s="543">
        <v>-10</v>
      </c>
      <c r="S342" s="543">
        <v>2</v>
      </c>
      <c r="T342" s="543">
        <v>1</v>
      </c>
      <c r="U342" s="543">
        <v>1</v>
      </c>
      <c r="V342" s="543">
        <v>317</v>
      </c>
      <c r="W342" s="543">
        <v>8</v>
      </c>
      <c r="X342" s="543">
        <v>26</v>
      </c>
      <c r="Y342" s="543">
        <v>76</v>
      </c>
      <c r="Z342" s="543">
        <v>1</v>
      </c>
      <c r="AA342" s="543">
        <v>-1</v>
      </c>
    </row>
    <row r="343" spans="1:72" ht="20.100000000000001" customHeight="1" thickTop="1">
      <c r="A343" s="167" t="s">
        <v>217</v>
      </c>
      <c r="B343" s="167"/>
      <c r="C343" s="167"/>
      <c r="D343" s="539">
        <v>0</v>
      </c>
      <c r="E343" s="539">
        <v>0</v>
      </c>
      <c r="F343" s="539">
        <v>17</v>
      </c>
      <c r="G343" s="539">
        <v>0</v>
      </c>
      <c r="H343" s="539">
        <v>1850</v>
      </c>
      <c r="I343" s="539">
        <v>15</v>
      </c>
      <c r="J343" s="539">
        <v>0</v>
      </c>
      <c r="K343" s="539">
        <v>0</v>
      </c>
      <c r="L343" s="539">
        <v>0</v>
      </c>
      <c r="M343" s="539">
        <v>4282</v>
      </c>
      <c r="N343" s="539" t="s">
        <v>61</v>
      </c>
      <c r="O343" s="539" t="s">
        <v>61</v>
      </c>
      <c r="P343" s="539" t="s">
        <v>61</v>
      </c>
      <c r="Q343" s="539" t="s">
        <v>61</v>
      </c>
      <c r="R343" s="539" t="s">
        <v>61</v>
      </c>
      <c r="S343" s="539" t="s">
        <v>61</v>
      </c>
      <c r="T343" s="539" t="s">
        <v>61</v>
      </c>
      <c r="U343" s="539" t="s">
        <v>61</v>
      </c>
      <c r="V343" s="539" t="s">
        <v>61</v>
      </c>
      <c r="W343" s="539" t="s">
        <v>61</v>
      </c>
      <c r="X343" s="539" t="s">
        <v>61</v>
      </c>
      <c r="Y343" s="539" t="s">
        <v>61</v>
      </c>
      <c r="Z343" s="539" t="s">
        <v>61</v>
      </c>
      <c r="AA343" s="539" t="s">
        <v>61</v>
      </c>
    </row>
    <row r="344" spans="1:72" ht="20.100000000000001" customHeight="1" thickBot="1">
      <c r="A344" s="296" t="s">
        <v>219</v>
      </c>
      <c r="B344" s="458"/>
      <c r="C344" s="459"/>
      <c r="D344" s="552">
        <v>4</v>
      </c>
      <c r="E344" s="552">
        <v>0</v>
      </c>
      <c r="F344" s="552">
        <v>39</v>
      </c>
      <c r="G344" s="552">
        <v>17</v>
      </c>
      <c r="H344" s="552">
        <v>1851</v>
      </c>
      <c r="I344" s="552">
        <v>73</v>
      </c>
      <c r="J344" s="552">
        <v>8</v>
      </c>
      <c r="K344" s="552">
        <v>238</v>
      </c>
      <c r="L344" s="552">
        <v>7</v>
      </c>
      <c r="M344" s="552">
        <v>4282</v>
      </c>
      <c r="N344" s="552">
        <v>14</v>
      </c>
      <c r="O344" s="552">
        <v>1</v>
      </c>
      <c r="P344" s="552">
        <v>44</v>
      </c>
      <c r="Q344" s="552">
        <v>2</v>
      </c>
      <c r="R344" s="552">
        <v>-10</v>
      </c>
      <c r="S344" s="552">
        <v>2</v>
      </c>
      <c r="T344" s="552">
        <v>1</v>
      </c>
      <c r="U344" s="552">
        <v>1</v>
      </c>
      <c r="V344" s="552">
        <v>317</v>
      </c>
      <c r="W344" s="552">
        <v>8</v>
      </c>
      <c r="X344" s="552">
        <v>26</v>
      </c>
      <c r="Y344" s="552">
        <v>76</v>
      </c>
      <c r="Z344" s="552">
        <v>1</v>
      </c>
      <c r="AA344" s="552">
        <v>-1</v>
      </c>
    </row>
    <row r="345" spans="1:72" s="593" customFormat="1" ht="11.25" customHeight="1" thickTop="1">
      <c r="A345" s="608"/>
      <c r="B345" s="608"/>
      <c r="C345" s="608"/>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1"/>
      <c r="AC345" s="601"/>
      <c r="AD345" s="601"/>
      <c r="AE345" s="601"/>
      <c r="AF345" s="601"/>
      <c r="AG345" s="601"/>
      <c r="AH345" s="601"/>
      <c r="AI345" s="601"/>
      <c r="AJ345" s="601"/>
      <c r="AK345" s="601"/>
      <c r="AL345" s="601"/>
      <c r="AM345" s="601"/>
      <c r="AN345" s="601"/>
      <c r="AO345" s="601"/>
      <c r="AP345" s="601"/>
      <c r="AQ345" s="601"/>
      <c r="AR345" s="601"/>
      <c r="AS345" s="601"/>
      <c r="AT345" s="601"/>
      <c r="AU345" s="601"/>
      <c r="AV345" s="601"/>
      <c r="AW345" s="601"/>
      <c r="AX345" s="601"/>
      <c r="AY345" s="601"/>
      <c r="AZ345" s="601"/>
      <c r="BA345" s="601"/>
      <c r="BB345" s="601"/>
      <c r="BC345" s="601"/>
      <c r="BD345" s="601"/>
      <c r="BE345" s="601"/>
      <c r="BF345" s="601"/>
      <c r="BG345" s="601"/>
      <c r="BH345" s="601"/>
      <c r="BI345" s="601"/>
      <c r="BJ345" s="601"/>
      <c r="BK345" s="601"/>
      <c r="BL345" s="601"/>
      <c r="BM345" s="601"/>
      <c r="BN345" s="601"/>
      <c r="BO345" s="601"/>
      <c r="BP345" s="601"/>
      <c r="BQ345" s="601"/>
      <c r="BR345" s="601"/>
      <c r="BS345" s="601"/>
      <c r="BT345" s="601"/>
    </row>
    <row r="346" spans="1:72" ht="20.100000000000001" customHeight="1">
      <c r="A346" s="609"/>
      <c r="B346" s="609"/>
      <c r="C346" s="609"/>
      <c r="D346" s="600"/>
      <c r="E346" s="600"/>
      <c r="F346" s="600"/>
      <c r="G346" s="600"/>
    </row>
    <row r="347" spans="1:72" ht="20.100000000000001" customHeight="1">
      <c r="A347" s="608" t="s">
        <v>226</v>
      </c>
      <c r="B347" s="142"/>
      <c r="C347" s="142"/>
      <c r="D347" s="601"/>
      <c r="E347" s="600"/>
      <c r="F347" s="600"/>
      <c r="G347" s="600"/>
    </row>
    <row r="348" spans="1:72" ht="37.5" customHeight="1" thickBot="1">
      <c r="A348" s="460" t="s">
        <v>17</v>
      </c>
      <c r="B348" s="456"/>
      <c r="C348" s="128"/>
      <c r="D348" s="527" t="s">
        <v>18</v>
      </c>
      <c r="E348" s="527" t="s">
        <v>19</v>
      </c>
      <c r="F348" s="527" t="s">
        <v>20</v>
      </c>
      <c r="G348" s="527" t="s">
        <v>21</v>
      </c>
      <c r="H348" s="527" t="s">
        <v>22</v>
      </c>
      <c r="I348" s="527" t="s">
        <v>23</v>
      </c>
      <c r="J348" s="527" t="s">
        <v>24</v>
      </c>
      <c r="K348" s="527" t="s">
        <v>25</v>
      </c>
      <c r="L348" s="527" t="s">
        <v>26</v>
      </c>
      <c r="M348" s="527" t="s">
        <v>27</v>
      </c>
      <c r="N348" s="527" t="s">
        <v>28</v>
      </c>
      <c r="O348" s="527" t="s">
        <v>29</v>
      </c>
      <c r="P348" s="527" t="s">
        <v>30</v>
      </c>
      <c r="Q348" s="527" t="s">
        <v>31</v>
      </c>
      <c r="R348" s="527" t="s">
        <v>32</v>
      </c>
      <c r="S348" s="527" t="s">
        <v>33</v>
      </c>
      <c r="T348" s="527" t="s">
        <v>34</v>
      </c>
      <c r="U348" s="527" t="s">
        <v>35</v>
      </c>
      <c r="V348" s="527" t="s">
        <v>36</v>
      </c>
      <c r="W348" s="527" t="s">
        <v>37</v>
      </c>
      <c r="X348" s="527" t="s">
        <v>38</v>
      </c>
      <c r="Y348" s="527" t="s">
        <v>39</v>
      </c>
      <c r="Z348" s="527" t="s">
        <v>40</v>
      </c>
      <c r="AA348" s="527" t="s">
        <v>41</v>
      </c>
    </row>
    <row r="349" spans="1:72" ht="20.100000000000001" customHeight="1">
      <c r="A349" s="609" t="s">
        <v>841</v>
      </c>
      <c r="B349" s="609"/>
      <c r="C349" s="609"/>
      <c r="D349" s="602">
        <v>-45</v>
      </c>
      <c r="E349" s="602">
        <v>128</v>
      </c>
      <c r="F349" s="602">
        <v>-109</v>
      </c>
      <c r="G349" s="602">
        <v>64</v>
      </c>
      <c r="H349" s="602">
        <v>10</v>
      </c>
      <c r="I349" s="602">
        <v>-37</v>
      </c>
      <c r="J349" s="602">
        <v>-43</v>
      </c>
      <c r="K349" s="602">
        <v>-3</v>
      </c>
      <c r="L349" s="602">
        <v>-3</v>
      </c>
      <c r="M349" s="602">
        <v>17</v>
      </c>
      <c r="N349" s="602">
        <v>17</v>
      </c>
      <c r="O349" s="602">
        <v>-91</v>
      </c>
      <c r="P349" s="602">
        <v>56</v>
      </c>
      <c r="Q349" s="602">
        <v>-66</v>
      </c>
      <c r="R349" s="602">
        <v>-59</v>
      </c>
      <c r="S349" s="602">
        <v>-37</v>
      </c>
      <c r="T349" s="602">
        <v>93</v>
      </c>
      <c r="U349" s="602">
        <v>-43</v>
      </c>
      <c r="V349" s="602">
        <v>-30</v>
      </c>
      <c r="W349" s="602">
        <v>-4</v>
      </c>
      <c r="X349" s="602">
        <v>59</v>
      </c>
      <c r="Y349" s="602">
        <v>1</v>
      </c>
      <c r="Z349" s="602">
        <v>-25</v>
      </c>
      <c r="AA349" s="602">
        <v>-1</v>
      </c>
    </row>
    <row r="350" spans="1:72" ht="20.100000000000001" customHeight="1">
      <c r="A350" s="609" t="s">
        <v>227</v>
      </c>
      <c r="B350" s="609"/>
      <c r="C350" s="609"/>
      <c r="D350" s="602">
        <v>0</v>
      </c>
      <c r="E350" s="602">
        <v>0</v>
      </c>
      <c r="F350" s="602">
        <v>0</v>
      </c>
      <c r="G350" s="602">
        <v>0</v>
      </c>
      <c r="H350" s="602">
        <v>0</v>
      </c>
      <c r="I350" s="602">
        <v>0</v>
      </c>
      <c r="J350" s="602">
        <v>0</v>
      </c>
      <c r="K350" s="602">
        <v>0</v>
      </c>
      <c r="L350" s="602">
        <v>0</v>
      </c>
      <c r="M350" s="602">
        <v>0</v>
      </c>
      <c r="N350" s="602">
        <v>1</v>
      </c>
      <c r="O350" s="602">
        <v>0</v>
      </c>
      <c r="P350" s="602">
        <v>0</v>
      </c>
      <c r="Q350" s="602">
        <v>0</v>
      </c>
      <c r="R350" s="602">
        <v>0</v>
      </c>
      <c r="S350" s="602">
        <v>0</v>
      </c>
      <c r="T350" s="602">
        <v>0</v>
      </c>
      <c r="U350" s="602">
        <v>0</v>
      </c>
      <c r="V350" s="602">
        <v>0</v>
      </c>
      <c r="W350" s="602">
        <v>0</v>
      </c>
      <c r="X350" s="602">
        <v>0</v>
      </c>
      <c r="Y350" s="602">
        <v>0</v>
      </c>
      <c r="Z350" s="602">
        <v>0</v>
      </c>
      <c r="AA350" s="602">
        <v>0</v>
      </c>
    </row>
    <row r="351" spans="1:72" ht="20.100000000000001" customHeight="1">
      <c r="A351" s="609" t="s">
        <v>224</v>
      </c>
      <c r="B351" s="609"/>
      <c r="C351" s="609"/>
      <c r="D351" s="602">
        <v>-6</v>
      </c>
      <c r="E351" s="602">
        <v>10</v>
      </c>
      <c r="F351" s="602">
        <v>2</v>
      </c>
      <c r="G351" s="602">
        <v>0</v>
      </c>
      <c r="H351" s="602">
        <v>-4</v>
      </c>
      <c r="I351" s="602">
        <v>3</v>
      </c>
      <c r="J351" s="602">
        <v>1</v>
      </c>
      <c r="K351" s="602">
        <v>-20</v>
      </c>
      <c r="L351" s="602">
        <v>3</v>
      </c>
      <c r="M351" s="602">
        <v>-1</v>
      </c>
      <c r="N351" s="602">
        <v>-9</v>
      </c>
      <c r="O351" s="602">
        <v>4</v>
      </c>
      <c r="P351" s="602">
        <v>2</v>
      </c>
      <c r="Q351" s="602">
        <v>4</v>
      </c>
      <c r="R351" s="602">
        <v>3</v>
      </c>
      <c r="S351" s="602">
        <v>14</v>
      </c>
      <c r="T351" s="602">
        <v>3</v>
      </c>
      <c r="U351" s="602">
        <v>-2</v>
      </c>
      <c r="V351" s="602">
        <v>-1</v>
      </c>
      <c r="W351" s="602">
        <v>3</v>
      </c>
      <c r="X351" s="602">
        <v>1</v>
      </c>
      <c r="Y351" s="602">
        <v>8</v>
      </c>
      <c r="Z351" s="602">
        <v>-1</v>
      </c>
      <c r="AA351" s="602">
        <v>-12</v>
      </c>
    </row>
    <row r="352" spans="1:72" ht="20.100000000000001" customHeight="1">
      <c r="A352" s="609" t="s">
        <v>211</v>
      </c>
      <c r="B352" s="609"/>
      <c r="C352" s="609"/>
      <c r="D352" s="602"/>
      <c r="E352" s="602"/>
      <c r="F352" s="602"/>
      <c r="G352" s="602"/>
      <c r="H352" s="602"/>
      <c r="I352" s="602"/>
      <c r="J352" s="602"/>
      <c r="K352" s="602"/>
      <c r="L352" s="602"/>
      <c r="M352" s="602"/>
      <c r="N352" s="602"/>
      <c r="O352" s="602"/>
      <c r="P352" s="602">
        <v>-9</v>
      </c>
      <c r="Q352" s="602">
        <v>7</v>
      </c>
      <c r="R352" s="602">
        <v>3</v>
      </c>
      <c r="S352" s="602">
        <v>9</v>
      </c>
      <c r="T352" s="602">
        <v>-21</v>
      </c>
      <c r="U352" s="602">
        <v>2</v>
      </c>
      <c r="V352" s="602">
        <v>8</v>
      </c>
      <c r="W352" s="602">
        <v>7</v>
      </c>
      <c r="X352" s="602">
        <v>-1</v>
      </c>
      <c r="Y352" s="602">
        <v>10</v>
      </c>
      <c r="Z352" s="602">
        <v>19</v>
      </c>
      <c r="AA352" s="602">
        <v>-5</v>
      </c>
    </row>
    <row r="353" spans="1:72" ht="20.100000000000001" customHeight="1">
      <c r="A353" s="167" t="s">
        <v>213</v>
      </c>
      <c r="B353" s="167"/>
      <c r="C353" s="167"/>
      <c r="D353" s="539">
        <v>1</v>
      </c>
      <c r="E353" s="539">
        <v>0</v>
      </c>
      <c r="F353" s="539">
        <v>-3</v>
      </c>
      <c r="G353" s="539">
        <v>3</v>
      </c>
      <c r="H353" s="539">
        <v>0</v>
      </c>
      <c r="I353" s="539">
        <v>-1</v>
      </c>
      <c r="J353" s="539">
        <v>0</v>
      </c>
      <c r="K353" s="539">
        <v>0</v>
      </c>
      <c r="L353" s="539">
        <v>0</v>
      </c>
      <c r="M353" s="539">
        <v>0</v>
      </c>
      <c r="N353" s="539">
        <v>1</v>
      </c>
      <c r="O353" s="539">
        <v>0</v>
      </c>
      <c r="P353" s="539">
        <v>1</v>
      </c>
      <c r="Q353" s="539">
        <v>-1</v>
      </c>
      <c r="R353" s="539">
        <v>-1</v>
      </c>
      <c r="S353" s="539">
        <v>-1</v>
      </c>
      <c r="T353" s="539">
        <v>1</v>
      </c>
      <c r="U353" s="539">
        <v>0</v>
      </c>
      <c r="V353" s="539">
        <v>-1</v>
      </c>
      <c r="W353" s="539">
        <v>0</v>
      </c>
      <c r="X353" s="539">
        <v>-8</v>
      </c>
      <c r="Y353" s="539">
        <v>8</v>
      </c>
      <c r="Z353" s="539">
        <v>0</v>
      </c>
      <c r="AA353" s="539">
        <v>0</v>
      </c>
    </row>
    <row r="354" spans="1:72" ht="20.100000000000001" customHeight="1" thickBot="1">
      <c r="A354" s="296" t="s">
        <v>228</v>
      </c>
      <c r="B354" s="296"/>
      <c r="C354" s="296"/>
      <c r="D354" s="543">
        <f>SUM(D349:D353)</f>
        <v>-50</v>
      </c>
      <c r="E354" s="543">
        <f>SUM(E349:E353)</f>
        <v>138</v>
      </c>
      <c r="F354" s="543">
        <f>SUM(F349:F353)</f>
        <v>-110</v>
      </c>
      <c r="G354" s="543">
        <f>SUM(G349:G353)</f>
        <v>67</v>
      </c>
      <c r="H354" s="543">
        <v>6</v>
      </c>
      <c r="I354" s="543">
        <v>-35</v>
      </c>
      <c r="J354" s="543">
        <v>-42</v>
      </c>
      <c r="K354" s="543">
        <v>-24</v>
      </c>
      <c r="L354" s="543">
        <v>0</v>
      </c>
      <c r="M354" s="543">
        <v>16</v>
      </c>
      <c r="N354" s="543">
        <v>9</v>
      </c>
      <c r="O354" s="543">
        <v>-87</v>
      </c>
      <c r="P354" s="543">
        <v>50</v>
      </c>
      <c r="Q354" s="543">
        <v>-57</v>
      </c>
      <c r="R354" s="543">
        <v>-55</v>
      </c>
      <c r="S354" s="543">
        <v>-15</v>
      </c>
      <c r="T354" s="543">
        <v>75</v>
      </c>
      <c r="U354" s="543">
        <v>-43</v>
      </c>
      <c r="V354" s="543">
        <v>-24</v>
      </c>
      <c r="W354" s="543">
        <v>6</v>
      </c>
      <c r="X354" s="543">
        <v>51</v>
      </c>
      <c r="Y354" s="543">
        <v>27</v>
      </c>
      <c r="Z354" s="543">
        <v>-6</v>
      </c>
      <c r="AA354" s="543">
        <v>-19</v>
      </c>
    </row>
    <row r="355" spans="1:72" ht="20.100000000000001" customHeight="1" thickTop="1">
      <c r="A355" s="167" t="s">
        <v>217</v>
      </c>
      <c r="B355" s="167"/>
      <c r="C355" s="167"/>
      <c r="D355" s="539">
        <v>-1</v>
      </c>
      <c r="E355" s="539">
        <v>1</v>
      </c>
      <c r="F355" s="539">
        <v>0</v>
      </c>
      <c r="G355" s="539">
        <v>-1</v>
      </c>
      <c r="H355" s="539">
        <v>-1</v>
      </c>
      <c r="I355" s="539">
        <v>2</v>
      </c>
      <c r="J355" s="539">
        <v>0</v>
      </c>
      <c r="K355" s="539">
        <v>-1</v>
      </c>
      <c r="L355" s="539">
        <v>-1</v>
      </c>
      <c r="M355" s="539">
        <v>0</v>
      </c>
      <c r="N355" s="539" t="s">
        <v>61</v>
      </c>
      <c r="O355" s="539" t="s">
        <v>61</v>
      </c>
      <c r="P355" s="539" t="s">
        <v>61</v>
      </c>
      <c r="Q355" s="539" t="s">
        <v>61</v>
      </c>
      <c r="R355" s="539" t="s">
        <v>61</v>
      </c>
      <c r="S355" s="539" t="s">
        <v>61</v>
      </c>
      <c r="T355" s="539" t="s">
        <v>61</v>
      </c>
      <c r="U355" s="539" t="s">
        <v>61</v>
      </c>
      <c r="V355" s="539" t="s">
        <v>61</v>
      </c>
      <c r="W355" s="539" t="s">
        <v>61</v>
      </c>
      <c r="X355" s="539" t="s">
        <v>61</v>
      </c>
      <c r="Y355" s="539" t="s">
        <v>61</v>
      </c>
      <c r="Z355" s="539" t="s">
        <v>61</v>
      </c>
      <c r="AA355" s="539" t="s">
        <v>61</v>
      </c>
    </row>
    <row r="356" spans="1:72" ht="20.100000000000001" customHeight="1" thickBot="1">
      <c r="A356" s="296" t="s">
        <v>229</v>
      </c>
      <c r="B356" s="458"/>
      <c r="C356" s="459"/>
      <c r="D356" s="552">
        <v>-51</v>
      </c>
      <c r="E356" s="552">
        <v>140</v>
      </c>
      <c r="F356" s="552">
        <v>-110</v>
      </c>
      <c r="G356" s="552">
        <v>66</v>
      </c>
      <c r="H356" s="552">
        <v>5</v>
      </c>
      <c r="I356" s="552">
        <v>-32</v>
      </c>
      <c r="J356" s="552">
        <v>-42</v>
      </c>
      <c r="K356" s="552">
        <v>-24</v>
      </c>
      <c r="L356" s="552">
        <v>-1</v>
      </c>
      <c r="M356" s="552">
        <v>16</v>
      </c>
      <c r="N356" s="552">
        <v>9</v>
      </c>
      <c r="O356" s="552">
        <v>-87</v>
      </c>
      <c r="P356" s="552">
        <v>50</v>
      </c>
      <c r="Q356" s="552">
        <v>-57</v>
      </c>
      <c r="R356" s="552">
        <v>-55</v>
      </c>
      <c r="S356" s="552">
        <v>-15</v>
      </c>
      <c r="T356" s="552">
        <v>75</v>
      </c>
      <c r="U356" s="552">
        <v>-43</v>
      </c>
      <c r="V356" s="552">
        <v>-24</v>
      </c>
      <c r="W356" s="552">
        <v>6</v>
      </c>
      <c r="X356" s="552">
        <v>51</v>
      </c>
      <c r="Y356" s="552">
        <v>27</v>
      </c>
      <c r="Z356" s="552">
        <v>-6</v>
      </c>
      <c r="AA356" s="552">
        <v>-19</v>
      </c>
    </row>
    <row r="357" spans="1:72" s="593" customFormat="1" ht="11.25" customHeight="1" thickTop="1">
      <c r="A357" s="608"/>
      <c r="B357" s="608"/>
      <c r="C357" s="608"/>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601"/>
      <c r="AC357" s="601"/>
      <c r="AD357" s="601"/>
      <c r="AE357" s="601"/>
      <c r="AF357" s="601"/>
      <c r="AG357" s="601"/>
      <c r="AH357" s="601"/>
      <c r="AI357" s="601"/>
      <c r="AJ357" s="601"/>
      <c r="AK357" s="601"/>
      <c r="AL357" s="601"/>
      <c r="AM357" s="601"/>
      <c r="AN357" s="601"/>
      <c r="AO357" s="601"/>
      <c r="AP357" s="601"/>
      <c r="AQ357" s="601"/>
      <c r="AR357" s="601"/>
      <c r="AS357" s="601"/>
      <c r="AT357" s="601"/>
      <c r="AU357" s="601"/>
      <c r="AV357" s="601"/>
      <c r="AW357" s="601"/>
      <c r="AX357" s="601"/>
      <c r="AY357" s="601"/>
      <c r="AZ357" s="601"/>
      <c r="BA357" s="601"/>
      <c r="BB357" s="601"/>
      <c r="BC357" s="601"/>
      <c r="BD357" s="601"/>
      <c r="BE357" s="601"/>
      <c r="BF357" s="601"/>
      <c r="BG357" s="601"/>
      <c r="BH357" s="601"/>
      <c r="BI357" s="601"/>
      <c r="BJ357" s="601"/>
      <c r="BK357" s="601"/>
      <c r="BL357" s="601"/>
      <c r="BM357" s="601"/>
      <c r="BN357" s="601"/>
      <c r="BO357" s="601"/>
      <c r="BP357" s="601"/>
      <c r="BQ357" s="601"/>
      <c r="BR357" s="601"/>
      <c r="BS357" s="601"/>
      <c r="BT357" s="601"/>
    </row>
    <row r="358" spans="1:72" ht="54.75" customHeight="1">
      <c r="A358" s="1043" t="s">
        <v>839</v>
      </c>
      <c r="B358" s="1043"/>
      <c r="C358" s="1043"/>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672"/>
      <c r="AC358" s="672"/>
      <c r="AD358" s="672"/>
      <c r="AE358" s="672"/>
      <c r="AF358" s="672"/>
      <c r="AG358" s="672"/>
      <c r="AH358" s="672"/>
      <c r="AI358" s="672"/>
      <c r="AJ358" s="672"/>
      <c r="AK358" s="672"/>
      <c r="AL358" s="672"/>
      <c r="AM358" s="672"/>
      <c r="AN358" s="672"/>
      <c r="AO358" s="672"/>
      <c r="AP358" s="672"/>
      <c r="AQ358" s="672"/>
      <c r="AR358" s="672"/>
      <c r="AS358" s="672"/>
      <c r="AT358" s="672"/>
      <c r="AU358" s="672"/>
      <c r="AV358" s="672"/>
      <c r="AW358" s="672"/>
      <c r="AX358" s="672"/>
      <c r="AY358" s="672"/>
      <c r="AZ358" s="672"/>
      <c r="BA358" s="672"/>
      <c r="BB358" s="672"/>
      <c r="BC358" s="672"/>
      <c r="BD358" s="672"/>
      <c r="BE358" s="672"/>
      <c r="BF358" s="672"/>
      <c r="BG358" s="672"/>
      <c r="BH358" s="672"/>
      <c r="BI358" s="672"/>
      <c r="BJ358" s="672"/>
      <c r="BK358" s="672"/>
      <c r="BL358" s="672"/>
      <c r="BM358" s="672"/>
      <c r="BN358" s="672"/>
      <c r="BO358" s="672"/>
      <c r="BP358" s="672"/>
      <c r="BQ358" s="672"/>
      <c r="BR358" s="672"/>
      <c r="BS358" s="672"/>
      <c r="BT358" s="672"/>
    </row>
    <row r="359" spans="1:72" ht="20.100000000000001" customHeight="1">
      <c r="A359" s="211" t="s">
        <v>840</v>
      </c>
      <c r="B359" s="609"/>
      <c r="C359" s="609"/>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row>
    <row r="360" spans="1:72" ht="19.5" customHeight="1">
      <c r="A360" s="165" t="s">
        <v>800</v>
      </c>
      <c r="B360" s="608"/>
      <c r="C360" s="608"/>
      <c r="D360" s="595">
        <v>-3</v>
      </c>
      <c r="E360" s="595">
        <v>34</v>
      </c>
      <c r="F360" s="595">
        <v>-4</v>
      </c>
      <c r="G360" s="595">
        <v>-3</v>
      </c>
      <c r="H360" s="595">
        <v>-4</v>
      </c>
      <c r="I360" s="595">
        <v>0</v>
      </c>
      <c r="J360" s="595">
        <v>-2</v>
      </c>
      <c r="K360" s="595">
        <v>3</v>
      </c>
      <c r="L360" s="595">
        <v>3</v>
      </c>
      <c r="M360" s="595">
        <v>3</v>
      </c>
      <c r="N360" s="595">
        <v>3</v>
      </c>
      <c r="O360" s="595">
        <v>7</v>
      </c>
      <c r="P360" s="595">
        <v>0</v>
      </c>
      <c r="Q360" s="595">
        <v>0</v>
      </c>
      <c r="R360" s="595">
        <v>2</v>
      </c>
      <c r="S360" s="595">
        <v>-14</v>
      </c>
      <c r="T360" s="595">
        <v>2</v>
      </c>
      <c r="U360" s="595">
        <v>4</v>
      </c>
      <c r="V360" s="595">
        <v>-5</v>
      </c>
      <c r="W360" s="595">
        <v>1</v>
      </c>
      <c r="X360" s="595">
        <v>-4</v>
      </c>
      <c r="Y360" s="595">
        <v>-22</v>
      </c>
      <c r="Z360" s="595">
        <v>2</v>
      </c>
      <c r="AA360" s="595">
        <v>-21</v>
      </c>
    </row>
    <row r="361" spans="1:72" ht="20.25" customHeight="1">
      <c r="A361" s="609" t="s">
        <v>231</v>
      </c>
      <c r="B361" s="608"/>
      <c r="C361" s="608"/>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672"/>
      <c r="AC361" s="672"/>
      <c r="AD361" s="672"/>
      <c r="AE361" s="672"/>
      <c r="AF361" s="672"/>
      <c r="AG361" s="672"/>
      <c r="AH361" s="672"/>
      <c r="AI361" s="672"/>
      <c r="AJ361" s="672"/>
      <c r="AK361" s="672"/>
      <c r="AL361" s="672"/>
      <c r="AM361" s="672"/>
      <c r="AN361" s="672"/>
      <c r="AO361" s="672"/>
      <c r="AP361" s="672"/>
      <c r="AQ361" s="672"/>
      <c r="AR361" s="672"/>
      <c r="AS361" s="672"/>
      <c r="AT361" s="672"/>
      <c r="AU361" s="672"/>
      <c r="AV361" s="672"/>
      <c r="AW361" s="672"/>
      <c r="AX361" s="672"/>
      <c r="AY361" s="672"/>
      <c r="AZ361" s="672"/>
      <c r="BA361" s="672"/>
      <c r="BB361" s="672"/>
      <c r="BC361" s="672"/>
      <c r="BD361" s="672"/>
      <c r="BE361" s="672"/>
      <c r="BF361" s="672"/>
      <c r="BG361" s="672"/>
      <c r="BH361" s="672"/>
      <c r="BI361" s="672"/>
      <c r="BJ361" s="672"/>
      <c r="BK361" s="672"/>
      <c r="BL361" s="672"/>
      <c r="BM361" s="672"/>
      <c r="BN361" s="672"/>
      <c r="BO361" s="672"/>
      <c r="BP361" s="672"/>
      <c r="BQ361" s="672"/>
      <c r="BR361" s="672"/>
      <c r="BS361" s="672"/>
      <c r="BT361" s="672"/>
    </row>
    <row r="362" spans="1:72" ht="20.100000000000001" customHeight="1">
      <c r="A362" s="609"/>
      <c r="B362" s="608"/>
      <c r="C362" s="608"/>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2"/>
      <c r="AC362" s="592"/>
      <c r="AD362" s="592"/>
      <c r="AE362" s="592"/>
      <c r="AF362" s="592"/>
      <c r="AG362" s="592"/>
      <c r="AH362" s="592"/>
      <c r="AI362" s="592"/>
      <c r="AJ362" s="592"/>
      <c r="AK362" s="592"/>
      <c r="AL362" s="592"/>
      <c r="AM362" s="592"/>
      <c r="AN362" s="592"/>
      <c r="AO362" s="592"/>
      <c r="AP362" s="592"/>
      <c r="AQ362" s="592"/>
      <c r="AR362" s="592"/>
      <c r="AS362" s="592"/>
      <c r="AT362" s="592"/>
      <c r="AU362" s="592"/>
      <c r="AV362" s="592"/>
      <c r="AW362" s="592"/>
      <c r="AX362" s="592"/>
      <c r="AY362" s="592"/>
      <c r="AZ362" s="592"/>
      <c r="BA362" s="592"/>
      <c r="BB362" s="592"/>
      <c r="BC362" s="592"/>
      <c r="BD362" s="592"/>
      <c r="BE362" s="592"/>
      <c r="BF362" s="592"/>
      <c r="BG362" s="592"/>
      <c r="BH362" s="592"/>
      <c r="BI362" s="592"/>
      <c r="BJ362" s="592"/>
      <c r="BK362" s="592"/>
      <c r="BL362" s="592"/>
      <c r="BM362" s="592"/>
      <c r="BN362" s="592"/>
      <c r="BO362" s="592"/>
      <c r="BP362" s="592"/>
      <c r="BQ362" s="592"/>
      <c r="BR362" s="592"/>
      <c r="BS362" s="592"/>
      <c r="BT362" s="592"/>
    </row>
    <row r="363" spans="1:72" ht="20.100000000000001" customHeight="1">
      <c r="A363" s="608" t="s">
        <v>232</v>
      </c>
      <c r="B363" s="142"/>
      <c r="C363" s="142"/>
      <c r="D363" s="600"/>
      <c r="E363" s="600"/>
      <c r="F363" s="600"/>
      <c r="G363" s="600"/>
    </row>
    <row r="364" spans="1:72" ht="37.5" customHeight="1" thickBot="1">
      <c r="A364" s="460" t="s">
        <v>17</v>
      </c>
      <c r="B364" s="456"/>
      <c r="C364" s="128"/>
      <c r="D364" s="527" t="s">
        <v>18</v>
      </c>
      <c r="E364" s="527" t="s">
        <v>19</v>
      </c>
      <c r="F364" s="527" t="s">
        <v>20</v>
      </c>
      <c r="G364" s="527" t="s">
        <v>21</v>
      </c>
      <c r="H364" s="527" t="s">
        <v>22</v>
      </c>
      <c r="I364" s="527" t="s">
        <v>23</v>
      </c>
      <c r="J364" s="527" t="s">
        <v>24</v>
      </c>
      <c r="K364" s="527" t="s">
        <v>25</v>
      </c>
      <c r="L364" s="527" t="s">
        <v>26</v>
      </c>
      <c r="M364" s="527" t="s">
        <v>27</v>
      </c>
      <c r="N364" s="527" t="s">
        <v>28</v>
      </c>
      <c r="O364" s="527" t="s">
        <v>29</v>
      </c>
      <c r="P364" s="527" t="s">
        <v>30</v>
      </c>
      <c r="Q364" s="527" t="s">
        <v>31</v>
      </c>
      <c r="R364" s="527" t="s">
        <v>32</v>
      </c>
      <c r="S364" s="527" t="s">
        <v>33</v>
      </c>
      <c r="T364" s="527" t="s">
        <v>34</v>
      </c>
      <c r="U364" s="527" t="s">
        <v>35</v>
      </c>
      <c r="V364" s="527" t="s">
        <v>36</v>
      </c>
      <c r="W364" s="527" t="s">
        <v>37</v>
      </c>
      <c r="X364" s="527" t="s">
        <v>38</v>
      </c>
      <c r="Y364" s="527" t="s">
        <v>39</v>
      </c>
      <c r="Z364" s="527" t="s">
        <v>40</v>
      </c>
      <c r="AA364" s="527" t="s">
        <v>41</v>
      </c>
    </row>
    <row r="365" spans="1:72" ht="20.100000000000001" customHeight="1">
      <c r="A365" s="609" t="s">
        <v>223</v>
      </c>
      <c r="B365" s="609"/>
      <c r="C365" s="609"/>
      <c r="D365" s="524">
        <v>334</v>
      </c>
      <c r="E365" s="524">
        <v>241</v>
      </c>
      <c r="F365" s="524">
        <v>190</v>
      </c>
      <c r="G365" s="524">
        <v>242</v>
      </c>
      <c r="H365" s="524">
        <v>282</v>
      </c>
      <c r="I365" s="524">
        <v>213</v>
      </c>
      <c r="J365" s="524">
        <v>197</v>
      </c>
      <c r="K365" s="524">
        <v>306</v>
      </c>
      <c r="L365" s="524">
        <v>232</v>
      </c>
      <c r="M365" s="524">
        <v>143</v>
      </c>
      <c r="N365" s="524">
        <v>131</v>
      </c>
      <c r="O365" s="524">
        <v>173</v>
      </c>
      <c r="P365" s="602">
        <v>182</v>
      </c>
      <c r="Q365" s="602">
        <v>124</v>
      </c>
      <c r="R365" s="602">
        <v>104</v>
      </c>
      <c r="S365" s="602">
        <v>116</v>
      </c>
      <c r="T365" s="602">
        <v>166</v>
      </c>
      <c r="U365" s="602">
        <v>111</v>
      </c>
      <c r="V365" s="602">
        <v>134</v>
      </c>
      <c r="W365" s="602">
        <v>191</v>
      </c>
      <c r="X365" s="602">
        <v>253</v>
      </c>
      <c r="Y365" s="602">
        <v>182</v>
      </c>
      <c r="Z365" s="602">
        <v>103</v>
      </c>
      <c r="AA365" s="602">
        <v>225</v>
      </c>
    </row>
    <row r="366" spans="1:72" ht="20.100000000000001" customHeight="1">
      <c r="A366" s="609" t="s">
        <v>212</v>
      </c>
      <c r="B366" s="609"/>
      <c r="C366" s="609"/>
      <c r="D366" s="521">
        <v>71</v>
      </c>
      <c r="E366" s="521">
        <v>49</v>
      </c>
      <c r="F366" s="521">
        <v>23</v>
      </c>
      <c r="G366" s="521">
        <v>115</v>
      </c>
      <c r="H366" s="521">
        <v>113</v>
      </c>
      <c r="I366" s="521">
        <v>64</v>
      </c>
      <c r="J366" s="521">
        <v>40</v>
      </c>
      <c r="K366" s="521">
        <v>87</v>
      </c>
      <c r="L366" s="521">
        <v>94</v>
      </c>
      <c r="M366" s="521">
        <v>65</v>
      </c>
      <c r="N366" s="521">
        <v>27</v>
      </c>
      <c r="O366" s="521">
        <v>81</v>
      </c>
      <c r="P366" s="602">
        <v>105</v>
      </c>
      <c r="Q366" s="602">
        <v>64</v>
      </c>
      <c r="R366" s="602">
        <v>43</v>
      </c>
      <c r="S366" s="602">
        <v>100</v>
      </c>
      <c r="T366" s="602">
        <v>168</v>
      </c>
      <c r="U366" s="602">
        <v>88</v>
      </c>
      <c r="V366" s="602">
        <v>61</v>
      </c>
      <c r="W366" s="602">
        <v>121</v>
      </c>
      <c r="X366" s="602">
        <v>142</v>
      </c>
      <c r="Y366" s="602">
        <v>73</v>
      </c>
      <c r="Z366" s="602">
        <v>76</v>
      </c>
      <c r="AA366" s="602">
        <v>127</v>
      </c>
    </row>
    <row r="367" spans="1:72" ht="20.100000000000001" customHeight="1">
      <c r="A367" s="609" t="s">
        <v>224</v>
      </c>
      <c r="B367" s="609"/>
      <c r="C367" s="609"/>
      <c r="D367" s="521">
        <v>81</v>
      </c>
      <c r="E367" s="521">
        <v>39</v>
      </c>
      <c r="F367" s="521">
        <v>23</v>
      </c>
      <c r="G367" s="521">
        <v>69</v>
      </c>
      <c r="H367" s="521">
        <v>74</v>
      </c>
      <c r="I367" s="521">
        <v>36</v>
      </c>
      <c r="J367" s="521">
        <v>20</v>
      </c>
      <c r="K367" s="521">
        <v>75</v>
      </c>
      <c r="L367" s="521">
        <v>82</v>
      </c>
      <c r="M367" s="521">
        <v>35</v>
      </c>
      <c r="N367" s="521">
        <v>12</v>
      </c>
      <c r="O367" s="521">
        <v>80</v>
      </c>
      <c r="P367" s="602">
        <v>70</v>
      </c>
      <c r="Q367" s="602">
        <v>20</v>
      </c>
      <c r="R367" s="602">
        <v>5</v>
      </c>
      <c r="S367" s="602">
        <v>90</v>
      </c>
      <c r="T367" s="602">
        <v>94</v>
      </c>
      <c r="U367" s="602">
        <v>37</v>
      </c>
      <c r="V367" s="602">
        <v>21</v>
      </c>
      <c r="W367" s="602">
        <v>110</v>
      </c>
      <c r="X367" s="602">
        <v>131</v>
      </c>
      <c r="Y367" s="602">
        <v>23</v>
      </c>
      <c r="Z367" s="602">
        <v>47</v>
      </c>
      <c r="AA367" s="602">
        <v>109</v>
      </c>
    </row>
    <row r="368" spans="1:72" ht="20.100000000000001" customHeight="1">
      <c r="A368" s="609" t="s">
        <v>211</v>
      </c>
      <c r="B368" s="609"/>
      <c r="C368" s="609"/>
      <c r="D368" s="521"/>
      <c r="E368" s="521"/>
      <c r="F368" s="521"/>
      <c r="G368" s="521"/>
      <c r="H368" s="521"/>
      <c r="I368" s="521"/>
      <c r="J368" s="521"/>
      <c r="K368" s="521"/>
      <c r="L368" s="521"/>
      <c r="M368" s="521"/>
      <c r="N368" s="521"/>
      <c r="O368" s="521"/>
      <c r="P368" s="602">
        <v>14</v>
      </c>
      <c r="Q368" s="602">
        <v>15</v>
      </c>
      <c r="R368" s="602">
        <v>11</v>
      </c>
      <c r="S368" s="602">
        <v>15</v>
      </c>
      <c r="T368" s="602">
        <v>14</v>
      </c>
      <c r="U368" s="602">
        <v>8</v>
      </c>
      <c r="V368" s="602">
        <v>10</v>
      </c>
      <c r="W368" s="602">
        <v>25</v>
      </c>
      <c r="X368" s="602">
        <v>31</v>
      </c>
      <c r="Y368" s="602">
        <v>26</v>
      </c>
      <c r="Z368" s="602">
        <v>22</v>
      </c>
      <c r="AA368" s="602">
        <v>31</v>
      </c>
    </row>
    <row r="369" spans="1:72" ht="20.100000000000001" customHeight="1">
      <c r="A369" s="167" t="s">
        <v>213</v>
      </c>
      <c r="B369" s="167"/>
      <c r="C369" s="167"/>
      <c r="D369" s="522">
        <v>-13</v>
      </c>
      <c r="E369" s="522">
        <v>-13</v>
      </c>
      <c r="F369" s="522">
        <v>-13</v>
      </c>
      <c r="G369" s="522">
        <v>-11</v>
      </c>
      <c r="H369" s="522">
        <v>-13</v>
      </c>
      <c r="I369" s="522">
        <v>-11</v>
      </c>
      <c r="J369" s="522">
        <v>-15</v>
      </c>
      <c r="K369" s="522">
        <v>-10</v>
      </c>
      <c r="L369" s="522">
        <v>-13</v>
      </c>
      <c r="M369" s="522">
        <v>-15</v>
      </c>
      <c r="N369" s="522">
        <v>-7</v>
      </c>
      <c r="O369" s="522">
        <v>-18</v>
      </c>
      <c r="P369" s="539">
        <v>-13</v>
      </c>
      <c r="Q369" s="539">
        <v>-15</v>
      </c>
      <c r="R369" s="539">
        <v>-12</v>
      </c>
      <c r="S369" s="539">
        <v>-24</v>
      </c>
      <c r="T369" s="539">
        <v>-20</v>
      </c>
      <c r="U369" s="539">
        <v>-24</v>
      </c>
      <c r="V369" s="539">
        <v>-17</v>
      </c>
      <c r="W369" s="539">
        <v>-23</v>
      </c>
      <c r="X369" s="539">
        <v>-19</v>
      </c>
      <c r="Y369" s="539">
        <v>-22</v>
      </c>
      <c r="Z369" s="539">
        <v>-17</v>
      </c>
      <c r="AA369" s="539">
        <v>-21</v>
      </c>
    </row>
    <row r="370" spans="1:72" ht="20.100000000000001" customHeight="1" thickBot="1">
      <c r="A370" s="296" t="s">
        <v>216</v>
      </c>
      <c r="B370" s="296"/>
      <c r="C370" s="296"/>
      <c r="D370" s="543">
        <f>SUM(D365:D369)</f>
        <v>473</v>
      </c>
      <c r="E370" s="543">
        <f>SUM(E365:E369)</f>
        <v>316</v>
      </c>
      <c r="F370" s="543">
        <f>SUM(F365:F369)</f>
        <v>223</v>
      </c>
      <c r="G370" s="543">
        <f>SUM(G365:G369)</f>
        <v>415</v>
      </c>
      <c r="H370" s="543">
        <v>456</v>
      </c>
      <c r="I370" s="543">
        <v>302</v>
      </c>
      <c r="J370" s="543">
        <v>242</v>
      </c>
      <c r="K370" s="543">
        <v>458</v>
      </c>
      <c r="L370" s="543">
        <v>396</v>
      </c>
      <c r="M370" s="543">
        <v>228</v>
      </c>
      <c r="N370" s="543">
        <v>163</v>
      </c>
      <c r="O370" s="543">
        <v>315</v>
      </c>
      <c r="P370" s="543">
        <v>357</v>
      </c>
      <c r="Q370" s="543">
        <v>209</v>
      </c>
      <c r="R370" s="543">
        <v>151</v>
      </c>
      <c r="S370" s="543">
        <v>298</v>
      </c>
      <c r="T370" s="543">
        <v>423</v>
      </c>
      <c r="U370" s="543">
        <v>219</v>
      </c>
      <c r="V370" s="543">
        <v>210</v>
      </c>
      <c r="W370" s="543">
        <v>424</v>
      </c>
      <c r="X370" s="543">
        <v>538</v>
      </c>
      <c r="Y370" s="543">
        <v>282</v>
      </c>
      <c r="Z370" s="543">
        <v>230</v>
      </c>
      <c r="AA370" s="543">
        <v>473</v>
      </c>
    </row>
    <row r="371" spans="1:72" ht="20.100000000000001" customHeight="1" thickTop="1">
      <c r="A371" s="167" t="s">
        <v>217</v>
      </c>
      <c r="B371" s="167"/>
      <c r="C371" s="167"/>
      <c r="D371" s="539">
        <v>191</v>
      </c>
      <c r="E371" s="539">
        <v>113</v>
      </c>
      <c r="F371" s="539">
        <v>113</v>
      </c>
      <c r="G371" s="539">
        <v>132</v>
      </c>
      <c r="H371" s="539">
        <v>171</v>
      </c>
      <c r="I371" s="539">
        <v>80</v>
      </c>
      <c r="J371" s="539">
        <v>67</v>
      </c>
      <c r="K371" s="539">
        <v>99</v>
      </c>
      <c r="L371" s="539">
        <v>112</v>
      </c>
      <c r="M371" s="539">
        <v>52</v>
      </c>
      <c r="N371" s="539" t="s">
        <v>61</v>
      </c>
      <c r="O371" s="539" t="s">
        <v>61</v>
      </c>
      <c r="P371" s="539" t="s">
        <v>61</v>
      </c>
      <c r="Q371" s="539" t="s">
        <v>61</v>
      </c>
      <c r="R371" s="539" t="s">
        <v>61</v>
      </c>
      <c r="S371" s="539" t="s">
        <v>61</v>
      </c>
      <c r="T371" s="539" t="s">
        <v>61</v>
      </c>
      <c r="U371" s="539" t="s">
        <v>61</v>
      </c>
      <c r="V371" s="539" t="s">
        <v>61</v>
      </c>
      <c r="W371" s="539" t="s">
        <v>61</v>
      </c>
      <c r="X371" s="539" t="s">
        <v>61</v>
      </c>
      <c r="Y371" s="539" t="s">
        <v>61</v>
      </c>
      <c r="Z371" s="539" t="s">
        <v>61</v>
      </c>
      <c r="AA371" s="539" t="s">
        <v>61</v>
      </c>
    </row>
    <row r="372" spans="1:72" ht="20.100000000000001" customHeight="1" thickBot="1">
      <c r="A372" s="296" t="s">
        <v>219</v>
      </c>
      <c r="B372" s="458"/>
      <c r="C372" s="459"/>
      <c r="D372" s="552">
        <v>664</v>
      </c>
      <c r="E372" s="552">
        <v>429</v>
      </c>
      <c r="F372" s="552">
        <v>336</v>
      </c>
      <c r="G372" s="552">
        <v>547</v>
      </c>
      <c r="H372" s="552">
        <v>627</v>
      </c>
      <c r="I372" s="552">
        <v>382</v>
      </c>
      <c r="J372" s="552">
        <v>309</v>
      </c>
      <c r="K372" s="552">
        <v>556</v>
      </c>
      <c r="L372" s="552">
        <v>508</v>
      </c>
      <c r="M372" s="552">
        <v>280</v>
      </c>
      <c r="N372" s="552">
        <v>162</v>
      </c>
      <c r="O372" s="552">
        <v>316</v>
      </c>
      <c r="P372" s="552">
        <v>357</v>
      </c>
      <c r="Q372" s="552">
        <v>209</v>
      </c>
      <c r="R372" s="552">
        <v>151</v>
      </c>
      <c r="S372" s="552">
        <v>298</v>
      </c>
      <c r="T372" s="552">
        <v>423</v>
      </c>
      <c r="U372" s="552">
        <v>219</v>
      </c>
      <c r="V372" s="552">
        <v>210</v>
      </c>
      <c r="W372" s="552">
        <v>424</v>
      </c>
      <c r="X372" s="552">
        <v>538</v>
      </c>
      <c r="Y372" s="552">
        <v>282</v>
      </c>
      <c r="Z372" s="552">
        <v>230</v>
      </c>
      <c r="AA372" s="552">
        <v>473</v>
      </c>
    </row>
    <row r="373" spans="1:72" s="593" customFormat="1" ht="10.15" customHeight="1" thickTop="1">
      <c r="A373" s="609"/>
      <c r="B373" s="609"/>
      <c r="C373" s="609"/>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1"/>
      <c r="AC373" s="601"/>
      <c r="AD373" s="601"/>
      <c r="AE373" s="601"/>
      <c r="AF373" s="601"/>
      <c r="AG373" s="601"/>
      <c r="AH373" s="601"/>
      <c r="AI373" s="601"/>
      <c r="AJ373" s="601"/>
      <c r="AK373" s="601"/>
      <c r="AL373" s="601"/>
      <c r="AM373" s="601"/>
      <c r="AN373" s="601"/>
      <c r="AO373" s="601"/>
      <c r="AP373" s="601"/>
      <c r="AQ373" s="601"/>
      <c r="AR373" s="601"/>
      <c r="AS373" s="601"/>
      <c r="AT373" s="601"/>
      <c r="AU373" s="601"/>
      <c r="AV373" s="601"/>
      <c r="AW373" s="601"/>
      <c r="AX373" s="601"/>
      <c r="AY373" s="601"/>
      <c r="AZ373" s="601"/>
      <c r="BA373" s="601"/>
      <c r="BB373" s="601"/>
      <c r="BC373" s="601"/>
      <c r="BD373" s="601"/>
      <c r="BE373" s="601"/>
      <c r="BF373" s="601"/>
      <c r="BG373" s="601"/>
      <c r="BH373" s="601"/>
      <c r="BI373" s="601"/>
      <c r="BJ373" s="601"/>
      <c r="BK373" s="601"/>
      <c r="BL373" s="601"/>
      <c r="BM373" s="601"/>
      <c r="BN373" s="601"/>
      <c r="BO373" s="601"/>
      <c r="BP373" s="601"/>
      <c r="BQ373" s="601"/>
      <c r="BR373" s="601"/>
      <c r="BS373" s="601"/>
      <c r="BT373" s="601"/>
    </row>
    <row r="374" spans="1:72" s="593" customFormat="1" ht="20.100000000000001" customHeight="1">
      <c r="A374" s="609"/>
      <c r="B374" s="609"/>
      <c r="C374" s="609"/>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1"/>
      <c r="AC374" s="601"/>
      <c r="AD374" s="601"/>
      <c r="AE374" s="601"/>
      <c r="AF374" s="601"/>
      <c r="AG374" s="601"/>
      <c r="AH374" s="601"/>
      <c r="AI374" s="601"/>
      <c r="AJ374" s="601"/>
      <c r="AK374" s="601"/>
      <c r="AL374" s="601"/>
      <c r="AM374" s="601"/>
      <c r="AN374" s="601"/>
      <c r="AO374" s="601"/>
      <c r="AP374" s="601"/>
      <c r="AQ374" s="601"/>
      <c r="AR374" s="601"/>
      <c r="AS374" s="601"/>
      <c r="AT374" s="601"/>
      <c r="AU374" s="601"/>
      <c r="AV374" s="601"/>
      <c r="AW374" s="601"/>
      <c r="AX374" s="601"/>
      <c r="AY374" s="601"/>
      <c r="AZ374" s="601"/>
      <c r="BA374" s="601"/>
      <c r="BB374" s="601"/>
      <c r="BC374" s="601"/>
      <c r="BD374" s="601"/>
      <c r="BE374" s="601"/>
      <c r="BF374" s="601"/>
      <c r="BG374" s="601"/>
      <c r="BH374" s="601"/>
      <c r="BI374" s="601"/>
      <c r="BJ374" s="601"/>
      <c r="BK374" s="601"/>
      <c r="BL374" s="601"/>
      <c r="BM374" s="601"/>
      <c r="BN374" s="601"/>
      <c r="BO374" s="601"/>
      <c r="BP374" s="601"/>
      <c r="BQ374" s="601"/>
      <c r="BR374" s="601"/>
      <c r="BS374" s="601"/>
      <c r="BT374" s="601"/>
    </row>
    <row r="375" spans="1:72" ht="20.100000000000001" customHeight="1">
      <c r="A375" s="608" t="s">
        <v>233</v>
      </c>
      <c r="B375" s="142"/>
      <c r="C375" s="142"/>
      <c r="D375" s="600"/>
      <c r="E375" s="600"/>
      <c r="F375" s="600"/>
      <c r="G375" s="600"/>
    </row>
    <row r="376" spans="1:72" ht="37.5" customHeight="1" thickBot="1">
      <c r="A376" s="460" t="s">
        <v>17</v>
      </c>
      <c r="B376" s="456"/>
      <c r="C376" s="128"/>
      <c r="D376" s="527" t="s">
        <v>18</v>
      </c>
      <c r="E376" s="527" t="s">
        <v>19</v>
      </c>
      <c r="F376" s="527" t="s">
        <v>20</v>
      </c>
      <c r="G376" s="527" t="s">
        <v>21</v>
      </c>
      <c r="H376" s="527" t="s">
        <v>22</v>
      </c>
      <c r="I376" s="527" t="s">
        <v>23</v>
      </c>
      <c r="J376" s="527" t="s">
        <v>24</v>
      </c>
      <c r="K376" s="527" t="s">
        <v>25</v>
      </c>
      <c r="L376" s="527" t="s">
        <v>26</v>
      </c>
      <c r="M376" s="527" t="s">
        <v>27</v>
      </c>
      <c r="N376" s="527" t="s">
        <v>28</v>
      </c>
      <c r="O376" s="527" t="s">
        <v>29</v>
      </c>
      <c r="P376" s="527" t="s">
        <v>30</v>
      </c>
      <c r="Q376" s="527" t="s">
        <v>31</v>
      </c>
      <c r="R376" s="527" t="s">
        <v>32</v>
      </c>
      <c r="S376" s="527" t="s">
        <v>33</v>
      </c>
      <c r="T376" s="527" t="s">
        <v>34</v>
      </c>
      <c r="U376" s="527" t="s">
        <v>35</v>
      </c>
      <c r="V376" s="527" t="s">
        <v>36</v>
      </c>
      <c r="W376" s="527" t="s">
        <v>37</v>
      </c>
      <c r="X376" s="527" t="s">
        <v>38</v>
      </c>
      <c r="Y376" s="527" t="s">
        <v>39</v>
      </c>
      <c r="Z376" s="527" t="s">
        <v>40</v>
      </c>
      <c r="AA376" s="527" t="s">
        <v>41</v>
      </c>
    </row>
    <row r="377" spans="1:72" ht="20.100000000000001" customHeight="1">
      <c r="A377" s="609" t="s">
        <v>223</v>
      </c>
      <c r="B377" s="609"/>
      <c r="C377" s="609"/>
      <c r="D377" s="595">
        <v>31</v>
      </c>
      <c r="E377" s="595">
        <v>32</v>
      </c>
      <c r="F377" s="595">
        <v>51</v>
      </c>
      <c r="G377" s="595">
        <v>35</v>
      </c>
      <c r="H377" s="595">
        <v>31</v>
      </c>
      <c r="I377" s="595">
        <v>30</v>
      </c>
      <c r="J377" s="595">
        <v>30</v>
      </c>
      <c r="K377" s="595">
        <v>30</v>
      </c>
      <c r="L377" s="595">
        <v>29</v>
      </c>
      <c r="M377" s="595">
        <v>29</v>
      </c>
      <c r="N377" s="595">
        <v>30</v>
      </c>
      <c r="O377" s="595">
        <v>31</v>
      </c>
      <c r="P377" s="602">
        <v>27</v>
      </c>
      <c r="Q377" s="602">
        <v>26</v>
      </c>
      <c r="R377" s="602">
        <v>27</v>
      </c>
      <c r="S377" s="602">
        <v>30</v>
      </c>
      <c r="T377" s="602">
        <v>30</v>
      </c>
      <c r="U377" s="602">
        <v>34</v>
      </c>
      <c r="V377" s="602">
        <v>30</v>
      </c>
      <c r="W377" s="602">
        <v>31</v>
      </c>
      <c r="X377" s="602">
        <v>34</v>
      </c>
      <c r="Y377" s="602">
        <v>32</v>
      </c>
      <c r="Z377" s="602">
        <v>33</v>
      </c>
      <c r="AA377" s="602">
        <v>37</v>
      </c>
    </row>
    <row r="378" spans="1:72" ht="20.100000000000001" customHeight="1">
      <c r="A378" s="609" t="s">
        <v>212</v>
      </c>
      <c r="B378" s="609"/>
      <c r="C378" s="609"/>
      <c r="D378" s="595">
        <v>31</v>
      </c>
      <c r="E378" s="595">
        <v>39</v>
      </c>
      <c r="F378" s="595">
        <v>37</v>
      </c>
      <c r="G378" s="595">
        <v>43</v>
      </c>
      <c r="H378" s="595">
        <v>40</v>
      </c>
      <c r="I378" s="595">
        <v>40</v>
      </c>
      <c r="J378" s="595">
        <v>39</v>
      </c>
      <c r="K378" s="595">
        <v>28</v>
      </c>
      <c r="L378" s="595">
        <v>27</v>
      </c>
      <c r="M378" s="595">
        <v>32</v>
      </c>
      <c r="N378" s="595">
        <v>27</v>
      </c>
      <c r="O378" s="595">
        <v>31</v>
      </c>
      <c r="P378" s="602">
        <v>28</v>
      </c>
      <c r="Q378" s="602">
        <v>30</v>
      </c>
      <c r="R378" s="602">
        <v>31</v>
      </c>
      <c r="S378" s="602">
        <v>34</v>
      </c>
      <c r="T378" s="602">
        <v>36</v>
      </c>
      <c r="U378" s="602">
        <v>35</v>
      </c>
      <c r="V378" s="602">
        <v>35</v>
      </c>
      <c r="W378" s="602">
        <v>37</v>
      </c>
      <c r="X378" s="602">
        <v>37</v>
      </c>
      <c r="Y378" s="602">
        <v>36</v>
      </c>
      <c r="Z378" s="602">
        <v>36</v>
      </c>
      <c r="AA378" s="602">
        <v>38</v>
      </c>
    </row>
    <row r="379" spans="1:72" ht="20.100000000000001" customHeight="1">
      <c r="A379" s="609" t="s">
        <v>224</v>
      </c>
      <c r="B379" s="609"/>
      <c r="C379" s="609"/>
      <c r="D379" s="595">
        <v>23</v>
      </c>
      <c r="E379" s="595">
        <v>25</v>
      </c>
      <c r="F379" s="595">
        <v>26</v>
      </c>
      <c r="G379" s="595">
        <v>27</v>
      </c>
      <c r="H379" s="595">
        <v>25</v>
      </c>
      <c r="I379" s="595">
        <v>25</v>
      </c>
      <c r="J379" s="595">
        <v>25</v>
      </c>
      <c r="K379" s="595">
        <v>26</v>
      </c>
      <c r="L379" s="595">
        <v>24</v>
      </c>
      <c r="M379" s="595">
        <v>24</v>
      </c>
      <c r="N379" s="595">
        <v>25</v>
      </c>
      <c r="O379" s="595">
        <v>27</v>
      </c>
      <c r="P379" s="602">
        <v>25</v>
      </c>
      <c r="Q379" s="602">
        <v>26</v>
      </c>
      <c r="R379" s="602">
        <v>30</v>
      </c>
      <c r="S379" s="602">
        <v>41</v>
      </c>
      <c r="T379" s="602">
        <v>38</v>
      </c>
      <c r="U379" s="602">
        <v>36</v>
      </c>
      <c r="V379" s="602">
        <v>41</v>
      </c>
      <c r="W379" s="602">
        <v>48</v>
      </c>
      <c r="X379" s="602">
        <v>43</v>
      </c>
      <c r="Y379" s="602">
        <v>44</v>
      </c>
      <c r="Z379" s="602">
        <v>44</v>
      </c>
      <c r="AA379" s="602">
        <v>45</v>
      </c>
    </row>
    <row r="380" spans="1:72" ht="20.100000000000001" customHeight="1">
      <c r="A380" s="609" t="s">
        <v>211</v>
      </c>
      <c r="B380" s="609"/>
      <c r="C380" s="609"/>
      <c r="D380" s="595"/>
      <c r="E380" s="595"/>
      <c r="F380" s="595"/>
      <c r="G380" s="595"/>
      <c r="H380" s="595"/>
      <c r="I380" s="595"/>
      <c r="J380" s="595"/>
      <c r="K380" s="595"/>
      <c r="L380" s="595"/>
      <c r="M380" s="595"/>
      <c r="N380" s="595"/>
      <c r="O380" s="595"/>
      <c r="P380" s="602">
        <v>1</v>
      </c>
      <c r="Q380" s="602">
        <v>2</v>
      </c>
      <c r="R380" s="602">
        <v>2</v>
      </c>
      <c r="S380" s="602">
        <v>2</v>
      </c>
      <c r="T380" s="602">
        <v>2</v>
      </c>
      <c r="U380" s="602">
        <v>2</v>
      </c>
      <c r="V380" s="602">
        <v>5</v>
      </c>
      <c r="W380" s="602">
        <v>7</v>
      </c>
      <c r="X380" s="602">
        <v>14</v>
      </c>
      <c r="Y380" s="602">
        <v>14</v>
      </c>
      <c r="Z380" s="602">
        <v>15</v>
      </c>
      <c r="AA380" s="602">
        <v>15</v>
      </c>
    </row>
    <row r="381" spans="1:72" ht="20.100000000000001" customHeight="1">
      <c r="A381" s="167" t="s">
        <v>213</v>
      </c>
      <c r="B381" s="167"/>
      <c r="C381" s="167"/>
      <c r="D381" s="595">
        <v>1</v>
      </c>
      <c r="E381" s="595">
        <v>1</v>
      </c>
      <c r="F381" s="595">
        <v>1</v>
      </c>
      <c r="G381" s="595">
        <v>1</v>
      </c>
      <c r="H381" s="595">
        <v>1</v>
      </c>
      <c r="I381" s="595">
        <v>2</v>
      </c>
      <c r="J381" s="595">
        <v>2</v>
      </c>
      <c r="K381" s="595">
        <v>4</v>
      </c>
      <c r="L381" s="595">
        <v>3</v>
      </c>
      <c r="M381" s="595">
        <v>3</v>
      </c>
      <c r="N381" s="595">
        <v>2</v>
      </c>
      <c r="O381" s="595">
        <v>2</v>
      </c>
      <c r="P381" s="539">
        <v>3</v>
      </c>
      <c r="Q381" s="539">
        <v>3</v>
      </c>
      <c r="R381" s="539">
        <v>3</v>
      </c>
      <c r="S381" s="539">
        <v>4</v>
      </c>
      <c r="T381" s="602">
        <v>4</v>
      </c>
      <c r="U381" s="602">
        <v>5</v>
      </c>
      <c r="V381" s="602">
        <v>4</v>
      </c>
      <c r="W381" s="602">
        <v>5</v>
      </c>
      <c r="X381" s="602">
        <v>5</v>
      </c>
      <c r="Y381" s="602">
        <v>4</v>
      </c>
      <c r="Z381" s="602">
        <v>7</v>
      </c>
      <c r="AA381" s="602">
        <v>5</v>
      </c>
    </row>
    <row r="382" spans="1:72" ht="20.100000000000001" customHeight="1" thickBot="1">
      <c r="A382" s="296" t="s">
        <v>216</v>
      </c>
      <c r="B382" s="296"/>
      <c r="C382" s="296"/>
      <c r="D382" s="543">
        <f>SUM(D377:D381)</f>
        <v>86</v>
      </c>
      <c r="E382" s="543">
        <f>SUM(E377:E381)</f>
        <v>97</v>
      </c>
      <c r="F382" s="543">
        <f>SUM(F377:F381)</f>
        <v>115</v>
      </c>
      <c r="G382" s="543">
        <f>SUM(G377:G381)</f>
        <v>106</v>
      </c>
      <c r="H382" s="543">
        <v>97</v>
      </c>
      <c r="I382" s="543">
        <v>96</v>
      </c>
      <c r="J382" s="543">
        <v>96</v>
      </c>
      <c r="K382" s="543">
        <v>87</v>
      </c>
      <c r="L382" s="543">
        <v>83</v>
      </c>
      <c r="M382" s="543">
        <v>87</v>
      </c>
      <c r="N382" s="543">
        <v>83</v>
      </c>
      <c r="O382" s="543">
        <v>92</v>
      </c>
      <c r="P382" s="543">
        <v>84</v>
      </c>
      <c r="Q382" s="543">
        <v>87</v>
      </c>
      <c r="R382" s="543">
        <v>93</v>
      </c>
      <c r="S382" s="543">
        <v>110</v>
      </c>
      <c r="T382" s="543">
        <v>110</v>
      </c>
      <c r="U382" s="543">
        <v>111</v>
      </c>
      <c r="V382" s="543">
        <v>116</v>
      </c>
      <c r="W382" s="543">
        <v>128</v>
      </c>
      <c r="X382" s="543">
        <v>133</v>
      </c>
      <c r="Y382" s="543">
        <v>130</v>
      </c>
      <c r="Z382" s="543">
        <v>134</v>
      </c>
      <c r="AA382" s="543">
        <v>139</v>
      </c>
    </row>
    <row r="383" spans="1:72" ht="20.100000000000001" customHeight="1" thickTop="1">
      <c r="A383" s="167" t="s">
        <v>217</v>
      </c>
      <c r="B383" s="167"/>
      <c r="C383" s="167"/>
      <c r="D383" s="539">
        <v>54</v>
      </c>
      <c r="E383" s="539">
        <v>53</v>
      </c>
      <c r="F383" s="539">
        <v>54</v>
      </c>
      <c r="G383" s="539">
        <v>55</v>
      </c>
      <c r="H383" s="539">
        <v>52</v>
      </c>
      <c r="I383" s="539">
        <v>35</v>
      </c>
      <c r="J383" s="539">
        <v>31</v>
      </c>
      <c r="K383" s="539">
        <v>32</v>
      </c>
      <c r="L383" s="539">
        <v>30</v>
      </c>
      <c r="M383" s="539">
        <v>20</v>
      </c>
      <c r="N383" s="539" t="s">
        <v>61</v>
      </c>
      <c r="O383" s="539" t="s">
        <v>61</v>
      </c>
      <c r="P383" s="539" t="s">
        <v>61</v>
      </c>
      <c r="Q383" s="539" t="s">
        <v>61</v>
      </c>
      <c r="R383" s="539" t="s">
        <v>61</v>
      </c>
      <c r="S383" s="539" t="s">
        <v>61</v>
      </c>
      <c r="T383" s="539" t="s">
        <v>61</v>
      </c>
      <c r="U383" s="539" t="s">
        <v>61</v>
      </c>
      <c r="V383" s="539" t="s">
        <v>61</v>
      </c>
      <c r="W383" s="539" t="s">
        <v>61</v>
      </c>
      <c r="X383" s="539" t="s">
        <v>61</v>
      </c>
      <c r="Y383" s="539" t="s">
        <v>61</v>
      </c>
      <c r="Z383" s="539" t="s">
        <v>61</v>
      </c>
      <c r="AA383" s="539" t="s">
        <v>61</v>
      </c>
    </row>
    <row r="384" spans="1:72" ht="20.100000000000001" customHeight="1" thickBot="1">
      <c r="A384" s="296" t="s">
        <v>219</v>
      </c>
      <c r="B384" s="458"/>
      <c r="C384" s="459"/>
      <c r="D384" s="552">
        <v>140</v>
      </c>
      <c r="E384" s="552">
        <v>150</v>
      </c>
      <c r="F384" s="552">
        <v>169</v>
      </c>
      <c r="G384" s="552">
        <v>162</v>
      </c>
      <c r="H384" s="552">
        <v>150</v>
      </c>
      <c r="I384" s="552">
        <v>131</v>
      </c>
      <c r="J384" s="552">
        <v>126</v>
      </c>
      <c r="K384" s="552">
        <v>119</v>
      </c>
      <c r="L384" s="552">
        <v>113</v>
      </c>
      <c r="M384" s="552">
        <v>107</v>
      </c>
      <c r="N384" s="552">
        <v>83</v>
      </c>
      <c r="O384" s="552">
        <v>92</v>
      </c>
      <c r="P384" s="552">
        <v>84</v>
      </c>
      <c r="Q384" s="552">
        <v>87</v>
      </c>
      <c r="R384" s="552">
        <v>93</v>
      </c>
      <c r="S384" s="552">
        <v>110</v>
      </c>
      <c r="T384" s="552">
        <v>110</v>
      </c>
      <c r="U384" s="552">
        <v>111</v>
      </c>
      <c r="V384" s="552">
        <v>116</v>
      </c>
      <c r="W384" s="552">
        <v>128</v>
      </c>
      <c r="X384" s="552">
        <v>133</v>
      </c>
      <c r="Y384" s="552">
        <v>130</v>
      </c>
      <c r="Z384" s="552">
        <v>134</v>
      </c>
      <c r="AA384" s="552">
        <v>139</v>
      </c>
    </row>
    <row r="385" spans="1:72" ht="10.15" customHeight="1" thickTop="1">
      <c r="A385" s="610"/>
      <c r="B385" s="610"/>
      <c r="C385" s="610"/>
      <c r="D385" s="600"/>
      <c r="E385" s="600"/>
      <c r="F385" s="600"/>
      <c r="G385" s="600"/>
    </row>
    <row r="386" spans="1:72" s="593" customFormat="1" ht="20.100000000000001" customHeight="1">
      <c r="A386" s="610"/>
      <c r="B386" s="610"/>
      <c r="C386" s="61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1"/>
      <c r="AC386" s="601"/>
      <c r="AD386" s="601"/>
      <c r="AE386" s="601"/>
      <c r="AF386" s="601"/>
      <c r="AG386" s="601"/>
      <c r="AH386" s="601"/>
      <c r="AI386" s="601"/>
      <c r="AJ386" s="601"/>
      <c r="AK386" s="601"/>
      <c r="AL386" s="601"/>
      <c r="AM386" s="601"/>
      <c r="AN386" s="601"/>
      <c r="AO386" s="601"/>
      <c r="AP386" s="601"/>
      <c r="AQ386" s="601"/>
      <c r="AR386" s="601"/>
      <c r="AS386" s="601"/>
      <c r="AT386" s="601"/>
      <c r="AU386" s="601"/>
      <c r="AV386" s="601"/>
      <c r="AW386" s="601"/>
      <c r="AX386" s="601"/>
      <c r="AY386" s="601"/>
      <c r="AZ386" s="601"/>
      <c r="BA386" s="601"/>
      <c r="BB386" s="601"/>
      <c r="BC386" s="601"/>
      <c r="BD386" s="601"/>
      <c r="BE386" s="601"/>
      <c r="BF386" s="601"/>
      <c r="BG386" s="601"/>
      <c r="BH386" s="601"/>
      <c r="BI386" s="601"/>
      <c r="BJ386" s="601"/>
      <c r="BK386" s="601"/>
      <c r="BL386" s="601"/>
      <c r="BM386" s="601"/>
      <c r="BN386" s="601"/>
      <c r="BO386" s="601"/>
      <c r="BP386" s="601"/>
      <c r="BQ386" s="601"/>
      <c r="BR386" s="601"/>
      <c r="BS386" s="601"/>
      <c r="BT386" s="601"/>
    </row>
    <row r="387" spans="1:72" ht="20.100000000000001" customHeight="1">
      <c r="A387" s="608" t="s">
        <v>234</v>
      </c>
      <c r="B387" s="142"/>
      <c r="C387" s="142"/>
      <c r="D387" s="600"/>
      <c r="E387" s="600"/>
      <c r="F387" s="600"/>
      <c r="G387" s="600"/>
    </row>
    <row r="388" spans="1:72" ht="20.100000000000001" customHeight="1">
      <c r="A388" s="730"/>
      <c r="B388" s="142"/>
      <c r="C388" s="142"/>
      <c r="D388" s="600"/>
      <c r="E388" s="600"/>
      <c r="F388" s="600"/>
      <c r="G388" s="600"/>
    </row>
    <row r="389" spans="1:72" ht="37.5" customHeight="1" thickBot="1">
      <c r="A389" s="460" t="s">
        <v>17</v>
      </c>
      <c r="B389" s="456"/>
      <c r="C389" s="128"/>
      <c r="D389" s="527" t="s">
        <v>18</v>
      </c>
      <c r="E389" s="527" t="s">
        <v>19</v>
      </c>
      <c r="F389" s="527" t="s">
        <v>20</v>
      </c>
      <c r="G389" s="527" t="s">
        <v>21</v>
      </c>
      <c r="H389" s="527" t="s">
        <v>22</v>
      </c>
      <c r="I389" s="527" t="s">
        <v>23</v>
      </c>
      <c r="J389" s="527" t="s">
        <v>24</v>
      </c>
      <c r="K389" s="527" t="s">
        <v>25</v>
      </c>
      <c r="L389" s="527" t="s">
        <v>26</v>
      </c>
      <c r="M389" s="527" t="s">
        <v>27</v>
      </c>
      <c r="N389" s="527" t="s">
        <v>28</v>
      </c>
      <c r="O389" s="527" t="s">
        <v>29</v>
      </c>
      <c r="P389" s="527" t="s">
        <v>30</v>
      </c>
      <c r="Q389" s="527" t="s">
        <v>31</v>
      </c>
      <c r="R389" s="527" t="s">
        <v>32</v>
      </c>
      <c r="S389" s="527" t="s">
        <v>33</v>
      </c>
      <c r="T389" s="527" t="s">
        <v>34</v>
      </c>
      <c r="U389" s="527" t="s">
        <v>35</v>
      </c>
      <c r="V389" s="527" t="s">
        <v>36</v>
      </c>
      <c r="W389" s="527" t="s">
        <v>37</v>
      </c>
      <c r="X389" s="527" t="s">
        <v>38</v>
      </c>
      <c r="Y389" s="527" t="s">
        <v>39</v>
      </c>
      <c r="Z389" s="527" t="s">
        <v>40</v>
      </c>
      <c r="AA389" s="527" t="s">
        <v>41</v>
      </c>
    </row>
    <row r="390" spans="1:72" s="593" customFormat="1" ht="20.100000000000001" customHeight="1">
      <c r="A390" s="609" t="s">
        <v>235</v>
      </c>
      <c r="B390" s="609"/>
      <c r="C390" s="609"/>
      <c r="D390" s="595">
        <v>-11</v>
      </c>
      <c r="E390" s="595">
        <v>2</v>
      </c>
      <c r="F390" s="595">
        <v>-13</v>
      </c>
      <c r="G390" s="595">
        <v>27</v>
      </c>
      <c r="H390" s="595">
        <v>-10</v>
      </c>
      <c r="I390" s="595">
        <v>-10</v>
      </c>
      <c r="J390" s="595">
        <v>-7</v>
      </c>
      <c r="K390" s="595">
        <v>12</v>
      </c>
      <c r="L390" s="595">
        <v>-4</v>
      </c>
      <c r="M390" s="595">
        <v>-4</v>
      </c>
      <c r="N390" s="595">
        <v>-106</v>
      </c>
      <c r="O390" s="595">
        <v>4</v>
      </c>
      <c r="P390" s="602">
        <v>-4</v>
      </c>
      <c r="Q390" s="602">
        <v>-1</v>
      </c>
      <c r="R390" s="602">
        <v>-4</v>
      </c>
      <c r="S390" s="602">
        <v>-25</v>
      </c>
      <c r="T390" s="602">
        <v>-1</v>
      </c>
      <c r="U390" s="602">
        <v>-5</v>
      </c>
      <c r="V390" s="602">
        <v>5</v>
      </c>
      <c r="W390" s="602">
        <v>1</v>
      </c>
      <c r="X390" s="602">
        <v>-2</v>
      </c>
      <c r="Y390" s="602">
        <v>-4</v>
      </c>
      <c r="Z390" s="602">
        <v>1</v>
      </c>
      <c r="AA390" s="602">
        <v>-67</v>
      </c>
      <c r="AB390" s="601"/>
      <c r="AC390" s="601"/>
      <c r="AD390" s="601"/>
      <c r="AE390" s="601"/>
      <c r="AF390" s="601"/>
      <c r="AG390" s="601"/>
      <c r="AH390" s="601"/>
      <c r="AI390" s="601"/>
      <c r="AJ390" s="601"/>
      <c r="AK390" s="601"/>
      <c r="AL390" s="601"/>
      <c r="AM390" s="601"/>
      <c r="AN390" s="601"/>
      <c r="AO390" s="601"/>
      <c r="AP390" s="601"/>
      <c r="AQ390" s="601"/>
      <c r="AR390" s="601"/>
      <c r="AS390" s="601"/>
      <c r="AT390" s="601"/>
      <c r="AU390" s="601"/>
      <c r="AV390" s="601"/>
      <c r="AW390" s="601"/>
      <c r="AX390" s="601"/>
      <c r="AY390" s="601"/>
      <c r="AZ390" s="601"/>
      <c r="BA390" s="601"/>
      <c r="BB390" s="601"/>
      <c r="BC390" s="601"/>
      <c r="BD390" s="601"/>
      <c r="BE390" s="601"/>
      <c r="BF390" s="601"/>
      <c r="BG390" s="601"/>
      <c r="BH390" s="601"/>
      <c r="BI390" s="601"/>
      <c r="BJ390" s="601"/>
      <c r="BK390" s="601"/>
      <c r="BL390" s="601"/>
      <c r="BM390" s="601"/>
      <c r="BN390" s="601"/>
      <c r="BO390" s="601"/>
      <c r="BP390" s="601"/>
      <c r="BQ390" s="601"/>
      <c r="BR390" s="601"/>
      <c r="BS390" s="601"/>
      <c r="BT390" s="601"/>
    </row>
    <row r="391" spans="1:72" s="593" customFormat="1" ht="20.100000000000001" customHeight="1">
      <c r="A391" s="609" t="s">
        <v>212</v>
      </c>
      <c r="B391" s="609"/>
      <c r="C391" s="609"/>
      <c r="D391" s="595">
        <v>19</v>
      </c>
      <c r="E391" s="595">
        <v>22</v>
      </c>
      <c r="F391" s="595">
        <v>6</v>
      </c>
      <c r="G391" s="595">
        <v>-1</v>
      </c>
      <c r="H391" s="595">
        <v>14</v>
      </c>
      <c r="I391" s="595">
        <v>18</v>
      </c>
      <c r="J391" s="595">
        <v>5</v>
      </c>
      <c r="K391" s="595">
        <v>-1</v>
      </c>
      <c r="L391" s="595">
        <v>12</v>
      </c>
      <c r="M391" s="595">
        <v>16</v>
      </c>
      <c r="N391" s="595">
        <v>6</v>
      </c>
      <c r="O391" s="595">
        <v>-2</v>
      </c>
      <c r="P391" s="602">
        <v>9</v>
      </c>
      <c r="Q391" s="602">
        <v>18</v>
      </c>
      <c r="R391" s="602">
        <v>7</v>
      </c>
      <c r="S391" s="602">
        <v>4</v>
      </c>
      <c r="T391" s="602">
        <v>1</v>
      </c>
      <c r="U391" s="602">
        <v>19</v>
      </c>
      <c r="V391" s="602">
        <v>8</v>
      </c>
      <c r="W391" s="602">
        <v>4</v>
      </c>
      <c r="X391" s="602">
        <v>5</v>
      </c>
      <c r="Y391" s="602">
        <v>26</v>
      </c>
      <c r="Z391" s="602">
        <v>5</v>
      </c>
      <c r="AA391" s="602">
        <v>0</v>
      </c>
      <c r="AB391" s="601"/>
      <c r="AC391" s="601"/>
      <c r="AD391" s="601"/>
      <c r="AE391" s="601"/>
      <c r="AF391" s="601"/>
      <c r="AG391" s="601"/>
      <c r="AH391" s="601"/>
      <c r="AI391" s="601"/>
      <c r="AJ391" s="601"/>
      <c r="AK391" s="601"/>
      <c r="AL391" s="601"/>
      <c r="AM391" s="601"/>
      <c r="AN391" s="601"/>
      <c r="AO391" s="601"/>
      <c r="AP391" s="601"/>
      <c r="AQ391" s="601"/>
      <c r="AR391" s="601"/>
      <c r="AS391" s="601"/>
      <c r="AT391" s="601"/>
      <c r="AU391" s="601"/>
      <c r="AV391" s="601"/>
      <c r="AW391" s="601"/>
      <c r="AX391" s="601"/>
      <c r="AY391" s="601"/>
      <c r="AZ391" s="601"/>
      <c r="BA391" s="601"/>
      <c r="BB391" s="601"/>
      <c r="BC391" s="601"/>
      <c r="BD391" s="601"/>
      <c r="BE391" s="601"/>
      <c r="BF391" s="601"/>
      <c r="BG391" s="601"/>
      <c r="BH391" s="601"/>
      <c r="BI391" s="601"/>
      <c r="BJ391" s="601"/>
      <c r="BK391" s="601"/>
      <c r="BL391" s="601"/>
      <c r="BM391" s="601"/>
      <c r="BN391" s="601"/>
      <c r="BO391" s="601"/>
      <c r="BP391" s="601"/>
      <c r="BQ391" s="601"/>
      <c r="BR391" s="601"/>
      <c r="BS391" s="601"/>
      <c r="BT391" s="601"/>
    </row>
    <row r="392" spans="1:72" s="593" customFormat="1" ht="20.100000000000001" customHeight="1">
      <c r="A392" s="609" t="s">
        <v>224</v>
      </c>
      <c r="B392" s="609"/>
      <c r="C392" s="609"/>
      <c r="D392" s="595">
        <v>58</v>
      </c>
      <c r="E392" s="595">
        <v>5</v>
      </c>
      <c r="F392" s="595">
        <v>1</v>
      </c>
      <c r="G392" s="595">
        <v>27</v>
      </c>
      <c r="H392" s="595">
        <v>57</v>
      </c>
      <c r="I392" s="595">
        <v>6</v>
      </c>
      <c r="J392" s="595">
        <v>0</v>
      </c>
      <c r="K392" s="595">
        <v>25</v>
      </c>
      <c r="L392" s="595">
        <v>43</v>
      </c>
      <c r="M392" s="595">
        <v>-4</v>
      </c>
      <c r="N392" s="595">
        <v>-6</v>
      </c>
      <c r="O392" s="595">
        <v>25</v>
      </c>
      <c r="P392" s="602">
        <v>48</v>
      </c>
      <c r="Q392" s="602">
        <v>4</v>
      </c>
      <c r="R392" s="602">
        <v>-2</v>
      </c>
      <c r="S392" s="602">
        <v>27</v>
      </c>
      <c r="T392" s="602">
        <v>46</v>
      </c>
      <c r="U392" s="602">
        <v>4</v>
      </c>
      <c r="V392" s="602">
        <v>-1</v>
      </c>
      <c r="W392" s="602">
        <v>31</v>
      </c>
      <c r="X392" s="602">
        <v>44</v>
      </c>
      <c r="Y392" s="602">
        <v>0</v>
      </c>
      <c r="Z392" s="602">
        <v>6</v>
      </c>
      <c r="AA392" s="602">
        <v>25</v>
      </c>
      <c r="AB392" s="601"/>
      <c r="AC392" s="601"/>
      <c r="AD392" s="601"/>
      <c r="AE392" s="601"/>
      <c r="AF392" s="601"/>
      <c r="AG392" s="601"/>
      <c r="AH392" s="601"/>
      <c r="AI392" s="601"/>
      <c r="AJ392" s="601"/>
      <c r="AK392" s="601"/>
      <c r="AL392" s="601"/>
      <c r="AM392" s="601"/>
      <c r="AN392" s="601"/>
      <c r="AO392" s="601"/>
      <c r="AP392" s="601"/>
      <c r="AQ392" s="601"/>
      <c r="AR392" s="601"/>
      <c r="AS392" s="601"/>
      <c r="AT392" s="601"/>
      <c r="AU392" s="601"/>
      <c r="AV392" s="601"/>
      <c r="AW392" s="601"/>
      <c r="AX392" s="601"/>
      <c r="AY392" s="601"/>
      <c r="AZ392" s="601"/>
      <c r="BA392" s="601"/>
      <c r="BB392" s="601"/>
      <c r="BC392" s="601"/>
      <c r="BD392" s="601"/>
      <c r="BE392" s="601"/>
      <c r="BF392" s="601"/>
      <c r="BG392" s="601"/>
      <c r="BH392" s="601"/>
      <c r="BI392" s="601"/>
      <c r="BJ392" s="601"/>
      <c r="BK392" s="601"/>
      <c r="BL392" s="601"/>
      <c r="BM392" s="601"/>
      <c r="BN392" s="601"/>
      <c r="BO392" s="601"/>
      <c r="BP392" s="601"/>
      <c r="BQ392" s="601"/>
      <c r="BR392" s="601"/>
      <c r="BS392" s="601"/>
      <c r="BT392" s="601"/>
    </row>
    <row r="393" spans="1:72" s="593" customFormat="1" ht="20.100000000000001" customHeight="1">
      <c r="A393" s="609" t="s">
        <v>211</v>
      </c>
      <c r="B393" s="609"/>
      <c r="C393" s="609"/>
      <c r="D393" s="595"/>
      <c r="E393" s="595"/>
      <c r="F393" s="595"/>
      <c r="G393" s="595"/>
      <c r="H393" s="595"/>
      <c r="I393" s="595"/>
      <c r="J393" s="595"/>
      <c r="K393" s="595"/>
      <c r="L393" s="595"/>
      <c r="M393" s="595"/>
      <c r="N393" s="595"/>
      <c r="O393" s="595"/>
      <c r="P393" s="602">
        <v>0</v>
      </c>
      <c r="Q393" s="602">
        <v>0</v>
      </c>
      <c r="R393" s="602">
        <v>0</v>
      </c>
      <c r="S393" s="602">
        <v>0</v>
      </c>
      <c r="T393" s="602">
        <v>0</v>
      </c>
      <c r="U393" s="602">
        <v>0</v>
      </c>
      <c r="V393" s="602">
        <v>0</v>
      </c>
      <c r="W393" s="602">
        <v>0</v>
      </c>
      <c r="X393" s="602">
        <v>0</v>
      </c>
      <c r="Y393" s="602">
        <v>0</v>
      </c>
      <c r="Z393" s="602">
        <v>0</v>
      </c>
      <c r="AA393" s="602">
        <v>0</v>
      </c>
      <c r="AB393" s="601"/>
      <c r="AC393" s="601"/>
      <c r="AD393" s="601"/>
      <c r="AE393" s="601"/>
      <c r="AF393" s="601"/>
      <c r="AG393" s="601"/>
      <c r="AH393" s="601"/>
      <c r="AI393" s="601"/>
      <c r="AJ393" s="601"/>
      <c r="AK393" s="601"/>
      <c r="AL393" s="601"/>
      <c r="AM393" s="601"/>
      <c r="AN393" s="601"/>
      <c r="AO393" s="601"/>
      <c r="AP393" s="601"/>
      <c r="AQ393" s="601"/>
      <c r="AR393" s="601"/>
      <c r="AS393" s="601"/>
      <c r="AT393" s="601"/>
      <c r="AU393" s="601"/>
      <c r="AV393" s="601"/>
      <c r="AW393" s="601"/>
      <c r="AX393" s="601"/>
      <c r="AY393" s="601"/>
      <c r="AZ393" s="601"/>
      <c r="BA393" s="601"/>
      <c r="BB393" s="601"/>
      <c r="BC393" s="601"/>
      <c r="BD393" s="601"/>
      <c r="BE393" s="601"/>
      <c r="BF393" s="601"/>
      <c r="BG393" s="601"/>
      <c r="BH393" s="601"/>
      <c r="BI393" s="601"/>
      <c r="BJ393" s="601"/>
      <c r="BK393" s="601"/>
      <c r="BL393" s="601"/>
      <c r="BM393" s="601"/>
      <c r="BN393" s="601"/>
      <c r="BO393" s="601"/>
      <c r="BP393" s="601"/>
      <c r="BQ393" s="601"/>
      <c r="BR393" s="601"/>
      <c r="BS393" s="601"/>
      <c r="BT393" s="601"/>
    </row>
    <row r="394" spans="1:72" s="593" customFormat="1" ht="20.100000000000001" customHeight="1">
      <c r="A394" s="167" t="s">
        <v>213</v>
      </c>
      <c r="B394" s="167"/>
      <c r="C394" s="167"/>
      <c r="D394" s="595">
        <v>10</v>
      </c>
      <c r="E394" s="595">
        <v>7</v>
      </c>
      <c r="F394" s="595">
        <v>6</v>
      </c>
      <c r="G394" s="595">
        <v>9</v>
      </c>
      <c r="H394" s="595">
        <v>9</v>
      </c>
      <c r="I394" s="595">
        <v>23</v>
      </c>
      <c r="J394" s="595">
        <v>4</v>
      </c>
      <c r="K394" s="595">
        <v>2</v>
      </c>
      <c r="L394" s="595">
        <v>7</v>
      </c>
      <c r="M394" s="595">
        <v>14</v>
      </c>
      <c r="N394" s="595">
        <v>11</v>
      </c>
      <c r="O394" s="595">
        <v>8</v>
      </c>
      <c r="P394" s="539">
        <v>14</v>
      </c>
      <c r="Q394" s="539">
        <v>18</v>
      </c>
      <c r="R394" s="539">
        <v>9</v>
      </c>
      <c r="S394" s="539">
        <v>10</v>
      </c>
      <c r="T394" s="602">
        <v>14</v>
      </c>
      <c r="U394" s="602">
        <v>17</v>
      </c>
      <c r="V394" s="602">
        <v>8</v>
      </c>
      <c r="W394" s="602">
        <v>-1</v>
      </c>
      <c r="X394" s="602">
        <v>0</v>
      </c>
      <c r="Y394" s="602">
        <v>2</v>
      </c>
      <c r="Z394" s="602">
        <v>0</v>
      </c>
      <c r="AA394" s="602">
        <v>-2</v>
      </c>
      <c r="AB394" s="601"/>
      <c r="AC394" s="601"/>
      <c r="AD394" s="601"/>
      <c r="AE394" s="601"/>
      <c r="AF394" s="601"/>
      <c r="AG394" s="601"/>
      <c r="AH394" s="601"/>
      <c r="AI394" s="601"/>
      <c r="AJ394" s="601"/>
      <c r="AK394" s="601"/>
      <c r="AL394" s="601"/>
      <c r="AM394" s="601"/>
      <c r="AN394" s="601"/>
      <c r="AO394" s="601"/>
      <c r="AP394" s="601"/>
      <c r="AQ394" s="601"/>
      <c r="AR394" s="601"/>
      <c r="AS394" s="601"/>
      <c r="AT394" s="601"/>
      <c r="AU394" s="601"/>
      <c r="AV394" s="601"/>
      <c r="AW394" s="601"/>
      <c r="AX394" s="601"/>
      <c r="AY394" s="601"/>
      <c r="AZ394" s="601"/>
      <c r="BA394" s="601"/>
      <c r="BB394" s="601"/>
      <c r="BC394" s="601"/>
      <c r="BD394" s="601"/>
      <c r="BE394" s="601"/>
      <c r="BF394" s="601"/>
      <c r="BG394" s="601"/>
      <c r="BH394" s="601"/>
      <c r="BI394" s="601"/>
      <c r="BJ394" s="601"/>
      <c r="BK394" s="601"/>
      <c r="BL394" s="601"/>
      <c r="BM394" s="601"/>
      <c r="BN394" s="601"/>
      <c r="BO394" s="601"/>
      <c r="BP394" s="601"/>
      <c r="BQ394" s="601"/>
      <c r="BR394" s="601"/>
      <c r="BS394" s="601"/>
      <c r="BT394" s="601"/>
    </row>
    <row r="395" spans="1:72" ht="20.100000000000001" customHeight="1" thickBot="1">
      <c r="A395" s="296" t="s">
        <v>216</v>
      </c>
      <c r="B395" s="296"/>
      <c r="C395" s="296"/>
      <c r="D395" s="543">
        <f>SUM(D390:D394)</f>
        <v>76</v>
      </c>
      <c r="E395" s="543">
        <f>SUM(E390:E394)</f>
        <v>36</v>
      </c>
      <c r="F395" s="543">
        <f>SUM(F390:F394)</f>
        <v>0</v>
      </c>
      <c r="G395" s="543">
        <f>SUM(G390:G394)</f>
        <v>62</v>
      </c>
      <c r="H395" s="543">
        <v>69</v>
      </c>
      <c r="I395" s="543">
        <v>37</v>
      </c>
      <c r="J395" s="543">
        <v>1</v>
      </c>
      <c r="K395" s="543">
        <v>38</v>
      </c>
      <c r="L395" s="543">
        <v>58</v>
      </c>
      <c r="M395" s="543">
        <v>22</v>
      </c>
      <c r="N395" s="543">
        <v>-95</v>
      </c>
      <c r="O395" s="543">
        <v>35</v>
      </c>
      <c r="P395" s="543">
        <v>67</v>
      </c>
      <c r="Q395" s="543">
        <v>38</v>
      </c>
      <c r="R395" s="543">
        <v>11</v>
      </c>
      <c r="S395" s="543">
        <v>15</v>
      </c>
      <c r="T395" s="543">
        <v>59</v>
      </c>
      <c r="U395" s="543">
        <v>35</v>
      </c>
      <c r="V395" s="543">
        <v>21</v>
      </c>
      <c r="W395" s="543">
        <v>34</v>
      </c>
      <c r="X395" s="543">
        <v>47</v>
      </c>
      <c r="Y395" s="543">
        <v>24</v>
      </c>
      <c r="Z395" s="543">
        <v>12</v>
      </c>
      <c r="AA395" s="543">
        <v>-44</v>
      </c>
    </row>
    <row r="396" spans="1:72" ht="20.100000000000001" customHeight="1" thickTop="1">
      <c r="A396" s="167" t="s">
        <v>217</v>
      </c>
      <c r="B396" s="167"/>
      <c r="C396" s="167"/>
      <c r="D396" s="539">
        <v>3</v>
      </c>
      <c r="E396" s="539">
        <v>-2</v>
      </c>
      <c r="F396" s="539">
        <v>3</v>
      </c>
      <c r="G396" s="539">
        <v>1</v>
      </c>
      <c r="H396" s="539">
        <v>3</v>
      </c>
      <c r="I396" s="539">
        <v>0</v>
      </c>
      <c r="J396" s="539">
        <v>0</v>
      </c>
      <c r="K396" s="539">
        <v>0</v>
      </c>
      <c r="L396" s="539">
        <v>0</v>
      </c>
      <c r="M396" s="539">
        <v>0</v>
      </c>
      <c r="N396" s="539" t="s">
        <v>61</v>
      </c>
      <c r="O396" s="539" t="s">
        <v>61</v>
      </c>
      <c r="P396" s="539" t="s">
        <v>61</v>
      </c>
      <c r="Q396" s="539" t="s">
        <v>61</v>
      </c>
      <c r="R396" s="539" t="s">
        <v>61</v>
      </c>
      <c r="S396" s="539" t="s">
        <v>61</v>
      </c>
      <c r="T396" s="539" t="s">
        <v>61</v>
      </c>
      <c r="U396" s="539" t="s">
        <v>61</v>
      </c>
      <c r="V396" s="539" t="s">
        <v>61</v>
      </c>
      <c r="W396" s="539" t="s">
        <v>61</v>
      </c>
      <c r="X396" s="539" t="s">
        <v>61</v>
      </c>
      <c r="Y396" s="539" t="s">
        <v>61</v>
      </c>
      <c r="Z396" s="539" t="s">
        <v>61</v>
      </c>
      <c r="AA396" s="539" t="s">
        <v>61</v>
      </c>
    </row>
    <row r="397" spans="1:72" ht="20.100000000000001" customHeight="1" thickBot="1">
      <c r="A397" s="296" t="s">
        <v>219</v>
      </c>
      <c r="B397" s="458"/>
      <c r="C397" s="459"/>
      <c r="D397" s="552">
        <v>78</v>
      </c>
      <c r="E397" s="552">
        <v>34</v>
      </c>
      <c r="F397" s="552">
        <v>3</v>
      </c>
      <c r="G397" s="552">
        <v>63</v>
      </c>
      <c r="H397" s="552">
        <v>72</v>
      </c>
      <c r="I397" s="552">
        <v>37</v>
      </c>
      <c r="J397" s="552">
        <v>1</v>
      </c>
      <c r="K397" s="552">
        <v>38</v>
      </c>
      <c r="L397" s="552">
        <v>58</v>
      </c>
      <c r="M397" s="552">
        <v>22</v>
      </c>
      <c r="N397" s="552">
        <v>-95</v>
      </c>
      <c r="O397" s="552">
        <v>35</v>
      </c>
      <c r="P397" s="552">
        <v>67</v>
      </c>
      <c r="Q397" s="552">
        <v>38</v>
      </c>
      <c r="R397" s="552">
        <v>11</v>
      </c>
      <c r="S397" s="552">
        <v>15</v>
      </c>
      <c r="T397" s="552">
        <v>59</v>
      </c>
      <c r="U397" s="552">
        <v>35</v>
      </c>
      <c r="V397" s="552">
        <v>21</v>
      </c>
      <c r="W397" s="552">
        <v>34</v>
      </c>
      <c r="X397" s="552">
        <v>47</v>
      </c>
      <c r="Y397" s="552">
        <v>24</v>
      </c>
      <c r="Z397" s="552">
        <v>12</v>
      </c>
      <c r="AA397" s="552">
        <v>-44</v>
      </c>
    </row>
    <row r="398" spans="1:72" ht="10.15" customHeight="1" thickTop="1">
      <c r="A398" s="611"/>
      <c r="B398" s="611"/>
      <c r="C398" s="611"/>
      <c r="D398" s="595"/>
      <c r="E398" s="595"/>
      <c r="F398" s="595"/>
      <c r="G398" s="595"/>
      <c r="H398" s="595"/>
      <c r="I398" s="595"/>
      <c r="J398" s="595"/>
      <c r="K398" s="595"/>
      <c r="L398" s="595"/>
      <c r="M398" s="595"/>
      <c r="N398" s="595"/>
      <c r="O398" s="595"/>
      <c r="P398" s="595"/>
      <c r="Q398" s="595"/>
      <c r="R398" s="595"/>
      <c r="S398" s="595"/>
      <c r="T398" s="595"/>
      <c r="U398" s="595"/>
      <c r="V398" s="595"/>
      <c r="W398" s="595"/>
      <c r="X398" s="595"/>
      <c r="Y398" s="595"/>
      <c r="Z398" s="595"/>
      <c r="AA398" s="595"/>
    </row>
    <row r="399" spans="1:72" s="620" customFormat="1" ht="20.100000000000001" customHeight="1">
      <c r="A399" s="610" t="s">
        <v>236</v>
      </c>
      <c r="B399" s="590"/>
      <c r="C399" s="590"/>
      <c r="D399" s="487"/>
      <c r="E399" s="487"/>
      <c r="F399" s="487"/>
      <c r="G399" s="487"/>
      <c r="H399" s="487"/>
      <c r="I399" s="487"/>
      <c r="J399" s="487"/>
      <c r="K399" s="487"/>
      <c r="L399" s="487"/>
      <c r="M399" s="487"/>
      <c r="N399" s="487"/>
      <c r="O399" s="487"/>
      <c r="P399" s="487"/>
      <c r="Q399" s="487"/>
      <c r="R399" s="487"/>
      <c r="S399" s="487"/>
      <c r="T399" s="487"/>
      <c r="U399" s="487"/>
      <c r="V399" s="487"/>
      <c r="W399" s="487"/>
      <c r="X399" s="487"/>
      <c r="Y399" s="487"/>
      <c r="Z399" s="487"/>
      <c r="AA399" s="487"/>
      <c r="AB399" s="452"/>
      <c r="AC399" s="452"/>
      <c r="AD399" s="452"/>
      <c r="AE399" s="452"/>
      <c r="AF399" s="452"/>
      <c r="AG399" s="452"/>
      <c r="AH399" s="452"/>
      <c r="AI399" s="452"/>
      <c r="AJ399" s="452"/>
      <c r="AK399" s="452"/>
      <c r="AL399" s="452"/>
      <c r="AM399" s="452"/>
      <c r="AN399" s="452"/>
      <c r="AO399" s="452"/>
      <c r="AP399" s="452"/>
      <c r="AQ399" s="452"/>
      <c r="AR399" s="452"/>
      <c r="AS399" s="452"/>
      <c r="AT399" s="452"/>
      <c r="AU399" s="452"/>
      <c r="AV399" s="452"/>
      <c r="AW399" s="452"/>
      <c r="AX399" s="452"/>
      <c r="AY399" s="452"/>
      <c r="AZ399" s="452"/>
      <c r="BA399" s="452"/>
      <c r="BB399" s="452"/>
      <c r="BC399" s="452"/>
      <c r="BD399" s="452"/>
      <c r="BE399" s="452"/>
      <c r="BF399" s="452"/>
      <c r="BG399" s="452"/>
      <c r="BH399" s="452"/>
      <c r="BI399" s="452"/>
      <c r="BJ399" s="452"/>
      <c r="BK399" s="452"/>
      <c r="BL399" s="452"/>
      <c r="BM399" s="452"/>
      <c r="BN399" s="452"/>
      <c r="BO399" s="452"/>
      <c r="BP399" s="452"/>
      <c r="BQ399" s="452"/>
      <c r="BR399" s="452"/>
      <c r="BS399" s="452"/>
      <c r="BT399" s="452"/>
    </row>
    <row r="400" spans="1:72" s="620" customFormat="1" ht="20.100000000000001" customHeight="1">
      <c r="A400" s="610" t="s">
        <v>237</v>
      </c>
      <c r="B400" s="610"/>
      <c r="C400" s="610"/>
      <c r="D400" s="595">
        <v>-2</v>
      </c>
      <c r="E400" s="595">
        <v>0</v>
      </c>
      <c r="F400" s="595">
        <v>-3</v>
      </c>
      <c r="G400" s="595">
        <v>-1</v>
      </c>
      <c r="H400" s="595">
        <v>-2</v>
      </c>
      <c r="I400" s="595">
        <v>-2</v>
      </c>
      <c r="J400" s="595">
        <v>2</v>
      </c>
      <c r="K400" s="595">
        <v>1</v>
      </c>
      <c r="L400" s="595">
        <v>0</v>
      </c>
      <c r="M400" s="595">
        <v>0</v>
      </c>
      <c r="N400" s="595">
        <v>1</v>
      </c>
      <c r="O400" s="595">
        <v>2</v>
      </c>
      <c r="P400" s="595">
        <v>-2</v>
      </c>
      <c r="Q400" s="595">
        <v>-9</v>
      </c>
      <c r="R400" s="595">
        <v>0</v>
      </c>
      <c r="S400" s="595">
        <v>-5</v>
      </c>
      <c r="T400" s="595">
        <v>-1</v>
      </c>
      <c r="U400" s="595">
        <v>-1</v>
      </c>
      <c r="V400" s="595">
        <v>-1</v>
      </c>
      <c r="W400" s="595">
        <v>-7</v>
      </c>
      <c r="X400" s="595">
        <v>0</v>
      </c>
      <c r="Y400" s="595">
        <v>-1</v>
      </c>
      <c r="Z400" s="595">
        <v>0</v>
      </c>
      <c r="AA400" s="595">
        <v>-93</v>
      </c>
      <c r="AB400" s="452"/>
      <c r="AC400" s="452"/>
      <c r="AD400" s="452"/>
      <c r="AE400" s="452"/>
      <c r="AF400" s="452"/>
      <c r="AG400" s="452"/>
      <c r="AH400" s="452"/>
      <c r="AI400" s="452"/>
      <c r="AJ400" s="452"/>
      <c r="AK400" s="452"/>
      <c r="AL400" s="452"/>
      <c r="AM400" s="452"/>
      <c r="AN400" s="452"/>
      <c r="AO400" s="452"/>
      <c r="AP400" s="452"/>
      <c r="AQ400" s="452"/>
      <c r="AR400" s="452"/>
      <c r="AS400" s="452"/>
      <c r="AT400" s="452"/>
      <c r="AU400" s="452"/>
      <c r="AV400" s="452"/>
      <c r="AW400" s="452"/>
      <c r="AX400" s="452"/>
      <c r="AY400" s="452"/>
      <c r="AZ400" s="452"/>
      <c r="BA400" s="452"/>
      <c r="BB400" s="452"/>
      <c r="BC400" s="452"/>
      <c r="BD400" s="452"/>
      <c r="BE400" s="452"/>
      <c r="BF400" s="452"/>
      <c r="BG400" s="452"/>
      <c r="BH400" s="452"/>
      <c r="BI400" s="452"/>
      <c r="BJ400" s="452"/>
      <c r="BK400" s="452"/>
      <c r="BL400" s="452"/>
      <c r="BM400" s="452"/>
      <c r="BN400" s="452"/>
      <c r="BO400" s="452"/>
      <c r="BP400" s="452"/>
      <c r="BQ400" s="452"/>
      <c r="BR400" s="452"/>
      <c r="BS400" s="452"/>
      <c r="BT400" s="452"/>
    </row>
    <row r="401" spans="1:72" ht="8.25" customHeight="1">
      <c r="A401" s="611"/>
      <c r="B401" s="611"/>
      <c r="C401" s="611"/>
      <c r="D401" s="600"/>
      <c r="E401" s="600"/>
      <c r="F401" s="600"/>
      <c r="G401" s="600"/>
    </row>
    <row r="402" spans="1:72" ht="20.100000000000001" customHeight="1">
      <c r="A402" s="610" t="s">
        <v>238</v>
      </c>
      <c r="B402" s="611"/>
      <c r="C402" s="611"/>
      <c r="D402" s="600"/>
      <c r="E402" s="600"/>
      <c r="F402" s="600"/>
      <c r="G402" s="600"/>
    </row>
    <row r="403" spans="1:72" ht="20.100000000000001" customHeight="1">
      <c r="A403" s="610"/>
      <c r="B403" s="611"/>
      <c r="C403" s="611"/>
      <c r="D403" s="600"/>
      <c r="E403" s="600"/>
      <c r="F403" s="600"/>
      <c r="G403" s="600"/>
    </row>
    <row r="404" spans="1:72" s="593" customFormat="1" ht="20.100000000000001" customHeight="1">
      <c r="A404" s="609"/>
      <c r="B404" s="609"/>
      <c r="C404" s="609"/>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1"/>
      <c r="AC404" s="601"/>
      <c r="AD404" s="601"/>
      <c r="AE404" s="601"/>
      <c r="AF404" s="601"/>
      <c r="AG404" s="601"/>
      <c r="AH404" s="601"/>
      <c r="AI404" s="601"/>
      <c r="AJ404" s="601"/>
      <c r="AK404" s="601"/>
      <c r="AL404" s="601"/>
      <c r="AM404" s="601"/>
      <c r="AN404" s="601"/>
      <c r="AO404" s="601"/>
      <c r="AP404" s="601"/>
      <c r="AQ404" s="601"/>
      <c r="AR404" s="601"/>
      <c r="AS404" s="601"/>
      <c r="AT404" s="601"/>
      <c r="AU404" s="601"/>
      <c r="AV404" s="601"/>
      <c r="AW404" s="601"/>
      <c r="AX404" s="601"/>
      <c r="AY404" s="601"/>
      <c r="AZ404" s="601"/>
      <c r="BA404" s="601"/>
      <c r="BB404" s="601"/>
      <c r="BC404" s="601"/>
      <c r="BD404" s="601"/>
      <c r="BE404" s="601"/>
      <c r="BF404" s="601"/>
      <c r="BG404" s="601"/>
      <c r="BH404" s="601"/>
      <c r="BI404" s="601"/>
      <c r="BJ404" s="601"/>
      <c r="BK404" s="601"/>
      <c r="BL404" s="601"/>
      <c r="BM404" s="601"/>
      <c r="BN404" s="601"/>
      <c r="BO404" s="601"/>
      <c r="BP404" s="601"/>
      <c r="BQ404" s="601"/>
      <c r="BR404" s="601"/>
      <c r="BS404" s="601"/>
      <c r="BT404" s="601"/>
    </row>
    <row r="405" spans="1:72" ht="20.100000000000001" customHeight="1">
      <c r="A405" s="608" t="s">
        <v>239</v>
      </c>
      <c r="B405" s="142"/>
      <c r="C405" s="142"/>
      <c r="D405" s="600"/>
      <c r="E405" s="600"/>
      <c r="F405" s="600"/>
      <c r="G405" s="600"/>
    </row>
    <row r="406" spans="1:72" ht="37.5" customHeight="1" thickBot="1">
      <c r="A406" s="460" t="s">
        <v>17</v>
      </c>
      <c r="B406" s="456"/>
      <c r="C406" s="128"/>
      <c r="D406" s="579" t="s">
        <v>74</v>
      </c>
      <c r="E406" s="579" t="s">
        <v>75</v>
      </c>
      <c r="F406" s="579" t="s">
        <v>76</v>
      </c>
      <c r="G406" s="579" t="s">
        <v>77</v>
      </c>
      <c r="H406" s="579" t="s">
        <v>78</v>
      </c>
      <c r="I406" s="579" t="s">
        <v>79</v>
      </c>
      <c r="J406" s="579" t="s">
        <v>80</v>
      </c>
      <c r="K406" s="579" t="s">
        <v>81</v>
      </c>
      <c r="L406" s="579" t="s">
        <v>82</v>
      </c>
      <c r="M406" s="579" t="s">
        <v>83</v>
      </c>
      <c r="N406" s="579" t="s">
        <v>84</v>
      </c>
      <c r="O406" s="579" t="s">
        <v>85</v>
      </c>
      <c r="P406" s="579" t="s">
        <v>86</v>
      </c>
      <c r="Q406" s="579" t="s">
        <v>87</v>
      </c>
      <c r="R406" s="579" t="s">
        <v>88</v>
      </c>
      <c r="S406" s="579" t="s">
        <v>89</v>
      </c>
      <c r="T406" s="579" t="s">
        <v>90</v>
      </c>
      <c r="U406" s="579" t="s">
        <v>91</v>
      </c>
      <c r="V406" s="579" t="s">
        <v>92</v>
      </c>
      <c r="W406" s="579" t="s">
        <v>93</v>
      </c>
      <c r="X406" s="579" t="s">
        <v>94</v>
      </c>
      <c r="Y406" s="579" t="s">
        <v>95</v>
      </c>
      <c r="Z406" s="579" t="s">
        <v>96</v>
      </c>
      <c r="AA406" s="579" t="s">
        <v>97</v>
      </c>
    </row>
    <row r="407" spans="1:72" s="593" customFormat="1" ht="20.100000000000001" customHeight="1">
      <c r="A407" s="609" t="s">
        <v>223</v>
      </c>
      <c r="B407" s="609"/>
      <c r="C407" s="609"/>
      <c r="D407" s="595">
        <v>913</v>
      </c>
      <c r="E407" s="595">
        <v>902</v>
      </c>
      <c r="F407" s="595">
        <v>868</v>
      </c>
      <c r="G407" s="595">
        <v>896</v>
      </c>
      <c r="H407" s="595">
        <v>882</v>
      </c>
      <c r="I407" s="595">
        <v>862</v>
      </c>
      <c r="J407" s="595">
        <v>859</v>
      </c>
      <c r="K407" s="595">
        <v>859</v>
      </c>
      <c r="L407" s="595">
        <v>859</v>
      </c>
      <c r="M407" s="595">
        <v>862</v>
      </c>
      <c r="N407" s="595">
        <v>748</v>
      </c>
      <c r="O407" s="595">
        <v>758</v>
      </c>
      <c r="P407" s="602">
        <v>744</v>
      </c>
      <c r="Q407" s="602">
        <v>740</v>
      </c>
      <c r="R407" s="602">
        <v>731</v>
      </c>
      <c r="S407" s="602">
        <v>711</v>
      </c>
      <c r="T407" s="602">
        <v>717</v>
      </c>
      <c r="U407" s="602">
        <v>704</v>
      </c>
      <c r="V407" s="602">
        <v>793</v>
      </c>
      <c r="W407" s="602">
        <v>785</v>
      </c>
      <c r="X407" s="602">
        <v>945</v>
      </c>
      <c r="Y407" s="602">
        <v>853</v>
      </c>
      <c r="Z407" s="602">
        <v>884</v>
      </c>
      <c r="AA407" s="602">
        <v>854</v>
      </c>
      <c r="AB407" s="601"/>
      <c r="AC407" s="601"/>
      <c r="AD407" s="601"/>
      <c r="AE407" s="601"/>
      <c r="AF407" s="601"/>
      <c r="AG407" s="601"/>
      <c r="AH407" s="601"/>
      <c r="AI407" s="601"/>
      <c r="AJ407" s="601"/>
      <c r="AK407" s="601"/>
      <c r="AL407" s="601"/>
      <c r="AM407" s="601"/>
      <c r="AN407" s="601"/>
      <c r="AO407" s="601"/>
      <c r="AP407" s="601"/>
      <c r="AQ407" s="601"/>
      <c r="AR407" s="601"/>
      <c r="AS407" s="601"/>
      <c r="AT407" s="601"/>
      <c r="AU407" s="601"/>
      <c r="AV407" s="601"/>
      <c r="AW407" s="601"/>
      <c r="AX407" s="601"/>
      <c r="AY407" s="601"/>
      <c r="AZ407" s="601"/>
      <c r="BA407" s="601"/>
      <c r="BB407" s="601"/>
      <c r="BC407" s="601"/>
      <c r="BD407" s="601"/>
      <c r="BE407" s="601"/>
      <c r="BF407" s="601"/>
      <c r="BG407" s="601"/>
      <c r="BH407" s="601"/>
      <c r="BI407" s="601"/>
      <c r="BJ407" s="601"/>
      <c r="BK407" s="601"/>
      <c r="BL407" s="601"/>
      <c r="BM407" s="601"/>
      <c r="BN407" s="601"/>
      <c r="BO407" s="601"/>
      <c r="BP407" s="601"/>
      <c r="BQ407" s="601"/>
      <c r="BR407" s="601"/>
      <c r="BS407" s="601"/>
      <c r="BT407" s="601"/>
    </row>
    <row r="408" spans="1:72" ht="20.100000000000001" customHeight="1">
      <c r="A408" s="609" t="s">
        <v>212</v>
      </c>
      <c r="B408" s="609"/>
      <c r="C408" s="609"/>
      <c r="D408" s="595">
        <v>502</v>
      </c>
      <c r="E408" s="595">
        <v>487</v>
      </c>
      <c r="F408" s="595">
        <v>479</v>
      </c>
      <c r="G408" s="595">
        <v>463</v>
      </c>
      <c r="H408" s="595">
        <v>444</v>
      </c>
      <c r="I408" s="595">
        <v>507</v>
      </c>
      <c r="J408" s="595">
        <v>472</v>
      </c>
      <c r="K408" s="595">
        <v>326</v>
      </c>
      <c r="L408" s="595">
        <v>391</v>
      </c>
      <c r="M408" s="595">
        <v>408</v>
      </c>
      <c r="N408" s="595">
        <v>350</v>
      </c>
      <c r="O408" s="595">
        <v>316</v>
      </c>
      <c r="P408" s="602">
        <v>343</v>
      </c>
      <c r="Q408" s="602">
        <v>385</v>
      </c>
      <c r="R408" s="602">
        <v>394</v>
      </c>
      <c r="S408" s="602">
        <v>436</v>
      </c>
      <c r="T408" s="602">
        <v>465</v>
      </c>
      <c r="U408" s="602">
        <v>433</v>
      </c>
      <c r="V408" s="602">
        <v>437</v>
      </c>
      <c r="W408" s="602">
        <v>472</v>
      </c>
      <c r="X408" s="602">
        <v>473</v>
      </c>
      <c r="Y408" s="602">
        <v>496</v>
      </c>
      <c r="Z408" s="602">
        <v>482</v>
      </c>
      <c r="AA408" s="602">
        <v>495</v>
      </c>
    </row>
    <row r="409" spans="1:72" s="593" customFormat="1" ht="20.100000000000001" customHeight="1">
      <c r="A409" s="609" t="s">
        <v>224</v>
      </c>
      <c r="B409" s="609"/>
      <c r="C409" s="609"/>
      <c r="D409" s="595">
        <v>620</v>
      </c>
      <c r="E409" s="595">
        <v>581</v>
      </c>
      <c r="F409" s="595">
        <v>569</v>
      </c>
      <c r="G409" s="595">
        <v>592</v>
      </c>
      <c r="H409" s="595">
        <v>532</v>
      </c>
      <c r="I409" s="595">
        <v>606</v>
      </c>
      <c r="J409" s="595">
        <v>623</v>
      </c>
      <c r="K409" s="595">
        <v>523</v>
      </c>
      <c r="L409" s="595">
        <v>543</v>
      </c>
      <c r="M409" s="595">
        <v>516</v>
      </c>
      <c r="N409" s="595">
        <v>499</v>
      </c>
      <c r="O409" s="595">
        <v>559</v>
      </c>
      <c r="P409" s="602">
        <v>583</v>
      </c>
      <c r="Q409" s="602">
        <v>550</v>
      </c>
      <c r="R409" s="602">
        <v>536</v>
      </c>
      <c r="S409" s="602">
        <v>573</v>
      </c>
      <c r="T409" s="602">
        <v>620</v>
      </c>
      <c r="U409" s="602">
        <v>596</v>
      </c>
      <c r="V409" s="602">
        <v>593</v>
      </c>
      <c r="W409" s="602">
        <v>611</v>
      </c>
      <c r="X409" s="602">
        <v>639</v>
      </c>
      <c r="Y409" s="602">
        <v>579</v>
      </c>
      <c r="Z409" s="602">
        <v>613</v>
      </c>
      <c r="AA409" s="602">
        <v>641</v>
      </c>
      <c r="AB409" s="601"/>
      <c r="AC409" s="601"/>
      <c r="AD409" s="601"/>
      <c r="AE409" s="601"/>
      <c r="AF409" s="601"/>
      <c r="AG409" s="601"/>
      <c r="AH409" s="601"/>
      <c r="AI409" s="601"/>
      <c r="AJ409" s="601"/>
      <c r="AK409" s="601"/>
      <c r="AL409" s="601"/>
      <c r="AM409" s="601"/>
      <c r="AN409" s="601"/>
      <c r="AO409" s="601"/>
      <c r="AP409" s="601"/>
      <c r="AQ409" s="601"/>
      <c r="AR409" s="601"/>
      <c r="AS409" s="601"/>
      <c r="AT409" s="601"/>
      <c r="AU409" s="601"/>
      <c r="AV409" s="601"/>
      <c r="AW409" s="601"/>
      <c r="AX409" s="601"/>
      <c r="AY409" s="601"/>
      <c r="AZ409" s="601"/>
      <c r="BA409" s="601"/>
      <c r="BB409" s="601"/>
      <c r="BC409" s="601"/>
      <c r="BD409" s="601"/>
      <c r="BE409" s="601"/>
      <c r="BF409" s="601"/>
      <c r="BG409" s="601"/>
      <c r="BH409" s="601"/>
      <c r="BI409" s="601"/>
      <c r="BJ409" s="601"/>
      <c r="BK409" s="601"/>
      <c r="BL409" s="601"/>
      <c r="BM409" s="601"/>
      <c r="BN409" s="601"/>
      <c r="BO409" s="601"/>
      <c r="BP409" s="601"/>
      <c r="BQ409" s="601"/>
      <c r="BR409" s="601"/>
      <c r="BS409" s="601"/>
      <c r="BT409" s="601"/>
    </row>
    <row r="410" spans="1:72" s="593" customFormat="1" ht="20.100000000000001" customHeight="1">
      <c r="A410" s="609" t="s">
        <v>211</v>
      </c>
      <c r="B410" s="609"/>
      <c r="C410" s="609"/>
      <c r="D410" s="595"/>
      <c r="E410" s="595"/>
      <c r="F410" s="595"/>
      <c r="G410" s="595"/>
      <c r="H410" s="595"/>
      <c r="I410" s="595"/>
      <c r="J410" s="595"/>
      <c r="K410" s="595"/>
      <c r="L410" s="595"/>
      <c r="M410" s="595"/>
      <c r="N410" s="595"/>
      <c r="O410" s="595"/>
      <c r="P410" s="602">
        <v>0</v>
      </c>
      <c r="Q410" s="602">
        <v>0</v>
      </c>
      <c r="R410" s="602">
        <v>0</v>
      </c>
      <c r="S410" s="602">
        <v>0</v>
      </c>
      <c r="T410" s="602">
        <v>0</v>
      </c>
      <c r="U410" s="602">
        <v>0</v>
      </c>
      <c r="V410" s="602">
        <v>0</v>
      </c>
      <c r="W410" s="602">
        <v>0</v>
      </c>
      <c r="X410" s="602">
        <v>0</v>
      </c>
      <c r="Y410" s="602">
        <v>0</v>
      </c>
      <c r="Z410" s="602">
        <v>0</v>
      </c>
      <c r="AA410" s="602">
        <v>0</v>
      </c>
      <c r="AB410" s="601"/>
      <c r="AC410" s="601"/>
      <c r="AD410" s="601"/>
      <c r="AE410" s="601"/>
      <c r="AF410" s="601"/>
      <c r="AG410" s="601"/>
      <c r="AH410" s="601"/>
      <c r="AI410" s="601"/>
      <c r="AJ410" s="601"/>
      <c r="AK410" s="601"/>
      <c r="AL410" s="601"/>
      <c r="AM410" s="601"/>
      <c r="AN410" s="601"/>
      <c r="AO410" s="601"/>
      <c r="AP410" s="601"/>
      <c r="AQ410" s="601"/>
      <c r="AR410" s="601"/>
      <c r="AS410" s="601"/>
      <c r="AT410" s="601"/>
      <c r="AU410" s="601"/>
      <c r="AV410" s="601"/>
      <c r="AW410" s="601"/>
      <c r="AX410" s="601"/>
      <c r="AY410" s="601"/>
      <c r="AZ410" s="601"/>
      <c r="BA410" s="601"/>
      <c r="BB410" s="601"/>
      <c r="BC410" s="601"/>
      <c r="BD410" s="601"/>
      <c r="BE410" s="601"/>
      <c r="BF410" s="601"/>
      <c r="BG410" s="601"/>
      <c r="BH410" s="601"/>
      <c r="BI410" s="601"/>
      <c r="BJ410" s="601"/>
      <c r="BK410" s="601"/>
      <c r="BL410" s="601"/>
      <c r="BM410" s="601"/>
      <c r="BN410" s="601"/>
      <c r="BO410" s="601"/>
      <c r="BP410" s="601"/>
      <c r="BQ410" s="601"/>
      <c r="BR410" s="601"/>
      <c r="BS410" s="601"/>
      <c r="BT410" s="601"/>
    </row>
    <row r="411" spans="1:72" ht="20.100000000000001" customHeight="1">
      <c r="A411" s="609" t="s">
        <v>213</v>
      </c>
      <c r="B411" s="609"/>
      <c r="C411" s="609"/>
      <c r="D411" s="595">
        <v>371</v>
      </c>
      <c r="E411" s="595">
        <v>342</v>
      </c>
      <c r="F411" s="595">
        <v>341</v>
      </c>
      <c r="G411" s="595">
        <v>339</v>
      </c>
      <c r="H411" s="595">
        <v>463</v>
      </c>
      <c r="I411" s="595">
        <v>346</v>
      </c>
      <c r="J411" s="595">
        <v>364</v>
      </c>
      <c r="K411" s="595">
        <v>319</v>
      </c>
      <c r="L411" s="595">
        <v>338</v>
      </c>
      <c r="M411" s="595">
        <v>330</v>
      </c>
      <c r="N411" s="595">
        <v>321</v>
      </c>
      <c r="O411" s="595">
        <v>326</v>
      </c>
      <c r="P411" s="602">
        <v>363</v>
      </c>
      <c r="Q411" s="602">
        <v>362</v>
      </c>
      <c r="R411" s="602">
        <v>382</v>
      </c>
      <c r="S411" s="602">
        <v>392</v>
      </c>
      <c r="T411" s="602">
        <v>398</v>
      </c>
      <c r="U411" s="602">
        <v>377</v>
      </c>
      <c r="V411" s="602">
        <v>35</v>
      </c>
      <c r="W411" s="602">
        <v>32</v>
      </c>
      <c r="X411" s="602">
        <v>17</v>
      </c>
      <c r="Y411" s="602">
        <v>3740</v>
      </c>
      <c r="Z411" s="602">
        <v>3883</v>
      </c>
      <c r="AA411" s="602">
        <v>3988</v>
      </c>
    </row>
    <row r="412" spans="1:72" ht="20.100000000000001" customHeight="1">
      <c r="A412" s="167" t="s">
        <v>240</v>
      </c>
      <c r="B412" s="167"/>
      <c r="C412" s="167"/>
      <c r="D412" s="595">
        <v>97</v>
      </c>
      <c r="E412" s="595">
        <v>86</v>
      </c>
      <c r="F412" s="595">
        <v>53</v>
      </c>
      <c r="G412" s="595">
        <v>52</v>
      </c>
      <c r="H412" s="595">
        <v>54</v>
      </c>
      <c r="I412" s="595">
        <v>0</v>
      </c>
      <c r="J412" s="595">
        <v>0</v>
      </c>
      <c r="K412" s="595">
        <v>0</v>
      </c>
      <c r="L412" s="595">
        <v>0</v>
      </c>
      <c r="M412" s="602" t="s">
        <v>61</v>
      </c>
      <c r="N412" s="602" t="s">
        <v>61</v>
      </c>
      <c r="O412" s="602" t="s">
        <v>61</v>
      </c>
      <c r="P412" s="602" t="s">
        <v>61</v>
      </c>
      <c r="Q412" s="602" t="s">
        <v>61</v>
      </c>
      <c r="R412" s="602" t="s">
        <v>61</v>
      </c>
      <c r="S412" s="602" t="s">
        <v>61</v>
      </c>
      <c r="T412" s="602" t="s">
        <v>61</v>
      </c>
      <c r="U412" s="602" t="s">
        <v>61</v>
      </c>
      <c r="V412" s="602" t="s">
        <v>61</v>
      </c>
      <c r="W412" s="602" t="s">
        <v>61</v>
      </c>
      <c r="X412" s="602" t="s">
        <v>61</v>
      </c>
      <c r="Y412" s="602" t="s">
        <v>61</v>
      </c>
      <c r="Z412" s="602" t="s">
        <v>61</v>
      </c>
      <c r="AA412" s="602" t="s">
        <v>61</v>
      </c>
    </row>
    <row r="413" spans="1:72" ht="20.100000000000001" customHeight="1" thickBot="1">
      <c r="A413" s="296" t="s">
        <v>219</v>
      </c>
      <c r="B413" s="296"/>
      <c r="C413" s="296"/>
      <c r="D413" s="543">
        <v>2504</v>
      </c>
      <c r="E413" s="543">
        <v>2397</v>
      </c>
      <c r="F413" s="543">
        <v>2311</v>
      </c>
      <c r="G413" s="543">
        <v>2341</v>
      </c>
      <c r="H413" s="543">
        <v>2374</v>
      </c>
      <c r="I413" s="543">
        <v>2321</v>
      </c>
      <c r="J413" s="543">
        <v>2318</v>
      </c>
      <c r="K413" s="543">
        <v>2027</v>
      </c>
      <c r="L413" s="543">
        <v>2130</v>
      </c>
      <c r="M413" s="543">
        <v>2115</v>
      </c>
      <c r="N413" s="543">
        <v>1918</v>
      </c>
      <c r="O413" s="543">
        <v>1959</v>
      </c>
      <c r="P413" s="543">
        <v>2034</v>
      </c>
      <c r="Q413" s="543">
        <v>2037</v>
      </c>
      <c r="R413" s="543">
        <v>2042</v>
      </c>
      <c r="S413" s="543">
        <v>2112</v>
      </c>
      <c r="T413" s="543">
        <v>2201</v>
      </c>
      <c r="U413" s="543">
        <v>2111</v>
      </c>
      <c r="V413" s="543">
        <v>1858</v>
      </c>
      <c r="W413" s="543">
        <v>1900</v>
      </c>
      <c r="X413" s="543">
        <v>2074</v>
      </c>
      <c r="Y413" s="543">
        <v>5668</v>
      </c>
      <c r="Z413" s="543">
        <v>5862</v>
      </c>
      <c r="AA413" s="543">
        <v>5978</v>
      </c>
    </row>
    <row r="414" spans="1:72" ht="10.15" customHeight="1" thickTop="1">
      <c r="A414" s="611"/>
      <c r="B414" s="611"/>
      <c r="C414" s="611"/>
      <c r="D414" s="545"/>
      <c r="E414" s="545"/>
      <c r="F414" s="545"/>
      <c r="G414" s="545"/>
      <c r="H414" s="545"/>
      <c r="I414" s="545"/>
      <c r="J414" s="545"/>
      <c r="K414" s="545"/>
      <c r="L414" s="545"/>
      <c r="M414" s="545"/>
      <c r="N414" s="545"/>
      <c r="O414" s="545"/>
      <c r="P414" s="545"/>
      <c r="Q414" s="545"/>
      <c r="R414" s="545"/>
      <c r="S414" s="545"/>
      <c r="T414" s="545"/>
      <c r="U414" s="545"/>
      <c r="V414" s="545"/>
      <c r="W414" s="545"/>
      <c r="X414" s="545"/>
      <c r="Y414" s="545"/>
      <c r="Z414" s="545"/>
      <c r="AA414" s="545"/>
    </row>
    <row r="415" spans="1:72" s="593" customFormat="1" ht="20.100000000000001" customHeight="1">
      <c r="A415" s="610"/>
      <c r="B415" s="611"/>
      <c r="C415" s="611"/>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1"/>
      <c r="AC415" s="601"/>
      <c r="AD415" s="601"/>
      <c r="AE415" s="601"/>
      <c r="AF415" s="601"/>
      <c r="AG415" s="601"/>
      <c r="AH415" s="601"/>
      <c r="AI415" s="601"/>
      <c r="AJ415" s="601"/>
      <c r="AK415" s="601"/>
      <c r="AL415" s="601"/>
      <c r="AM415" s="601"/>
      <c r="AN415" s="601"/>
      <c r="AO415" s="601"/>
      <c r="AP415" s="601"/>
      <c r="AQ415" s="601"/>
      <c r="AR415" s="601"/>
      <c r="AS415" s="601"/>
      <c r="AT415" s="601"/>
      <c r="AU415" s="601"/>
      <c r="AV415" s="601"/>
      <c r="AW415" s="601"/>
      <c r="AX415" s="601"/>
      <c r="AY415" s="601"/>
      <c r="AZ415" s="601"/>
      <c r="BA415" s="601"/>
      <c r="BB415" s="601"/>
      <c r="BC415" s="601"/>
      <c r="BD415" s="601"/>
      <c r="BE415" s="601"/>
      <c r="BF415" s="601"/>
      <c r="BG415" s="601"/>
      <c r="BH415" s="601"/>
      <c r="BI415" s="601"/>
      <c r="BJ415" s="601"/>
      <c r="BK415" s="601"/>
      <c r="BL415" s="601"/>
      <c r="BM415" s="601"/>
      <c r="BN415" s="601"/>
      <c r="BO415" s="601"/>
      <c r="BP415" s="601"/>
      <c r="BQ415" s="601"/>
      <c r="BR415" s="601"/>
      <c r="BS415" s="601"/>
      <c r="BT415" s="601"/>
    </row>
    <row r="416" spans="1:72" s="593" customFormat="1" ht="20.100000000000001" customHeight="1">
      <c r="A416" s="611"/>
      <c r="B416" s="611"/>
      <c r="C416" s="611"/>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1"/>
      <c r="AC416" s="601"/>
      <c r="AD416" s="601"/>
      <c r="AE416" s="601"/>
      <c r="AF416" s="601"/>
      <c r="AG416" s="601"/>
      <c r="AH416" s="601"/>
      <c r="AI416" s="601"/>
      <c r="AJ416" s="601"/>
      <c r="AK416" s="601"/>
      <c r="AL416" s="601"/>
      <c r="AM416" s="601"/>
      <c r="AN416" s="601"/>
      <c r="AO416" s="601"/>
      <c r="AP416" s="601"/>
      <c r="AQ416" s="601"/>
      <c r="AR416" s="601"/>
      <c r="AS416" s="601"/>
      <c r="AT416" s="601"/>
      <c r="AU416" s="601"/>
      <c r="AV416" s="601"/>
      <c r="AW416" s="601"/>
      <c r="AX416" s="601"/>
      <c r="AY416" s="601"/>
      <c r="AZ416" s="601"/>
      <c r="BA416" s="601"/>
      <c r="BB416" s="601"/>
      <c r="BC416" s="601"/>
      <c r="BD416" s="601"/>
      <c r="BE416" s="601"/>
      <c r="BF416" s="601"/>
      <c r="BG416" s="601"/>
      <c r="BH416" s="601"/>
      <c r="BI416" s="601"/>
      <c r="BJ416" s="601"/>
      <c r="BK416" s="601"/>
      <c r="BL416" s="601"/>
      <c r="BM416" s="601"/>
      <c r="BN416" s="601"/>
      <c r="BO416" s="601"/>
      <c r="BP416" s="601"/>
      <c r="BQ416" s="601"/>
      <c r="BR416" s="601"/>
      <c r="BS416" s="601"/>
      <c r="BT416" s="601"/>
    </row>
    <row r="417" spans="1:72" ht="20.100000000000001" customHeight="1">
      <c r="A417" s="608" t="s">
        <v>241</v>
      </c>
      <c r="B417" s="142"/>
      <c r="C417" s="142"/>
      <c r="D417" s="600"/>
      <c r="E417" s="600"/>
      <c r="F417" s="600"/>
      <c r="G417" s="600"/>
    </row>
    <row r="418" spans="1:72" ht="37.5" customHeight="1" thickBot="1">
      <c r="A418" s="460" t="s">
        <v>17</v>
      </c>
      <c r="B418" s="456"/>
      <c r="C418" s="128"/>
      <c r="D418" s="527" t="s">
        <v>18</v>
      </c>
      <c r="E418" s="527" t="s">
        <v>19</v>
      </c>
      <c r="F418" s="527" t="s">
        <v>20</v>
      </c>
      <c r="G418" s="527" t="s">
        <v>21</v>
      </c>
      <c r="H418" s="527" t="s">
        <v>22</v>
      </c>
      <c r="I418" s="527" t="s">
        <v>23</v>
      </c>
      <c r="J418" s="527" t="s">
        <v>24</v>
      </c>
      <c r="K418" s="527" t="s">
        <v>25</v>
      </c>
      <c r="L418" s="527" t="s">
        <v>26</v>
      </c>
      <c r="M418" s="527" t="s">
        <v>27</v>
      </c>
      <c r="N418" s="527" t="s">
        <v>28</v>
      </c>
      <c r="O418" s="527" t="s">
        <v>29</v>
      </c>
      <c r="P418" s="527" t="s">
        <v>30</v>
      </c>
      <c r="Q418" s="527" t="s">
        <v>31</v>
      </c>
      <c r="R418" s="527" t="s">
        <v>32</v>
      </c>
      <c r="S418" s="527" t="s">
        <v>33</v>
      </c>
      <c r="T418" s="527" t="s">
        <v>34</v>
      </c>
      <c r="U418" s="527" t="s">
        <v>35</v>
      </c>
      <c r="V418" s="527" t="s">
        <v>36</v>
      </c>
      <c r="W418" s="527" t="s">
        <v>37</v>
      </c>
      <c r="X418" s="527" t="s">
        <v>38</v>
      </c>
      <c r="Y418" s="527" t="s">
        <v>39</v>
      </c>
      <c r="Z418" s="527" t="s">
        <v>40</v>
      </c>
      <c r="AA418" s="527" t="s">
        <v>41</v>
      </c>
    </row>
    <row r="419" spans="1:72" s="593" customFormat="1" ht="20.100000000000001" customHeight="1">
      <c r="A419" s="609" t="s">
        <v>223</v>
      </c>
      <c r="B419" s="609"/>
      <c r="C419" s="609"/>
      <c r="D419" s="595">
        <v>26</v>
      </c>
      <c r="E419" s="595">
        <v>43</v>
      </c>
      <c r="F419" s="595">
        <v>48</v>
      </c>
      <c r="G419" s="595">
        <v>62</v>
      </c>
      <c r="H419" s="595">
        <v>35</v>
      </c>
      <c r="I419" s="595">
        <v>37</v>
      </c>
      <c r="J419" s="595">
        <v>65</v>
      </c>
      <c r="K419" s="595">
        <v>59</v>
      </c>
      <c r="L419" s="595">
        <v>28</v>
      </c>
      <c r="M419" s="595">
        <v>37</v>
      </c>
      <c r="N419" s="595">
        <v>52</v>
      </c>
      <c r="O419" s="595">
        <v>70</v>
      </c>
      <c r="P419" s="602">
        <v>25</v>
      </c>
      <c r="Q419" s="602">
        <v>50</v>
      </c>
      <c r="R419" s="602">
        <v>44</v>
      </c>
      <c r="S419" s="602">
        <v>78</v>
      </c>
      <c r="T419" s="602">
        <v>24</v>
      </c>
      <c r="U419" s="602">
        <v>40</v>
      </c>
      <c r="V419" s="602">
        <v>56</v>
      </c>
      <c r="W419" s="602">
        <v>53</v>
      </c>
      <c r="X419" s="602">
        <v>47</v>
      </c>
      <c r="Y419" s="602">
        <v>45</v>
      </c>
      <c r="Z419" s="602">
        <v>68</v>
      </c>
      <c r="AA419" s="602">
        <v>88</v>
      </c>
      <c r="AB419" s="601"/>
      <c r="AC419" s="601"/>
      <c r="AD419" s="601"/>
      <c r="AE419" s="601"/>
      <c r="AF419" s="601"/>
      <c r="AG419" s="601"/>
      <c r="AH419" s="601"/>
      <c r="AI419" s="601"/>
      <c r="AJ419" s="601"/>
      <c r="AK419" s="601"/>
      <c r="AL419" s="601"/>
      <c r="AM419" s="601"/>
      <c r="AN419" s="601"/>
      <c r="AO419" s="601"/>
      <c r="AP419" s="601"/>
      <c r="AQ419" s="601"/>
      <c r="AR419" s="601"/>
      <c r="AS419" s="601"/>
      <c r="AT419" s="601"/>
      <c r="AU419" s="601"/>
      <c r="AV419" s="601"/>
      <c r="AW419" s="601"/>
      <c r="AX419" s="601"/>
      <c r="AY419" s="601"/>
      <c r="AZ419" s="601"/>
      <c r="BA419" s="601"/>
      <c r="BB419" s="601"/>
      <c r="BC419" s="601"/>
      <c r="BD419" s="601"/>
      <c r="BE419" s="601"/>
      <c r="BF419" s="601"/>
      <c r="BG419" s="601"/>
      <c r="BH419" s="601"/>
      <c r="BI419" s="601"/>
      <c r="BJ419" s="601"/>
      <c r="BK419" s="601"/>
      <c r="BL419" s="601"/>
      <c r="BM419" s="601"/>
      <c r="BN419" s="601"/>
      <c r="BO419" s="601"/>
      <c r="BP419" s="601"/>
      <c r="BQ419" s="601"/>
      <c r="BR419" s="601"/>
      <c r="BS419" s="601"/>
      <c r="BT419" s="601"/>
    </row>
    <row r="420" spans="1:72" ht="20.100000000000001" customHeight="1">
      <c r="A420" s="609" t="s">
        <v>212</v>
      </c>
      <c r="B420" s="609"/>
      <c r="C420" s="609"/>
      <c r="D420" s="595">
        <v>71</v>
      </c>
      <c r="E420" s="595">
        <v>98</v>
      </c>
      <c r="F420" s="595">
        <v>125</v>
      </c>
      <c r="G420" s="595">
        <v>141</v>
      </c>
      <c r="H420" s="595">
        <v>58</v>
      </c>
      <c r="I420" s="595">
        <v>71</v>
      </c>
      <c r="J420" s="595">
        <v>105</v>
      </c>
      <c r="K420" s="595">
        <v>106</v>
      </c>
      <c r="L420" s="595">
        <v>45</v>
      </c>
      <c r="M420" s="595">
        <v>69</v>
      </c>
      <c r="N420" s="595">
        <v>84</v>
      </c>
      <c r="O420" s="595">
        <v>87</v>
      </c>
      <c r="P420" s="602">
        <v>40</v>
      </c>
      <c r="Q420" s="602">
        <v>53</v>
      </c>
      <c r="R420" s="602">
        <v>41</v>
      </c>
      <c r="S420" s="602">
        <v>67</v>
      </c>
      <c r="T420" s="602">
        <v>32</v>
      </c>
      <c r="U420" s="602">
        <v>42</v>
      </c>
      <c r="V420" s="602">
        <v>32</v>
      </c>
      <c r="W420" s="602">
        <v>47</v>
      </c>
      <c r="X420" s="602">
        <v>10</v>
      </c>
      <c r="Y420" s="602">
        <v>9</v>
      </c>
      <c r="Z420" s="602">
        <v>10</v>
      </c>
      <c r="AA420" s="602">
        <v>24</v>
      </c>
    </row>
    <row r="421" spans="1:72" s="593" customFormat="1" ht="20.100000000000001" customHeight="1">
      <c r="A421" s="609" t="s">
        <v>224</v>
      </c>
      <c r="B421" s="609"/>
      <c r="C421" s="609"/>
      <c r="D421" s="595">
        <v>33</v>
      </c>
      <c r="E421" s="595">
        <v>26</v>
      </c>
      <c r="F421" s="595">
        <v>37</v>
      </c>
      <c r="G421" s="595">
        <v>26</v>
      </c>
      <c r="H421" s="595">
        <v>13</v>
      </c>
      <c r="I421" s="595">
        <v>14</v>
      </c>
      <c r="J421" s="595">
        <v>30</v>
      </c>
      <c r="K421" s="595">
        <v>30</v>
      </c>
      <c r="L421" s="595">
        <v>11</v>
      </c>
      <c r="M421" s="595">
        <v>22</v>
      </c>
      <c r="N421" s="595">
        <v>33</v>
      </c>
      <c r="O421" s="595">
        <v>39</v>
      </c>
      <c r="P421" s="602">
        <v>15</v>
      </c>
      <c r="Q421" s="602">
        <v>17</v>
      </c>
      <c r="R421" s="602">
        <v>34</v>
      </c>
      <c r="S421" s="602">
        <v>42</v>
      </c>
      <c r="T421" s="602">
        <v>21</v>
      </c>
      <c r="U421" s="602">
        <v>34</v>
      </c>
      <c r="V421" s="602">
        <v>47</v>
      </c>
      <c r="W421" s="602">
        <v>68</v>
      </c>
      <c r="X421" s="602">
        <v>27</v>
      </c>
      <c r="Y421" s="602">
        <v>49</v>
      </c>
      <c r="Z421" s="602">
        <v>65</v>
      </c>
      <c r="AA421" s="602">
        <v>68</v>
      </c>
      <c r="AB421" s="601"/>
      <c r="AC421" s="601"/>
      <c r="AD421" s="601"/>
      <c r="AE421" s="601"/>
      <c r="AF421" s="601"/>
      <c r="AG421" s="601"/>
      <c r="AH421" s="601"/>
      <c r="AI421" s="601"/>
      <c r="AJ421" s="601"/>
      <c r="AK421" s="601"/>
      <c r="AL421" s="601"/>
      <c r="AM421" s="601"/>
      <c r="AN421" s="601"/>
      <c r="AO421" s="601"/>
      <c r="AP421" s="601"/>
      <c r="AQ421" s="601"/>
      <c r="AR421" s="601"/>
      <c r="AS421" s="601"/>
      <c r="AT421" s="601"/>
      <c r="AU421" s="601"/>
      <c r="AV421" s="601"/>
      <c r="AW421" s="601"/>
      <c r="AX421" s="601"/>
      <c r="AY421" s="601"/>
      <c r="AZ421" s="601"/>
      <c r="BA421" s="601"/>
      <c r="BB421" s="601"/>
      <c r="BC421" s="601"/>
      <c r="BD421" s="601"/>
      <c r="BE421" s="601"/>
      <c r="BF421" s="601"/>
      <c r="BG421" s="601"/>
      <c r="BH421" s="601"/>
      <c r="BI421" s="601"/>
      <c r="BJ421" s="601"/>
      <c r="BK421" s="601"/>
      <c r="BL421" s="601"/>
      <c r="BM421" s="601"/>
      <c r="BN421" s="601"/>
      <c r="BO421" s="601"/>
      <c r="BP421" s="601"/>
      <c r="BQ421" s="601"/>
      <c r="BR421" s="601"/>
      <c r="BS421" s="601"/>
      <c r="BT421" s="601"/>
    </row>
    <row r="422" spans="1:72" s="593" customFormat="1" ht="20.100000000000001" customHeight="1">
      <c r="A422" s="609" t="s">
        <v>211</v>
      </c>
      <c r="B422" s="609"/>
      <c r="C422" s="609"/>
      <c r="D422" s="595"/>
      <c r="E422" s="595"/>
      <c r="F422" s="595"/>
      <c r="G422" s="595"/>
      <c r="H422" s="595"/>
      <c r="I422" s="595"/>
      <c r="J422" s="595"/>
      <c r="K422" s="595"/>
      <c r="L422" s="595"/>
      <c r="M422" s="595"/>
      <c r="N422" s="595"/>
      <c r="O422" s="595"/>
      <c r="P422" s="602">
        <v>0</v>
      </c>
      <c r="Q422" s="602">
        <v>0</v>
      </c>
      <c r="R422" s="602">
        <v>1</v>
      </c>
      <c r="S422" s="602">
        <v>2</v>
      </c>
      <c r="T422" s="602">
        <v>2</v>
      </c>
      <c r="U422" s="602">
        <v>1</v>
      </c>
      <c r="V422" s="602">
        <v>2</v>
      </c>
      <c r="W422" s="602">
        <v>3</v>
      </c>
      <c r="X422" s="602">
        <v>10</v>
      </c>
      <c r="Y422" s="602">
        <v>12</v>
      </c>
      <c r="Z422" s="602">
        <v>12</v>
      </c>
      <c r="AA422" s="602">
        <v>14</v>
      </c>
      <c r="AB422" s="601"/>
      <c r="AC422" s="601"/>
      <c r="AD422" s="601"/>
      <c r="AE422" s="601"/>
      <c r="AF422" s="601"/>
      <c r="AG422" s="601"/>
      <c r="AH422" s="601"/>
      <c r="AI422" s="601"/>
      <c r="AJ422" s="601"/>
      <c r="AK422" s="601"/>
      <c r="AL422" s="601"/>
      <c r="AM422" s="601"/>
      <c r="AN422" s="601"/>
      <c r="AO422" s="601"/>
      <c r="AP422" s="601"/>
      <c r="AQ422" s="601"/>
      <c r="AR422" s="601"/>
      <c r="AS422" s="601"/>
      <c r="AT422" s="601"/>
      <c r="AU422" s="601"/>
      <c r="AV422" s="601"/>
      <c r="AW422" s="601"/>
      <c r="AX422" s="601"/>
      <c r="AY422" s="601"/>
      <c r="AZ422" s="601"/>
      <c r="BA422" s="601"/>
      <c r="BB422" s="601"/>
      <c r="BC422" s="601"/>
      <c r="BD422" s="601"/>
      <c r="BE422" s="601"/>
      <c r="BF422" s="601"/>
      <c r="BG422" s="601"/>
      <c r="BH422" s="601"/>
      <c r="BI422" s="601"/>
      <c r="BJ422" s="601"/>
      <c r="BK422" s="601"/>
      <c r="BL422" s="601"/>
      <c r="BM422" s="601"/>
      <c r="BN422" s="601"/>
      <c r="BO422" s="601"/>
      <c r="BP422" s="601"/>
      <c r="BQ422" s="601"/>
      <c r="BR422" s="601"/>
      <c r="BS422" s="601"/>
      <c r="BT422" s="601"/>
    </row>
    <row r="423" spans="1:72" ht="20.100000000000001" customHeight="1">
      <c r="A423" s="167" t="s">
        <v>213</v>
      </c>
      <c r="B423" s="167"/>
      <c r="C423" s="167"/>
      <c r="D423" s="595">
        <v>1</v>
      </c>
      <c r="E423" s="595">
        <v>2</v>
      </c>
      <c r="F423" s="595">
        <v>3</v>
      </c>
      <c r="G423" s="595">
        <v>8</v>
      </c>
      <c r="H423" s="595">
        <v>3</v>
      </c>
      <c r="I423" s="595">
        <v>-3</v>
      </c>
      <c r="J423" s="595">
        <v>5</v>
      </c>
      <c r="K423" s="595">
        <v>-2</v>
      </c>
      <c r="L423" s="595">
        <v>1</v>
      </c>
      <c r="M423" s="595">
        <v>2</v>
      </c>
      <c r="N423" s="595">
        <v>1</v>
      </c>
      <c r="O423" s="595">
        <v>2</v>
      </c>
      <c r="P423" s="539">
        <v>2</v>
      </c>
      <c r="Q423" s="539">
        <v>13</v>
      </c>
      <c r="R423" s="539">
        <v>22</v>
      </c>
      <c r="S423" s="539">
        <v>46</v>
      </c>
      <c r="T423" s="602">
        <v>94</v>
      </c>
      <c r="U423" s="602">
        <v>19</v>
      </c>
      <c r="V423" s="602">
        <v>37</v>
      </c>
      <c r="W423" s="602">
        <v>36</v>
      </c>
      <c r="X423" s="602">
        <v>9</v>
      </c>
      <c r="Y423" s="602">
        <v>7</v>
      </c>
      <c r="Z423" s="602">
        <v>5</v>
      </c>
      <c r="AA423" s="602">
        <v>5</v>
      </c>
    </row>
    <row r="424" spans="1:72" ht="20.100000000000001" customHeight="1" thickBot="1">
      <c r="A424" s="296" t="s">
        <v>216</v>
      </c>
      <c r="B424" s="296"/>
      <c r="C424" s="296"/>
      <c r="D424" s="543">
        <f>SUM(D419:D423)</f>
        <v>131</v>
      </c>
      <c r="E424" s="543">
        <f>SUM(E419:E423)</f>
        <v>169</v>
      </c>
      <c r="F424" s="543">
        <f>SUM(F419:F423)</f>
        <v>213</v>
      </c>
      <c r="G424" s="543">
        <f>SUM(G419:G423)</f>
        <v>237</v>
      </c>
      <c r="H424" s="543">
        <v>110</v>
      </c>
      <c r="I424" s="543">
        <v>118</v>
      </c>
      <c r="J424" s="543">
        <v>205</v>
      </c>
      <c r="K424" s="543">
        <v>194</v>
      </c>
      <c r="L424" s="543">
        <v>85</v>
      </c>
      <c r="M424" s="543">
        <v>129</v>
      </c>
      <c r="N424" s="543">
        <v>170</v>
      </c>
      <c r="O424" s="543">
        <v>197</v>
      </c>
      <c r="P424" s="543">
        <v>82</v>
      </c>
      <c r="Q424" s="543">
        <v>133</v>
      </c>
      <c r="R424" s="543">
        <v>141</v>
      </c>
      <c r="S424" s="543">
        <v>235</v>
      </c>
      <c r="T424" s="543">
        <v>172</v>
      </c>
      <c r="U424" s="543">
        <v>136</v>
      </c>
      <c r="V424" s="543">
        <v>174</v>
      </c>
      <c r="W424" s="543">
        <v>208</v>
      </c>
      <c r="X424" s="543">
        <v>103</v>
      </c>
      <c r="Y424" s="543">
        <v>122</v>
      </c>
      <c r="Z424" s="543">
        <v>160</v>
      </c>
      <c r="AA424" s="543">
        <v>200</v>
      </c>
    </row>
    <row r="425" spans="1:72" ht="20.100000000000001" customHeight="1" thickTop="1">
      <c r="A425" s="167" t="s">
        <v>217</v>
      </c>
      <c r="B425" s="167"/>
      <c r="C425" s="167"/>
      <c r="D425" s="539">
        <v>49</v>
      </c>
      <c r="E425" s="539">
        <v>59</v>
      </c>
      <c r="F425" s="539">
        <v>56</v>
      </c>
      <c r="G425" s="539">
        <v>91</v>
      </c>
      <c r="H425" s="539">
        <v>25</v>
      </c>
      <c r="I425" s="539">
        <v>35</v>
      </c>
      <c r="J425" s="539">
        <v>29</v>
      </c>
      <c r="K425" s="539">
        <v>58</v>
      </c>
      <c r="L425" s="539">
        <v>20</v>
      </c>
      <c r="M425" s="539">
        <v>25</v>
      </c>
      <c r="N425" s="539" t="s">
        <v>61</v>
      </c>
      <c r="O425" s="539" t="s">
        <v>61</v>
      </c>
      <c r="P425" s="539" t="s">
        <v>61</v>
      </c>
      <c r="Q425" s="539" t="s">
        <v>61</v>
      </c>
      <c r="R425" s="539" t="s">
        <v>61</v>
      </c>
      <c r="S425" s="539" t="s">
        <v>61</v>
      </c>
      <c r="T425" s="539" t="s">
        <v>61</v>
      </c>
      <c r="U425" s="539" t="s">
        <v>61</v>
      </c>
      <c r="V425" s="539" t="s">
        <v>61</v>
      </c>
      <c r="W425" s="539" t="s">
        <v>61</v>
      </c>
      <c r="X425" s="539" t="s">
        <v>61</v>
      </c>
      <c r="Y425" s="539" t="s">
        <v>61</v>
      </c>
      <c r="Z425" s="539" t="s">
        <v>61</v>
      </c>
      <c r="AA425" s="539" t="s">
        <v>61</v>
      </c>
    </row>
    <row r="426" spans="1:72" ht="20.100000000000001" customHeight="1" thickBot="1">
      <c r="A426" s="296" t="s">
        <v>219</v>
      </c>
      <c r="B426" s="458"/>
      <c r="C426" s="459"/>
      <c r="D426" s="552">
        <v>181</v>
      </c>
      <c r="E426" s="552">
        <v>227</v>
      </c>
      <c r="F426" s="552">
        <v>269</v>
      </c>
      <c r="G426" s="552">
        <v>328</v>
      </c>
      <c r="H426" s="552">
        <v>134</v>
      </c>
      <c r="I426" s="552">
        <v>153</v>
      </c>
      <c r="J426" s="552">
        <v>234</v>
      </c>
      <c r="K426" s="552">
        <v>252</v>
      </c>
      <c r="L426" s="552">
        <v>105</v>
      </c>
      <c r="M426" s="552">
        <v>154</v>
      </c>
      <c r="N426" s="552">
        <v>170</v>
      </c>
      <c r="O426" s="552">
        <v>197</v>
      </c>
      <c r="P426" s="552">
        <v>82</v>
      </c>
      <c r="Q426" s="552">
        <v>133</v>
      </c>
      <c r="R426" s="552">
        <v>141</v>
      </c>
      <c r="S426" s="552">
        <v>235</v>
      </c>
      <c r="T426" s="552">
        <v>172</v>
      </c>
      <c r="U426" s="552">
        <v>136</v>
      </c>
      <c r="V426" s="552">
        <v>174</v>
      </c>
      <c r="W426" s="552">
        <v>208</v>
      </c>
      <c r="X426" s="552">
        <v>103</v>
      </c>
      <c r="Y426" s="552">
        <v>122</v>
      </c>
      <c r="Z426" s="552">
        <v>160</v>
      </c>
      <c r="AA426" s="552">
        <v>200</v>
      </c>
    </row>
    <row r="427" spans="1:72" ht="10.15" customHeight="1" thickTop="1">
      <c r="A427" s="611"/>
      <c r="B427" s="457"/>
      <c r="C427" s="219"/>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row>
    <row r="428" spans="1:72" ht="20.100000000000001" customHeight="1">
      <c r="A428" s="609" t="s">
        <v>242</v>
      </c>
      <c r="B428" s="611"/>
      <c r="C428" s="611"/>
      <c r="D428" s="595">
        <v>23</v>
      </c>
      <c r="E428" s="595">
        <v>12</v>
      </c>
      <c r="F428" s="595">
        <v>13</v>
      </c>
      <c r="G428" s="595">
        <v>12</v>
      </c>
      <c r="H428" s="595">
        <v>10</v>
      </c>
      <c r="I428" s="595">
        <v>12</v>
      </c>
      <c r="J428" s="595">
        <v>14</v>
      </c>
      <c r="K428" s="595">
        <v>12</v>
      </c>
      <c r="L428" s="595">
        <v>10</v>
      </c>
      <c r="M428" s="595">
        <v>14</v>
      </c>
      <c r="N428" s="595">
        <v>11</v>
      </c>
      <c r="O428" s="595">
        <v>9</v>
      </c>
      <c r="P428" s="595">
        <v>4</v>
      </c>
      <c r="Q428" s="595">
        <v>2</v>
      </c>
      <c r="R428" s="595">
        <v>4</v>
      </c>
      <c r="S428" s="595">
        <v>6</v>
      </c>
      <c r="T428" s="595">
        <v>4</v>
      </c>
      <c r="U428" s="595">
        <v>4</v>
      </c>
      <c r="V428" s="595">
        <v>3</v>
      </c>
      <c r="W428" s="595">
        <v>4</v>
      </c>
      <c r="X428" s="595">
        <v>1</v>
      </c>
      <c r="Y428" s="595">
        <v>2</v>
      </c>
      <c r="Z428" s="595">
        <v>4</v>
      </c>
      <c r="AA428" s="595">
        <v>3</v>
      </c>
    </row>
    <row r="429" spans="1:72" s="593" customFormat="1" ht="10.15" customHeight="1">
      <c r="A429" s="611"/>
      <c r="B429" s="611"/>
      <c r="C429" s="611"/>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1"/>
      <c r="AC429" s="601"/>
      <c r="AD429" s="601"/>
      <c r="AE429" s="601"/>
      <c r="AF429" s="601"/>
      <c r="AG429" s="601"/>
      <c r="AH429" s="601"/>
      <c r="AI429" s="601"/>
      <c r="AJ429" s="601"/>
      <c r="AK429" s="601"/>
      <c r="AL429" s="601"/>
      <c r="AM429" s="601"/>
      <c r="AN429" s="601"/>
      <c r="AO429" s="601"/>
      <c r="AP429" s="601"/>
      <c r="AQ429" s="601"/>
      <c r="AR429" s="601"/>
      <c r="AS429" s="601"/>
      <c r="AT429" s="601"/>
      <c r="AU429" s="601"/>
      <c r="AV429" s="601"/>
      <c r="AW429" s="601"/>
      <c r="AX429" s="601"/>
      <c r="AY429" s="601"/>
      <c r="AZ429" s="601"/>
      <c r="BA429" s="601"/>
      <c r="BB429" s="601"/>
      <c r="BC429" s="601"/>
      <c r="BD429" s="601"/>
      <c r="BE429" s="601"/>
      <c r="BF429" s="601"/>
      <c r="BG429" s="601"/>
      <c r="BH429" s="601"/>
      <c r="BI429" s="601"/>
      <c r="BJ429" s="601"/>
      <c r="BK429" s="601"/>
      <c r="BL429" s="601"/>
      <c r="BM429" s="601"/>
      <c r="BN429" s="601"/>
      <c r="BO429" s="601"/>
      <c r="BP429" s="601"/>
      <c r="BQ429" s="601"/>
      <c r="BR429" s="601"/>
      <c r="BS429" s="601"/>
      <c r="BT429" s="601"/>
    </row>
    <row r="430" spans="1:72" s="593" customFormat="1" ht="20.100000000000001" customHeight="1">
      <c r="A430" s="611"/>
      <c r="B430" s="611"/>
      <c r="C430" s="611"/>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601"/>
      <c r="AY430" s="601"/>
      <c r="AZ430" s="601"/>
      <c r="BA430" s="601"/>
      <c r="BB430" s="601"/>
      <c r="BC430" s="601"/>
      <c r="BD430" s="601"/>
      <c r="BE430" s="601"/>
      <c r="BF430" s="601"/>
      <c r="BG430" s="601"/>
      <c r="BH430" s="601"/>
      <c r="BI430" s="601"/>
      <c r="BJ430" s="601"/>
      <c r="BK430" s="601"/>
      <c r="BL430" s="601"/>
      <c r="BM430" s="601"/>
      <c r="BN430" s="601"/>
      <c r="BO430" s="601"/>
      <c r="BP430" s="601"/>
      <c r="BQ430" s="601"/>
      <c r="BR430" s="601"/>
      <c r="BS430" s="601"/>
      <c r="BT430" s="601"/>
    </row>
    <row r="431" spans="1:72" ht="20.100000000000001" customHeight="1">
      <c r="A431" s="608" t="s">
        <v>243</v>
      </c>
      <c r="B431" s="142"/>
      <c r="C431" s="142"/>
      <c r="D431" s="600"/>
      <c r="E431" s="600"/>
      <c r="F431" s="600"/>
      <c r="G431" s="600"/>
    </row>
    <row r="432" spans="1:72" ht="37.5" customHeight="1" thickBot="1">
      <c r="A432" s="460" t="s">
        <v>17</v>
      </c>
      <c r="B432" s="456"/>
      <c r="C432" s="128"/>
      <c r="D432" s="527" t="s">
        <v>18</v>
      </c>
      <c r="E432" s="527" t="s">
        <v>19</v>
      </c>
      <c r="F432" s="527" t="s">
        <v>20</v>
      </c>
      <c r="G432" s="527" t="s">
        <v>21</v>
      </c>
      <c r="H432" s="527" t="s">
        <v>22</v>
      </c>
      <c r="I432" s="527" t="s">
        <v>23</v>
      </c>
      <c r="J432" s="527" t="s">
        <v>24</v>
      </c>
      <c r="K432" s="527" t="s">
        <v>25</v>
      </c>
      <c r="L432" s="527" t="s">
        <v>26</v>
      </c>
      <c r="M432" s="527" t="s">
        <v>27</v>
      </c>
      <c r="N432" s="527" t="s">
        <v>28</v>
      </c>
      <c r="O432" s="527" t="s">
        <v>29</v>
      </c>
      <c r="P432" s="527" t="s">
        <v>30</v>
      </c>
      <c r="Q432" s="527" t="s">
        <v>31</v>
      </c>
      <c r="R432" s="527" t="s">
        <v>32</v>
      </c>
      <c r="S432" s="527" t="s">
        <v>33</v>
      </c>
      <c r="T432" s="527" t="s">
        <v>34</v>
      </c>
      <c r="U432" s="527" t="s">
        <v>35</v>
      </c>
      <c r="V432" s="527" t="s">
        <v>36</v>
      </c>
      <c r="W432" s="527" t="s">
        <v>37</v>
      </c>
      <c r="X432" s="527" t="s">
        <v>38</v>
      </c>
      <c r="Y432" s="527" t="s">
        <v>39</v>
      </c>
      <c r="Z432" s="527" t="s">
        <v>40</v>
      </c>
      <c r="AA432" s="527" t="s">
        <v>41</v>
      </c>
    </row>
    <row r="433" spans="1:72" s="593" customFormat="1" ht="20.100000000000001" customHeight="1">
      <c r="A433" s="609" t="s">
        <v>223</v>
      </c>
      <c r="B433" s="609"/>
      <c r="C433" s="609"/>
      <c r="D433" s="602">
        <v>0</v>
      </c>
      <c r="E433" s="602">
        <v>1</v>
      </c>
      <c r="F433" s="602">
        <v>0</v>
      </c>
      <c r="G433" s="602">
        <v>1</v>
      </c>
      <c r="H433" s="602">
        <v>0</v>
      </c>
      <c r="I433" s="602">
        <v>0</v>
      </c>
      <c r="J433" s="602">
        <v>1</v>
      </c>
      <c r="K433" s="602">
        <v>1</v>
      </c>
      <c r="L433" s="602">
        <v>0</v>
      </c>
      <c r="M433" s="602">
        <v>5</v>
      </c>
      <c r="N433" s="602">
        <v>0</v>
      </c>
      <c r="O433" s="602">
        <v>11</v>
      </c>
      <c r="P433" s="602">
        <v>2</v>
      </c>
      <c r="Q433" s="602">
        <v>0</v>
      </c>
      <c r="R433" s="602">
        <v>2</v>
      </c>
      <c r="S433" s="602">
        <v>2</v>
      </c>
      <c r="T433" s="602">
        <v>0</v>
      </c>
      <c r="U433" s="602">
        <v>2</v>
      </c>
      <c r="V433" s="602">
        <v>85</v>
      </c>
      <c r="W433" s="602">
        <v>2</v>
      </c>
      <c r="X433" s="602">
        <v>0</v>
      </c>
      <c r="Y433" s="602">
        <v>6</v>
      </c>
      <c r="Z433" s="602">
        <v>4</v>
      </c>
      <c r="AA433" s="602">
        <v>4</v>
      </c>
      <c r="AB433" s="601"/>
      <c r="AC433" s="601"/>
      <c r="AD433" s="601"/>
      <c r="AE433" s="601"/>
      <c r="AF433" s="601"/>
      <c r="AG433" s="601"/>
      <c r="AH433" s="601"/>
      <c r="AI433" s="601"/>
      <c r="AJ433" s="601"/>
      <c r="AK433" s="601"/>
      <c r="AL433" s="601"/>
      <c r="AM433" s="601"/>
      <c r="AN433" s="601"/>
      <c r="AO433" s="601"/>
      <c r="AP433" s="601"/>
      <c r="AQ433" s="601"/>
      <c r="AR433" s="601"/>
      <c r="AS433" s="601"/>
      <c r="AT433" s="601"/>
      <c r="AU433" s="601"/>
      <c r="AV433" s="601"/>
      <c r="AW433" s="601"/>
      <c r="AX433" s="601"/>
      <c r="AY433" s="601"/>
      <c r="AZ433" s="601"/>
      <c r="BA433" s="601"/>
      <c r="BB433" s="601"/>
      <c r="BC433" s="601"/>
      <c r="BD433" s="601"/>
      <c r="BE433" s="601"/>
      <c r="BF433" s="601"/>
      <c r="BG433" s="601"/>
      <c r="BH433" s="601"/>
      <c r="BI433" s="601"/>
      <c r="BJ433" s="601"/>
      <c r="BK433" s="601"/>
      <c r="BL433" s="601"/>
      <c r="BM433" s="601"/>
      <c r="BN433" s="601"/>
      <c r="BO433" s="601"/>
      <c r="BP433" s="601"/>
      <c r="BQ433" s="601"/>
      <c r="BR433" s="601"/>
      <c r="BS433" s="601"/>
      <c r="BT433" s="601"/>
    </row>
    <row r="434" spans="1:72" ht="20.100000000000001" customHeight="1">
      <c r="A434" s="609" t="s">
        <v>212</v>
      </c>
      <c r="B434" s="609"/>
      <c r="C434" s="609"/>
      <c r="D434" s="602">
        <v>0</v>
      </c>
      <c r="E434" s="602">
        <v>0</v>
      </c>
      <c r="F434" s="602">
        <v>0</v>
      </c>
      <c r="G434" s="602">
        <v>0</v>
      </c>
      <c r="H434" s="602">
        <v>1</v>
      </c>
      <c r="I434" s="602">
        <v>26</v>
      </c>
      <c r="J434" s="602">
        <v>0</v>
      </c>
      <c r="K434" s="602">
        <v>0</v>
      </c>
      <c r="L434" s="602">
        <v>0</v>
      </c>
      <c r="M434" s="602">
        <v>0</v>
      </c>
      <c r="N434" s="602">
        <v>0</v>
      </c>
      <c r="O434" s="602">
        <v>0</v>
      </c>
      <c r="P434" s="602">
        <v>0</v>
      </c>
      <c r="Q434" s="602">
        <v>0</v>
      </c>
      <c r="R434" s="602">
        <v>0</v>
      </c>
      <c r="S434" s="602">
        <v>0</v>
      </c>
      <c r="T434" s="602">
        <v>0</v>
      </c>
      <c r="U434" s="602">
        <v>0</v>
      </c>
      <c r="V434" s="602">
        <v>5</v>
      </c>
      <c r="W434" s="602">
        <v>120</v>
      </c>
      <c r="X434" s="602">
        <v>6</v>
      </c>
      <c r="Y434" s="602">
        <v>13</v>
      </c>
      <c r="Z434" s="602">
        <v>1</v>
      </c>
      <c r="AA434" s="602">
        <v>42</v>
      </c>
    </row>
    <row r="435" spans="1:72" s="593" customFormat="1" ht="20.100000000000001" customHeight="1">
      <c r="A435" s="609" t="s">
        <v>224</v>
      </c>
      <c r="B435" s="609"/>
      <c r="C435" s="609"/>
      <c r="D435" s="602">
        <v>0</v>
      </c>
      <c r="E435" s="602">
        <v>11</v>
      </c>
      <c r="F435" s="602">
        <v>0</v>
      </c>
      <c r="G435" s="602">
        <v>0</v>
      </c>
      <c r="H435" s="602">
        <v>0</v>
      </c>
      <c r="I435" s="602">
        <v>0</v>
      </c>
      <c r="J435" s="602">
        <v>29</v>
      </c>
      <c r="K435" s="602">
        <v>8</v>
      </c>
      <c r="L435" s="602">
        <v>1</v>
      </c>
      <c r="M435" s="602">
        <v>0</v>
      </c>
      <c r="N435" s="602">
        <v>0</v>
      </c>
      <c r="O435" s="602">
        <v>22</v>
      </c>
      <c r="P435" s="602">
        <v>5</v>
      </c>
      <c r="Q435" s="602">
        <v>0</v>
      </c>
      <c r="R435" s="602">
        <v>681</v>
      </c>
      <c r="S435" s="602">
        <v>13</v>
      </c>
      <c r="T435" s="602">
        <v>0</v>
      </c>
      <c r="U435" s="602">
        <v>9</v>
      </c>
      <c r="V435" s="602">
        <v>375</v>
      </c>
      <c r="W435" s="602">
        <v>1</v>
      </c>
      <c r="X435" s="602">
        <v>2</v>
      </c>
      <c r="Y435" s="602">
        <v>6</v>
      </c>
      <c r="Z435" s="602">
        <v>8</v>
      </c>
      <c r="AA435" s="602">
        <v>17</v>
      </c>
      <c r="AB435" s="601"/>
      <c r="AC435" s="601"/>
      <c r="AD435" s="601"/>
      <c r="AE435" s="601"/>
      <c r="AF435" s="601"/>
      <c r="AG435" s="601"/>
      <c r="AH435" s="601"/>
      <c r="AI435" s="601"/>
      <c r="AJ435" s="601"/>
      <c r="AK435" s="601"/>
      <c r="AL435" s="601"/>
      <c r="AM435" s="601"/>
      <c r="AN435" s="601"/>
      <c r="AO435" s="601"/>
      <c r="AP435" s="601"/>
      <c r="AQ435" s="601"/>
      <c r="AR435" s="601"/>
      <c r="AS435" s="601"/>
      <c r="AT435" s="601"/>
      <c r="AU435" s="601"/>
      <c r="AV435" s="601"/>
      <c r="AW435" s="601"/>
      <c r="AX435" s="601"/>
      <c r="AY435" s="601"/>
      <c r="AZ435" s="601"/>
      <c r="BA435" s="601"/>
      <c r="BB435" s="601"/>
      <c r="BC435" s="601"/>
      <c r="BD435" s="601"/>
      <c r="BE435" s="601"/>
      <c r="BF435" s="601"/>
      <c r="BG435" s="601"/>
      <c r="BH435" s="601"/>
      <c r="BI435" s="601"/>
      <c r="BJ435" s="601"/>
      <c r="BK435" s="601"/>
      <c r="BL435" s="601"/>
      <c r="BM435" s="601"/>
      <c r="BN435" s="601"/>
      <c r="BO435" s="601"/>
      <c r="BP435" s="601"/>
      <c r="BQ435" s="601"/>
      <c r="BR435" s="601"/>
      <c r="BS435" s="601"/>
      <c r="BT435" s="601"/>
    </row>
    <row r="436" spans="1:72" s="593" customFormat="1" ht="20.100000000000001" customHeight="1">
      <c r="A436" s="609" t="s">
        <v>211</v>
      </c>
      <c r="B436" s="609"/>
      <c r="C436" s="609"/>
      <c r="D436" s="602"/>
      <c r="E436" s="602"/>
      <c r="F436" s="602"/>
      <c r="G436" s="602"/>
      <c r="H436" s="602"/>
      <c r="I436" s="602"/>
      <c r="J436" s="602"/>
      <c r="K436" s="602"/>
      <c r="L436" s="602"/>
      <c r="M436" s="602"/>
      <c r="N436" s="602"/>
      <c r="O436" s="602"/>
      <c r="P436" s="602">
        <v>114</v>
      </c>
      <c r="Q436" s="602">
        <v>3</v>
      </c>
      <c r="R436" s="602">
        <v>0</v>
      </c>
      <c r="S436" s="602">
        <v>0</v>
      </c>
      <c r="T436" s="602">
        <v>0</v>
      </c>
      <c r="U436" s="602">
        <v>0</v>
      </c>
      <c r="V436" s="602">
        <v>486</v>
      </c>
      <c r="W436" s="602">
        <v>0</v>
      </c>
      <c r="X436" s="602">
        <v>0</v>
      </c>
      <c r="Y436" s="602">
        <v>0</v>
      </c>
      <c r="Z436" s="602">
        <v>0</v>
      </c>
      <c r="AA436" s="602">
        <v>0</v>
      </c>
      <c r="AB436" s="601"/>
      <c r="AC436" s="601"/>
      <c r="AD436" s="601"/>
      <c r="AE436" s="601"/>
      <c r="AF436" s="601"/>
      <c r="AG436" s="601"/>
      <c r="AH436" s="601"/>
      <c r="AI436" s="601"/>
      <c r="AJ436" s="601"/>
      <c r="AK436" s="601"/>
      <c r="AL436" s="601"/>
      <c r="AM436" s="601"/>
      <c r="AN436" s="601"/>
      <c r="AO436" s="601"/>
      <c r="AP436" s="601"/>
      <c r="AQ436" s="601"/>
      <c r="AR436" s="601"/>
      <c r="AS436" s="601"/>
      <c r="AT436" s="601"/>
      <c r="AU436" s="601"/>
      <c r="AV436" s="601"/>
      <c r="AW436" s="601"/>
      <c r="AX436" s="601"/>
      <c r="AY436" s="601"/>
      <c r="AZ436" s="601"/>
      <c r="BA436" s="601"/>
      <c r="BB436" s="601"/>
      <c r="BC436" s="601"/>
      <c r="BD436" s="601"/>
      <c r="BE436" s="601"/>
      <c r="BF436" s="601"/>
      <c r="BG436" s="601"/>
      <c r="BH436" s="601"/>
      <c r="BI436" s="601"/>
      <c r="BJ436" s="601"/>
      <c r="BK436" s="601"/>
      <c r="BL436" s="601"/>
      <c r="BM436" s="601"/>
      <c r="BN436" s="601"/>
      <c r="BO436" s="601"/>
      <c r="BP436" s="601"/>
      <c r="BQ436" s="601"/>
      <c r="BR436" s="601"/>
      <c r="BS436" s="601"/>
      <c r="BT436" s="601"/>
    </row>
    <row r="437" spans="1:72" ht="20.100000000000001" customHeight="1">
      <c r="A437" s="167" t="s">
        <v>213</v>
      </c>
      <c r="B437" s="167"/>
      <c r="C437" s="167"/>
      <c r="D437" s="602">
        <v>0</v>
      </c>
      <c r="E437" s="602">
        <v>0</v>
      </c>
      <c r="F437" s="602">
        <v>0</v>
      </c>
      <c r="G437" s="602">
        <v>2</v>
      </c>
      <c r="H437" s="602">
        <v>0</v>
      </c>
      <c r="I437" s="602">
        <v>0</v>
      </c>
      <c r="J437" s="602">
        <v>3</v>
      </c>
      <c r="K437" s="602">
        <v>1</v>
      </c>
      <c r="L437" s="602">
        <v>0</v>
      </c>
      <c r="M437" s="602">
        <v>0</v>
      </c>
      <c r="N437" s="602">
        <v>0</v>
      </c>
      <c r="O437" s="602">
        <v>4</v>
      </c>
      <c r="P437" s="539">
        <v>3</v>
      </c>
      <c r="Q437" s="539">
        <v>4</v>
      </c>
      <c r="R437" s="539">
        <v>0</v>
      </c>
      <c r="S437" s="539">
        <v>14</v>
      </c>
      <c r="T437" s="602">
        <v>34</v>
      </c>
      <c r="U437" s="602">
        <v>6</v>
      </c>
      <c r="V437" s="602">
        <v>0</v>
      </c>
      <c r="W437" s="602">
        <v>0</v>
      </c>
      <c r="X437" s="602">
        <v>9</v>
      </c>
      <c r="Y437" s="602">
        <v>3721</v>
      </c>
      <c r="Z437" s="602">
        <v>143</v>
      </c>
      <c r="AA437" s="602">
        <v>104</v>
      </c>
    </row>
    <row r="438" spans="1:72" ht="20.100000000000001" customHeight="1" thickBot="1">
      <c r="A438" s="296" t="s">
        <v>216</v>
      </c>
      <c r="B438" s="296"/>
      <c r="C438" s="296"/>
      <c r="D438" s="543">
        <f>SUM(D433:D437)</f>
        <v>0</v>
      </c>
      <c r="E438" s="543">
        <f>SUM(E433:E437)</f>
        <v>12</v>
      </c>
      <c r="F438" s="543">
        <f>SUM(F433:F437)</f>
        <v>0</v>
      </c>
      <c r="G438" s="543">
        <f>SUM(G433:G437)</f>
        <v>3</v>
      </c>
      <c r="H438" s="543">
        <v>1</v>
      </c>
      <c r="I438" s="543">
        <v>26</v>
      </c>
      <c r="J438" s="543">
        <v>32</v>
      </c>
      <c r="K438" s="543">
        <v>10</v>
      </c>
      <c r="L438" s="543">
        <v>1</v>
      </c>
      <c r="M438" s="543">
        <v>5</v>
      </c>
      <c r="N438" s="543">
        <v>1</v>
      </c>
      <c r="O438" s="543">
        <v>37</v>
      </c>
      <c r="P438" s="543">
        <v>125</v>
      </c>
      <c r="Q438" s="543">
        <v>7</v>
      </c>
      <c r="R438" s="543">
        <v>683</v>
      </c>
      <c r="S438" s="543">
        <v>29</v>
      </c>
      <c r="T438" s="543">
        <v>34</v>
      </c>
      <c r="U438" s="543">
        <v>17</v>
      </c>
      <c r="V438" s="543">
        <v>950</v>
      </c>
      <c r="W438" s="543">
        <v>123</v>
      </c>
      <c r="X438" s="543">
        <v>17</v>
      </c>
      <c r="Y438" s="543">
        <v>3746</v>
      </c>
      <c r="Z438" s="543">
        <v>156</v>
      </c>
      <c r="AA438" s="543">
        <v>167</v>
      </c>
    </row>
    <row r="439" spans="1:72" ht="20.100000000000001" customHeight="1" thickTop="1">
      <c r="A439" s="167" t="s">
        <v>217</v>
      </c>
      <c r="B439" s="167"/>
      <c r="C439" s="167"/>
      <c r="D439" s="595">
        <v>0</v>
      </c>
      <c r="E439" s="595">
        <v>0</v>
      </c>
      <c r="F439" s="595">
        <v>0</v>
      </c>
      <c r="G439" s="595">
        <v>0</v>
      </c>
      <c r="H439" s="595">
        <v>0</v>
      </c>
      <c r="I439" s="595">
        <v>0</v>
      </c>
      <c r="J439" s="595">
        <v>0</v>
      </c>
      <c r="K439" s="595">
        <v>0</v>
      </c>
      <c r="L439" s="595">
        <v>0</v>
      </c>
      <c r="M439" s="595">
        <v>0</v>
      </c>
      <c r="N439" s="595">
        <v>0</v>
      </c>
      <c r="O439" s="602" t="s">
        <v>61</v>
      </c>
      <c r="P439" s="602" t="s">
        <v>61</v>
      </c>
      <c r="Q439" s="602" t="s">
        <v>61</v>
      </c>
      <c r="R439" s="602" t="s">
        <v>61</v>
      </c>
      <c r="S439" s="602" t="s">
        <v>61</v>
      </c>
      <c r="T439" s="602" t="s">
        <v>61</v>
      </c>
      <c r="U439" s="602" t="s">
        <v>61</v>
      </c>
      <c r="V439" s="602" t="s">
        <v>61</v>
      </c>
      <c r="W439" s="602" t="s">
        <v>61</v>
      </c>
      <c r="X439" s="602" t="s">
        <v>61</v>
      </c>
      <c r="Y439" s="602" t="s">
        <v>61</v>
      </c>
      <c r="Z439" s="602" t="s">
        <v>61</v>
      </c>
      <c r="AA439" s="602" t="s">
        <v>61</v>
      </c>
    </row>
    <row r="440" spans="1:72" ht="20.100000000000001" customHeight="1" thickBot="1">
      <c r="A440" s="296" t="s">
        <v>219</v>
      </c>
      <c r="B440" s="296"/>
      <c r="C440" s="296"/>
      <c r="D440" s="543">
        <v>1</v>
      </c>
      <c r="E440" s="543">
        <v>12</v>
      </c>
      <c r="F440" s="543">
        <v>0</v>
      </c>
      <c r="G440" s="543">
        <v>2</v>
      </c>
      <c r="H440" s="543">
        <v>1</v>
      </c>
      <c r="I440" s="543">
        <v>26</v>
      </c>
      <c r="J440" s="543">
        <v>32</v>
      </c>
      <c r="K440" s="543">
        <v>10</v>
      </c>
      <c r="L440" s="543">
        <v>1</v>
      </c>
      <c r="M440" s="543">
        <v>5</v>
      </c>
      <c r="N440" s="543">
        <v>1</v>
      </c>
      <c r="O440" s="543">
        <v>37</v>
      </c>
      <c r="P440" s="543">
        <v>125</v>
      </c>
      <c r="Q440" s="543">
        <v>7</v>
      </c>
      <c r="R440" s="543">
        <v>683</v>
      </c>
      <c r="S440" s="543">
        <v>29</v>
      </c>
      <c r="T440" s="543">
        <v>34</v>
      </c>
      <c r="U440" s="543">
        <v>17</v>
      </c>
      <c r="V440" s="543">
        <v>950</v>
      </c>
      <c r="W440" s="543">
        <v>123</v>
      </c>
      <c r="X440" s="543">
        <v>17</v>
      </c>
      <c r="Y440" s="543">
        <v>3746</v>
      </c>
      <c r="Z440" s="543">
        <v>156</v>
      </c>
      <c r="AA440" s="543">
        <v>167</v>
      </c>
    </row>
    <row r="441" spans="1:72" ht="10.15" customHeight="1" thickTop="1">
      <c r="A441" s="334"/>
      <c r="B441" s="611"/>
      <c r="C441" s="611"/>
      <c r="D441" s="600"/>
      <c r="E441" s="600"/>
      <c r="F441" s="600"/>
      <c r="G441" s="600"/>
    </row>
    <row r="442" spans="1:72" ht="20.100000000000001" customHeight="1">
      <c r="A442" s="334"/>
      <c r="B442" s="611"/>
      <c r="C442" s="611"/>
      <c r="D442" s="600"/>
      <c r="E442" s="600"/>
      <c r="F442" s="600"/>
      <c r="G442" s="600"/>
    </row>
    <row r="443" spans="1:72" ht="20.100000000000001" customHeight="1">
      <c r="A443" s="334"/>
      <c r="B443" s="611"/>
      <c r="C443" s="611"/>
      <c r="D443" s="600"/>
      <c r="E443" s="600"/>
      <c r="F443" s="600"/>
      <c r="G443" s="600"/>
    </row>
    <row r="444" spans="1:72" ht="20.100000000000001" customHeight="1">
      <c r="A444" s="608" t="s">
        <v>244</v>
      </c>
      <c r="B444" s="611"/>
      <c r="C444" s="611"/>
      <c r="D444" s="600"/>
      <c r="E444" s="600"/>
      <c r="F444" s="600"/>
      <c r="G444" s="600"/>
    </row>
    <row r="445" spans="1:72" ht="37.5" customHeight="1" thickBot="1">
      <c r="A445" s="460" t="s">
        <v>17</v>
      </c>
      <c r="B445" s="456"/>
      <c r="C445" s="128"/>
      <c r="D445" s="527" t="s">
        <v>18</v>
      </c>
      <c r="E445" s="527" t="s">
        <v>19</v>
      </c>
      <c r="F445" s="527" t="s">
        <v>20</v>
      </c>
      <c r="G445" s="527" t="s">
        <v>21</v>
      </c>
      <c r="H445" s="527" t="s">
        <v>22</v>
      </c>
      <c r="I445" s="527" t="s">
        <v>23</v>
      </c>
      <c r="J445" s="527" t="s">
        <v>24</v>
      </c>
      <c r="K445" s="527" t="s">
        <v>25</v>
      </c>
      <c r="L445" s="527" t="s">
        <v>26</v>
      </c>
      <c r="M445" s="527" t="s">
        <v>27</v>
      </c>
      <c r="N445" s="527" t="s">
        <v>28</v>
      </c>
      <c r="O445" s="527" t="s">
        <v>29</v>
      </c>
      <c r="P445" s="527" t="s">
        <v>30</v>
      </c>
      <c r="Q445" s="527" t="s">
        <v>31</v>
      </c>
      <c r="R445" s="527" t="s">
        <v>32</v>
      </c>
      <c r="S445" s="527" t="s">
        <v>33</v>
      </c>
      <c r="T445" s="527" t="s">
        <v>34</v>
      </c>
      <c r="U445" s="527" t="s">
        <v>35</v>
      </c>
      <c r="V445" s="527" t="s">
        <v>36</v>
      </c>
      <c r="W445" s="527" t="s">
        <v>37</v>
      </c>
      <c r="X445" s="527" t="s">
        <v>38</v>
      </c>
      <c r="Y445" s="527" t="s">
        <v>39</v>
      </c>
      <c r="Z445" s="527" t="s">
        <v>40</v>
      </c>
      <c r="AA445" s="527" t="s">
        <v>41</v>
      </c>
    </row>
    <row r="446" spans="1:72" ht="20.100000000000001" customHeight="1">
      <c r="A446" s="609" t="s">
        <v>223</v>
      </c>
      <c r="B446" s="611"/>
      <c r="C446" s="611"/>
      <c r="D446" s="602">
        <v>35</v>
      </c>
      <c r="E446" s="602">
        <v>0</v>
      </c>
      <c r="F446" s="602">
        <v>40</v>
      </c>
      <c r="G446" s="602">
        <v>4</v>
      </c>
      <c r="H446" s="602">
        <v>1</v>
      </c>
      <c r="I446" s="602">
        <v>0</v>
      </c>
      <c r="J446" s="602">
        <v>0</v>
      </c>
      <c r="K446" s="602">
        <v>66</v>
      </c>
      <c r="L446" s="602">
        <v>0</v>
      </c>
      <c r="M446" s="602">
        <v>0</v>
      </c>
      <c r="N446" s="602">
        <v>0</v>
      </c>
      <c r="O446" s="602">
        <v>0</v>
      </c>
      <c r="P446" s="602">
        <v>0</v>
      </c>
      <c r="Q446" s="602">
        <v>0</v>
      </c>
      <c r="R446" s="602">
        <v>0</v>
      </c>
      <c r="S446" s="602">
        <v>0</v>
      </c>
      <c r="T446" s="602">
        <v>0</v>
      </c>
      <c r="U446" s="602">
        <v>0</v>
      </c>
      <c r="V446" s="602">
        <v>0</v>
      </c>
      <c r="W446" s="602">
        <v>0</v>
      </c>
      <c r="X446" s="602">
        <v>0</v>
      </c>
      <c r="Y446" s="602">
        <v>160</v>
      </c>
      <c r="Z446" s="602">
        <v>0</v>
      </c>
      <c r="AA446" s="602">
        <v>0</v>
      </c>
    </row>
    <row r="447" spans="1:72" ht="20.100000000000001" customHeight="1">
      <c r="A447" s="609" t="s">
        <v>212</v>
      </c>
      <c r="B447" s="611"/>
      <c r="C447" s="611"/>
      <c r="D447" s="602">
        <v>0</v>
      </c>
      <c r="E447" s="602">
        <v>0</v>
      </c>
      <c r="F447" s="602">
        <v>0</v>
      </c>
      <c r="G447" s="602">
        <v>0</v>
      </c>
      <c r="H447" s="602">
        <v>0</v>
      </c>
      <c r="I447" s="602">
        <v>1</v>
      </c>
      <c r="J447" s="602">
        <v>0</v>
      </c>
      <c r="K447" s="602">
        <v>0</v>
      </c>
      <c r="L447" s="602">
        <v>0</v>
      </c>
      <c r="M447" s="602">
        <v>0</v>
      </c>
      <c r="N447" s="602">
        <v>0</v>
      </c>
      <c r="O447" s="602">
        <v>0</v>
      </c>
      <c r="P447" s="602">
        <v>117</v>
      </c>
      <c r="Q447" s="602">
        <v>5</v>
      </c>
      <c r="R447" s="602">
        <v>2</v>
      </c>
      <c r="S447" s="602">
        <v>3</v>
      </c>
      <c r="T447" s="602">
        <v>0</v>
      </c>
      <c r="U447" s="602">
        <v>0</v>
      </c>
      <c r="V447" s="602">
        <v>0</v>
      </c>
      <c r="W447" s="602">
        <v>0</v>
      </c>
      <c r="X447" s="602">
        <v>0</v>
      </c>
      <c r="Y447" s="602">
        <v>0</v>
      </c>
      <c r="Z447" s="602">
        <v>0</v>
      </c>
      <c r="AA447" s="602">
        <v>0</v>
      </c>
    </row>
    <row r="448" spans="1:72" ht="20.100000000000001" customHeight="1">
      <c r="A448" s="609" t="s">
        <v>224</v>
      </c>
      <c r="B448" s="611"/>
      <c r="C448" s="611"/>
      <c r="D448" s="602">
        <v>0</v>
      </c>
      <c r="E448" s="602">
        <v>0</v>
      </c>
      <c r="F448" s="602">
        <v>0</v>
      </c>
      <c r="G448" s="602">
        <v>11</v>
      </c>
      <c r="H448" s="602">
        <v>0</v>
      </c>
      <c r="I448" s="602">
        <v>135</v>
      </c>
      <c r="J448" s="602">
        <v>0</v>
      </c>
      <c r="K448" s="602">
        <v>309</v>
      </c>
      <c r="L448" s="602">
        <v>27</v>
      </c>
      <c r="M448" s="602">
        <v>0</v>
      </c>
      <c r="N448" s="602">
        <v>0</v>
      </c>
      <c r="O448" s="602">
        <v>0</v>
      </c>
      <c r="P448" s="602">
        <v>33</v>
      </c>
      <c r="Q448" s="602">
        <v>0</v>
      </c>
      <c r="R448" s="602">
        <v>0</v>
      </c>
      <c r="S448" s="602">
        <v>0</v>
      </c>
      <c r="T448" s="602">
        <v>0</v>
      </c>
      <c r="U448" s="602">
        <v>0</v>
      </c>
      <c r="V448" s="602">
        <v>0</v>
      </c>
      <c r="W448" s="602">
        <v>0</v>
      </c>
      <c r="X448" s="602">
        <v>0</v>
      </c>
      <c r="Y448" s="602">
        <v>0</v>
      </c>
      <c r="Z448" s="602">
        <v>147</v>
      </c>
      <c r="AA448" s="602">
        <v>0</v>
      </c>
    </row>
    <row r="449" spans="1:72" ht="20.100000000000001" customHeight="1">
      <c r="A449" s="609" t="s">
        <v>211</v>
      </c>
      <c r="B449" s="611"/>
      <c r="C449" s="611"/>
      <c r="D449" s="602"/>
      <c r="E449" s="602"/>
      <c r="F449" s="602"/>
      <c r="G449" s="602"/>
      <c r="H449" s="602"/>
      <c r="I449" s="602"/>
      <c r="J449" s="602"/>
      <c r="K449" s="602"/>
      <c r="L449" s="602"/>
      <c r="M449" s="602"/>
      <c r="N449" s="602"/>
      <c r="O449" s="602"/>
      <c r="P449" s="602">
        <v>0</v>
      </c>
      <c r="Q449" s="602">
        <v>1</v>
      </c>
      <c r="R449" s="602">
        <v>0</v>
      </c>
      <c r="S449" s="602">
        <v>0</v>
      </c>
      <c r="T449" s="602">
        <v>0</v>
      </c>
      <c r="U449" s="602">
        <v>0</v>
      </c>
      <c r="V449" s="602">
        <v>54</v>
      </c>
      <c r="W449" s="602">
        <v>1</v>
      </c>
      <c r="X449" s="602">
        <v>0</v>
      </c>
      <c r="Y449" s="602">
        <v>0</v>
      </c>
      <c r="Z449" s="602">
        <v>0</v>
      </c>
      <c r="AA449" s="602">
        <v>0</v>
      </c>
    </row>
    <row r="450" spans="1:72" ht="20.100000000000001" customHeight="1">
      <c r="A450" s="167" t="s">
        <v>213</v>
      </c>
      <c r="B450" s="611"/>
      <c r="C450" s="611"/>
      <c r="D450" s="602">
        <v>0</v>
      </c>
      <c r="E450" s="602">
        <v>0</v>
      </c>
      <c r="F450" s="602">
        <v>0</v>
      </c>
      <c r="G450" s="602">
        <v>0</v>
      </c>
      <c r="H450" s="602">
        <v>0</v>
      </c>
      <c r="I450" s="602">
        <v>2</v>
      </c>
      <c r="J450" s="602">
        <v>0</v>
      </c>
      <c r="K450" s="602">
        <v>0</v>
      </c>
      <c r="L450" s="602">
        <v>0</v>
      </c>
      <c r="M450" s="602">
        <v>0</v>
      </c>
      <c r="N450" s="602">
        <v>0</v>
      </c>
      <c r="O450" s="602">
        <v>0</v>
      </c>
      <c r="P450" s="539">
        <v>0</v>
      </c>
      <c r="Q450" s="539">
        <v>0</v>
      </c>
      <c r="R450" s="539">
        <v>0</v>
      </c>
      <c r="S450" s="539">
        <v>0</v>
      </c>
      <c r="T450" s="602">
        <v>0</v>
      </c>
      <c r="U450" s="602">
        <v>0</v>
      </c>
      <c r="V450" s="602">
        <v>687</v>
      </c>
      <c r="W450" s="602">
        <v>0</v>
      </c>
      <c r="X450" s="602">
        <v>0</v>
      </c>
      <c r="Y450" s="602">
        <v>0</v>
      </c>
      <c r="Z450" s="602">
        <v>0</v>
      </c>
      <c r="AA450" s="602">
        <v>0</v>
      </c>
    </row>
    <row r="451" spans="1:72" ht="20.100000000000001" customHeight="1" thickBot="1">
      <c r="A451" s="296" t="s">
        <v>216</v>
      </c>
      <c r="B451" s="296"/>
      <c r="C451" s="296"/>
      <c r="D451" s="543">
        <f>SUM(D446:D450)</f>
        <v>35</v>
      </c>
      <c r="E451" s="543">
        <f>SUM(E446:E450)</f>
        <v>0</v>
      </c>
      <c r="F451" s="543">
        <f>SUM(F446:F450)</f>
        <v>40</v>
      </c>
      <c r="G451" s="543">
        <f>SUM(G446:G450)</f>
        <v>15</v>
      </c>
      <c r="H451" s="543">
        <v>1</v>
      </c>
      <c r="I451" s="543">
        <v>138</v>
      </c>
      <c r="J451" s="543">
        <v>0</v>
      </c>
      <c r="K451" s="543">
        <v>376</v>
      </c>
      <c r="L451" s="543">
        <v>27</v>
      </c>
      <c r="M451" s="543">
        <v>0</v>
      </c>
      <c r="N451" s="543">
        <v>0</v>
      </c>
      <c r="O451" s="543">
        <v>0</v>
      </c>
      <c r="P451" s="543">
        <v>150</v>
      </c>
      <c r="Q451" s="543">
        <v>6</v>
      </c>
      <c r="R451" s="543">
        <v>2</v>
      </c>
      <c r="S451" s="543">
        <v>3</v>
      </c>
      <c r="T451" s="543">
        <v>0</v>
      </c>
      <c r="U451" s="543">
        <v>0</v>
      </c>
      <c r="V451" s="543">
        <v>741</v>
      </c>
      <c r="W451" s="543">
        <v>1</v>
      </c>
      <c r="X451" s="543">
        <v>0</v>
      </c>
      <c r="Y451" s="543">
        <v>160</v>
      </c>
      <c r="Z451" s="543">
        <v>146</v>
      </c>
      <c r="AA451" s="543">
        <v>0</v>
      </c>
    </row>
    <row r="452" spans="1:72" ht="20.100000000000001" customHeight="1" thickTop="1">
      <c r="A452" s="167" t="s">
        <v>217</v>
      </c>
      <c r="B452" s="167"/>
      <c r="C452" s="167"/>
      <c r="D452" s="595">
        <v>0</v>
      </c>
      <c r="E452" s="595">
        <v>0</v>
      </c>
      <c r="F452" s="595">
        <v>52</v>
      </c>
      <c r="G452" s="595">
        <v>0</v>
      </c>
      <c r="H452" s="595">
        <v>2501</v>
      </c>
      <c r="I452" s="595">
        <v>180</v>
      </c>
      <c r="J452" s="595">
        <v>0</v>
      </c>
      <c r="K452" s="595">
        <v>0</v>
      </c>
      <c r="L452" s="595">
        <v>0</v>
      </c>
      <c r="M452" s="595">
        <v>6369</v>
      </c>
      <c r="N452" s="595">
        <v>0</v>
      </c>
      <c r="O452" s="602" t="s">
        <v>61</v>
      </c>
      <c r="P452" s="602" t="s">
        <v>61</v>
      </c>
      <c r="Q452" s="602" t="s">
        <v>61</v>
      </c>
      <c r="R452" s="602" t="s">
        <v>61</v>
      </c>
      <c r="S452" s="602" t="s">
        <v>61</v>
      </c>
      <c r="T452" s="602" t="s">
        <v>61</v>
      </c>
      <c r="U452" s="602" t="s">
        <v>61</v>
      </c>
      <c r="V452" s="602" t="s">
        <v>61</v>
      </c>
      <c r="W452" s="602" t="s">
        <v>61</v>
      </c>
      <c r="X452" s="602" t="s">
        <v>61</v>
      </c>
      <c r="Y452" s="602" t="s">
        <v>61</v>
      </c>
      <c r="Z452" s="602" t="s">
        <v>61</v>
      </c>
      <c r="AA452" s="602" t="s">
        <v>61</v>
      </c>
    </row>
    <row r="453" spans="1:72" ht="20.100000000000001" customHeight="1" thickBot="1">
      <c r="A453" s="296" t="s">
        <v>219</v>
      </c>
      <c r="B453" s="296"/>
      <c r="C453" s="296"/>
      <c r="D453" s="543">
        <v>35</v>
      </c>
      <c r="E453" s="543">
        <v>0</v>
      </c>
      <c r="F453" s="543">
        <v>92</v>
      </c>
      <c r="G453" s="543">
        <v>15</v>
      </c>
      <c r="H453" s="543">
        <v>2502</v>
      </c>
      <c r="I453" s="543">
        <v>319</v>
      </c>
      <c r="J453" s="543">
        <v>1</v>
      </c>
      <c r="K453" s="543">
        <v>375</v>
      </c>
      <c r="L453" s="543">
        <v>27</v>
      </c>
      <c r="M453" s="543">
        <v>6369</v>
      </c>
      <c r="N453" s="543">
        <v>0</v>
      </c>
      <c r="O453" s="543">
        <v>0</v>
      </c>
      <c r="P453" s="543">
        <v>150</v>
      </c>
      <c r="Q453" s="543">
        <v>6</v>
      </c>
      <c r="R453" s="543">
        <v>2</v>
      </c>
      <c r="S453" s="543">
        <v>3</v>
      </c>
      <c r="T453" s="543">
        <v>0</v>
      </c>
      <c r="U453" s="543">
        <v>0</v>
      </c>
      <c r="V453" s="543">
        <v>741</v>
      </c>
      <c r="W453" s="543">
        <v>1</v>
      </c>
      <c r="X453" s="543">
        <v>0</v>
      </c>
      <c r="Y453" s="543">
        <v>160</v>
      </c>
      <c r="Z453" s="543">
        <v>146</v>
      </c>
      <c r="AA453" s="543">
        <v>0</v>
      </c>
    </row>
    <row r="454" spans="1:72" ht="10.15" customHeight="1" thickTop="1">
      <c r="A454" s="334"/>
      <c r="B454" s="611"/>
      <c r="C454" s="611"/>
      <c r="D454" s="600"/>
      <c r="E454" s="600"/>
      <c r="F454" s="600"/>
      <c r="G454" s="600"/>
    </row>
    <row r="455" spans="1:72" ht="20.100000000000001" customHeight="1">
      <c r="A455" s="334"/>
      <c r="B455" s="611"/>
      <c r="C455" s="611"/>
      <c r="D455" s="600"/>
      <c r="E455" s="600"/>
      <c r="F455" s="600"/>
      <c r="G455" s="600"/>
    </row>
    <row r="456" spans="1:72" ht="20.100000000000001" customHeight="1">
      <c r="A456" s="334"/>
      <c r="B456" s="611"/>
      <c r="C456" s="611"/>
      <c r="D456" s="600"/>
      <c r="E456" s="600"/>
      <c r="F456" s="600"/>
      <c r="G456" s="600"/>
    </row>
    <row r="457" spans="1:72" ht="20.100000000000001" customHeight="1">
      <c r="A457" s="608" t="s">
        <v>245</v>
      </c>
      <c r="B457" s="142"/>
      <c r="C457" s="142"/>
      <c r="D457" s="600"/>
      <c r="E457" s="600"/>
      <c r="F457" s="600"/>
      <c r="G457" s="600"/>
    </row>
    <row r="458" spans="1:72" ht="37.5" customHeight="1" thickBot="1">
      <c r="A458" s="460" t="s">
        <v>17</v>
      </c>
      <c r="B458" s="456"/>
      <c r="C458" s="128"/>
      <c r="D458" s="579"/>
      <c r="E458" s="579"/>
      <c r="F458" s="579"/>
      <c r="G458" s="579"/>
      <c r="H458" s="579"/>
      <c r="I458" s="579"/>
      <c r="J458" s="579"/>
      <c r="K458" s="579"/>
      <c r="L458" s="579" t="s">
        <v>82</v>
      </c>
      <c r="M458" s="579" t="s">
        <v>83</v>
      </c>
      <c r="N458" s="579" t="s">
        <v>84</v>
      </c>
      <c r="O458" s="579" t="s">
        <v>85</v>
      </c>
      <c r="P458" s="579" t="s">
        <v>86</v>
      </c>
      <c r="Q458" s="579" t="s">
        <v>87</v>
      </c>
      <c r="R458" s="579" t="s">
        <v>88</v>
      </c>
      <c r="S458" s="579" t="s">
        <v>89</v>
      </c>
      <c r="T458" s="579" t="s">
        <v>90</v>
      </c>
      <c r="U458" s="579" t="s">
        <v>91</v>
      </c>
      <c r="V458" s="579" t="s">
        <v>92</v>
      </c>
      <c r="W458" s="579" t="s">
        <v>93</v>
      </c>
      <c r="X458" s="579" t="s">
        <v>94</v>
      </c>
      <c r="Y458" s="579" t="s">
        <v>95</v>
      </c>
      <c r="Z458" s="579" t="s">
        <v>96</v>
      </c>
      <c r="AA458" s="579" t="s">
        <v>97</v>
      </c>
    </row>
    <row r="459" spans="1:72" s="593" customFormat="1" ht="20.100000000000001" customHeight="1">
      <c r="A459" s="609" t="s">
        <v>223</v>
      </c>
      <c r="B459" s="609"/>
      <c r="C459" s="609"/>
      <c r="D459" s="602"/>
      <c r="E459" s="602"/>
      <c r="F459" s="602"/>
      <c r="G459" s="602"/>
      <c r="H459" s="602"/>
      <c r="I459" s="602"/>
      <c r="J459" s="602"/>
      <c r="K459" s="602"/>
      <c r="L459" s="602">
        <v>5968</v>
      </c>
      <c r="M459" s="602">
        <v>6024</v>
      </c>
      <c r="N459" s="602">
        <v>5856</v>
      </c>
      <c r="O459" s="602">
        <v>5931</v>
      </c>
      <c r="P459" s="602">
        <v>5835</v>
      </c>
      <c r="Q459" s="602">
        <v>5832</v>
      </c>
      <c r="R459" s="602">
        <v>5685</v>
      </c>
      <c r="S459" s="602">
        <v>5815</v>
      </c>
      <c r="T459" s="602">
        <v>5823</v>
      </c>
      <c r="U459" s="602">
        <v>5724</v>
      </c>
      <c r="V459" s="602">
        <v>5727</v>
      </c>
      <c r="W459" s="602">
        <v>5672</v>
      </c>
      <c r="X459" s="602">
        <v>5835</v>
      </c>
      <c r="Y459" s="602">
        <v>5908</v>
      </c>
      <c r="Z459" s="602">
        <v>6072</v>
      </c>
      <c r="AA459" s="602">
        <v>6485</v>
      </c>
      <c r="AB459" s="601"/>
      <c r="AC459" s="601"/>
      <c r="AD459" s="601"/>
      <c r="AE459" s="601"/>
      <c r="AF459" s="601"/>
      <c r="AG459" s="601"/>
      <c r="AH459" s="601"/>
      <c r="AI459" s="601"/>
      <c r="AJ459" s="601"/>
      <c r="AK459" s="601"/>
      <c r="AL459" s="601"/>
      <c r="AM459" s="601"/>
      <c r="AN459" s="601"/>
      <c r="AO459" s="601"/>
      <c r="AP459" s="601"/>
      <c r="AQ459" s="601"/>
      <c r="AR459" s="601"/>
      <c r="AS459" s="601"/>
      <c r="AT459" s="601"/>
      <c r="AU459" s="601"/>
      <c r="AV459" s="601"/>
      <c r="AW459" s="601"/>
      <c r="AX459" s="601"/>
      <c r="AY459" s="601"/>
      <c r="AZ459" s="601"/>
      <c r="BA459" s="601"/>
      <c r="BB459" s="601"/>
      <c r="BC459" s="601"/>
      <c r="BD459" s="601"/>
      <c r="BE459" s="601"/>
      <c r="BF459" s="601"/>
      <c r="BG459" s="601"/>
      <c r="BH459" s="601"/>
      <c r="BI459" s="601"/>
      <c r="BJ459" s="601"/>
      <c r="BK459" s="601"/>
      <c r="BL459" s="601"/>
      <c r="BM459" s="601"/>
      <c r="BN459" s="601"/>
      <c r="BO459" s="601"/>
      <c r="BP459" s="601"/>
      <c r="BQ459" s="601"/>
      <c r="BR459" s="601"/>
      <c r="BS459" s="601"/>
      <c r="BT459" s="601"/>
    </row>
    <row r="460" spans="1:72" s="593" customFormat="1" ht="20.100000000000001" customHeight="1">
      <c r="A460" s="609" t="s">
        <v>212</v>
      </c>
      <c r="B460" s="609"/>
      <c r="C460" s="609"/>
      <c r="D460" s="602"/>
      <c r="E460" s="602"/>
      <c r="F460" s="602"/>
      <c r="G460" s="602"/>
      <c r="H460" s="602"/>
      <c r="I460" s="602"/>
      <c r="J460" s="602"/>
      <c r="K460" s="602"/>
      <c r="L460" s="602">
        <v>3104</v>
      </c>
      <c r="M460" s="602">
        <v>3159</v>
      </c>
      <c r="N460" s="602">
        <v>2736</v>
      </c>
      <c r="O460" s="602">
        <v>2561</v>
      </c>
      <c r="P460" s="602">
        <v>2656</v>
      </c>
      <c r="Q460" s="602">
        <v>2871</v>
      </c>
      <c r="R460" s="602">
        <v>2916</v>
      </c>
      <c r="S460" s="602">
        <v>3284</v>
      </c>
      <c r="T460" s="602">
        <v>3520</v>
      </c>
      <c r="U460" s="602">
        <v>3156</v>
      </c>
      <c r="V460" s="602">
        <v>3117</v>
      </c>
      <c r="W460" s="602">
        <v>3161</v>
      </c>
      <c r="X460" s="602">
        <v>3091</v>
      </c>
      <c r="Y460" s="602">
        <v>2986</v>
      </c>
      <c r="Z460" s="602">
        <v>2853</v>
      </c>
      <c r="AA460" s="602">
        <v>2789</v>
      </c>
      <c r="AB460" s="601"/>
      <c r="AC460" s="601"/>
      <c r="AD460" s="601"/>
      <c r="AE460" s="601"/>
      <c r="AF460" s="601"/>
      <c r="AG460" s="601"/>
      <c r="AH460" s="601"/>
      <c r="AI460" s="601"/>
      <c r="AJ460" s="601"/>
      <c r="AK460" s="601"/>
      <c r="AL460" s="601"/>
      <c r="AM460" s="601"/>
      <c r="AN460" s="601"/>
      <c r="AO460" s="601"/>
      <c r="AP460" s="601"/>
      <c r="AQ460" s="601"/>
      <c r="AR460" s="601"/>
      <c r="AS460" s="601"/>
      <c r="AT460" s="601"/>
      <c r="AU460" s="601"/>
      <c r="AV460" s="601"/>
      <c r="AW460" s="601"/>
      <c r="AX460" s="601"/>
      <c r="AY460" s="601"/>
      <c r="AZ460" s="601"/>
      <c r="BA460" s="601"/>
      <c r="BB460" s="601"/>
      <c r="BC460" s="601"/>
      <c r="BD460" s="601"/>
      <c r="BE460" s="601"/>
      <c r="BF460" s="601"/>
      <c r="BG460" s="601"/>
      <c r="BH460" s="601"/>
      <c r="BI460" s="601"/>
      <c r="BJ460" s="601"/>
      <c r="BK460" s="601"/>
      <c r="BL460" s="601"/>
      <c r="BM460" s="601"/>
      <c r="BN460" s="601"/>
      <c r="BO460" s="601"/>
      <c r="BP460" s="601"/>
      <c r="BQ460" s="601"/>
      <c r="BR460" s="601"/>
      <c r="BS460" s="601"/>
      <c r="BT460" s="601"/>
    </row>
    <row r="461" spans="1:72" s="593" customFormat="1" ht="20.100000000000001" customHeight="1">
      <c r="A461" s="609" t="s">
        <v>224</v>
      </c>
      <c r="B461" s="609"/>
      <c r="C461" s="609"/>
      <c r="D461" s="602"/>
      <c r="E461" s="602"/>
      <c r="F461" s="602"/>
      <c r="G461" s="602"/>
      <c r="H461" s="602"/>
      <c r="I461" s="602"/>
      <c r="J461" s="602"/>
      <c r="K461" s="602"/>
      <c r="L461" s="602">
        <v>2168</v>
      </c>
      <c r="M461" s="602">
        <v>2081</v>
      </c>
      <c r="N461" s="602">
        <v>2067</v>
      </c>
      <c r="O461" s="602">
        <v>2182</v>
      </c>
      <c r="P461" s="602">
        <v>2100</v>
      </c>
      <c r="Q461" s="602">
        <v>2020</v>
      </c>
      <c r="R461" s="602">
        <v>2798</v>
      </c>
      <c r="S461" s="602">
        <v>2873</v>
      </c>
      <c r="T461" s="602">
        <v>2894</v>
      </c>
      <c r="U461" s="602">
        <v>2889</v>
      </c>
      <c r="V461" s="602">
        <v>3705</v>
      </c>
      <c r="W461" s="602">
        <v>3728</v>
      </c>
      <c r="X461" s="602">
        <v>3867</v>
      </c>
      <c r="Y461" s="602">
        <v>3771</v>
      </c>
      <c r="Z461" s="602">
        <v>3726</v>
      </c>
      <c r="AA461" s="602">
        <v>3794</v>
      </c>
      <c r="AB461" s="601"/>
      <c r="AC461" s="601"/>
      <c r="AD461" s="601"/>
      <c r="AE461" s="601"/>
      <c r="AF461" s="601"/>
      <c r="AG461" s="601"/>
      <c r="AH461" s="601"/>
      <c r="AI461" s="601"/>
      <c r="AJ461" s="601"/>
      <c r="AK461" s="601"/>
      <c r="AL461" s="601"/>
      <c r="AM461" s="601"/>
      <c r="AN461" s="601"/>
      <c r="AO461" s="601"/>
      <c r="AP461" s="601"/>
      <c r="AQ461" s="601"/>
      <c r="AR461" s="601"/>
      <c r="AS461" s="601"/>
      <c r="AT461" s="601"/>
      <c r="AU461" s="601"/>
      <c r="AV461" s="601"/>
      <c r="AW461" s="601"/>
      <c r="AX461" s="601"/>
      <c r="AY461" s="601"/>
      <c r="AZ461" s="601"/>
      <c r="BA461" s="601"/>
      <c r="BB461" s="601"/>
      <c r="BC461" s="601"/>
      <c r="BD461" s="601"/>
      <c r="BE461" s="601"/>
      <c r="BF461" s="601"/>
      <c r="BG461" s="601"/>
      <c r="BH461" s="601"/>
      <c r="BI461" s="601"/>
      <c r="BJ461" s="601"/>
      <c r="BK461" s="601"/>
      <c r="BL461" s="601"/>
      <c r="BM461" s="601"/>
      <c r="BN461" s="601"/>
      <c r="BO461" s="601"/>
      <c r="BP461" s="601"/>
      <c r="BQ461" s="601"/>
      <c r="BR461" s="601"/>
      <c r="BS461" s="601"/>
      <c r="BT461" s="601"/>
    </row>
    <row r="462" spans="1:72" s="593" customFormat="1" ht="20.100000000000001" customHeight="1">
      <c r="A462" s="609" t="s">
        <v>211</v>
      </c>
      <c r="B462" s="609"/>
      <c r="C462" s="609"/>
      <c r="D462" s="602"/>
      <c r="E462" s="602"/>
      <c r="F462" s="602"/>
      <c r="G462" s="602"/>
      <c r="H462" s="602"/>
      <c r="I462" s="602"/>
      <c r="J462" s="602"/>
      <c r="K462" s="602"/>
      <c r="L462" s="602"/>
      <c r="M462" s="602"/>
      <c r="N462" s="602"/>
      <c r="O462" s="602"/>
      <c r="P462" s="602">
        <v>126</v>
      </c>
      <c r="Q462" s="602">
        <v>125</v>
      </c>
      <c r="R462" s="602">
        <v>113</v>
      </c>
      <c r="S462" s="602">
        <v>154</v>
      </c>
      <c r="T462" s="602">
        <v>158</v>
      </c>
      <c r="U462" s="602">
        <v>129</v>
      </c>
      <c r="V462" s="602">
        <v>661</v>
      </c>
      <c r="W462" s="602">
        <v>638</v>
      </c>
      <c r="X462" s="602">
        <v>792</v>
      </c>
      <c r="Y462" s="602">
        <v>645</v>
      </c>
      <c r="Z462" s="602">
        <v>631</v>
      </c>
      <c r="AA462" s="602">
        <v>648</v>
      </c>
      <c r="AB462" s="601"/>
      <c r="AC462" s="601"/>
      <c r="AD462" s="601"/>
      <c r="AE462" s="601"/>
      <c r="AF462" s="601"/>
      <c r="AG462" s="601"/>
      <c r="AH462" s="601"/>
      <c r="AI462" s="601"/>
      <c r="AJ462" s="601"/>
      <c r="AK462" s="601"/>
      <c r="AL462" s="601"/>
      <c r="AM462" s="601"/>
      <c r="AN462" s="601"/>
      <c r="AO462" s="601"/>
      <c r="AP462" s="601"/>
      <c r="AQ462" s="601"/>
      <c r="AR462" s="601"/>
      <c r="AS462" s="601"/>
      <c r="AT462" s="601"/>
      <c r="AU462" s="601"/>
      <c r="AV462" s="601"/>
      <c r="AW462" s="601"/>
      <c r="AX462" s="601"/>
      <c r="AY462" s="601"/>
      <c r="AZ462" s="601"/>
      <c r="BA462" s="601"/>
      <c r="BB462" s="601"/>
      <c r="BC462" s="601"/>
      <c r="BD462" s="601"/>
      <c r="BE462" s="601"/>
      <c r="BF462" s="601"/>
      <c r="BG462" s="601"/>
      <c r="BH462" s="601"/>
      <c r="BI462" s="601"/>
      <c r="BJ462" s="601"/>
      <c r="BK462" s="601"/>
      <c r="BL462" s="601"/>
      <c r="BM462" s="601"/>
      <c r="BN462" s="601"/>
      <c r="BO462" s="601"/>
      <c r="BP462" s="601"/>
      <c r="BQ462" s="601"/>
      <c r="BR462" s="601"/>
      <c r="BS462" s="601"/>
      <c r="BT462" s="601"/>
    </row>
    <row r="463" spans="1:72" ht="20.100000000000001" customHeight="1">
      <c r="A463" s="167" t="s">
        <v>213</v>
      </c>
      <c r="B463" s="167"/>
      <c r="C463" s="167"/>
      <c r="D463" s="602"/>
      <c r="E463" s="602"/>
      <c r="F463" s="602"/>
      <c r="G463" s="602"/>
      <c r="H463" s="602"/>
      <c r="I463" s="602"/>
      <c r="J463" s="602"/>
      <c r="K463" s="602"/>
      <c r="L463" s="602">
        <v>270</v>
      </c>
      <c r="M463" s="602">
        <v>259</v>
      </c>
      <c r="N463" s="602">
        <v>269</v>
      </c>
      <c r="O463" s="602">
        <v>258</v>
      </c>
      <c r="P463" s="539">
        <v>409</v>
      </c>
      <c r="Q463" s="539">
        <v>416</v>
      </c>
      <c r="R463" s="539">
        <v>485</v>
      </c>
      <c r="S463" s="539">
        <v>514</v>
      </c>
      <c r="T463" s="602">
        <v>636</v>
      </c>
      <c r="U463" s="602">
        <v>637</v>
      </c>
      <c r="V463" s="602">
        <v>314</v>
      </c>
      <c r="W463" s="602">
        <v>276</v>
      </c>
      <c r="X463" s="602">
        <v>76</v>
      </c>
      <c r="Y463" s="602">
        <v>3777</v>
      </c>
      <c r="Z463" s="602">
        <v>3928</v>
      </c>
      <c r="AA463" s="602">
        <v>4023</v>
      </c>
    </row>
    <row r="464" spans="1:72" ht="20.100000000000001" customHeight="1" thickBot="1">
      <c r="A464" s="296" t="s">
        <v>216</v>
      </c>
      <c r="B464" s="296"/>
      <c r="C464" s="296"/>
      <c r="D464" s="543"/>
      <c r="E464" s="543"/>
      <c r="F464" s="543"/>
      <c r="G464" s="543"/>
      <c r="H464" s="543"/>
      <c r="I464" s="543"/>
      <c r="J464" s="543"/>
      <c r="K464" s="543"/>
      <c r="L464" s="543">
        <v>11510</v>
      </c>
      <c r="M464" s="543">
        <v>11522</v>
      </c>
      <c r="N464" s="543">
        <v>10929</v>
      </c>
      <c r="O464" s="543">
        <v>10932</v>
      </c>
      <c r="P464" s="543">
        <v>11125</v>
      </c>
      <c r="Q464" s="543">
        <v>11265</v>
      </c>
      <c r="R464" s="543">
        <v>11996</v>
      </c>
      <c r="S464" s="543">
        <v>12641</v>
      </c>
      <c r="T464" s="543">
        <v>13030</v>
      </c>
      <c r="U464" s="543">
        <v>12535</v>
      </c>
      <c r="V464" s="543">
        <v>13524</v>
      </c>
      <c r="W464" s="543">
        <v>13474</v>
      </c>
      <c r="X464" s="543">
        <v>13661</v>
      </c>
      <c r="Y464" s="543">
        <v>17086</v>
      </c>
      <c r="Z464" s="543">
        <v>17210</v>
      </c>
      <c r="AA464" s="543">
        <v>17739</v>
      </c>
    </row>
    <row r="465" spans="1:72" ht="20.100000000000001" customHeight="1" thickTop="1">
      <c r="A465" s="167" t="s">
        <v>240</v>
      </c>
      <c r="B465" s="167"/>
      <c r="C465" s="167"/>
      <c r="D465" s="595"/>
      <c r="E465" s="595"/>
      <c r="F465" s="595"/>
      <c r="G465" s="595"/>
      <c r="H465" s="595"/>
      <c r="I465" s="595"/>
      <c r="J465" s="595"/>
      <c r="K465" s="595"/>
      <c r="L465" s="595">
        <v>2635</v>
      </c>
      <c r="M465" s="595"/>
      <c r="N465" s="595"/>
      <c r="O465" s="595"/>
      <c r="P465" s="595"/>
      <c r="Q465" s="595"/>
      <c r="R465" s="595"/>
      <c r="S465" s="595"/>
      <c r="T465" s="595"/>
      <c r="U465" s="595"/>
      <c r="V465" s="595"/>
      <c r="W465" s="595"/>
      <c r="X465" s="595"/>
      <c r="Y465" s="595"/>
      <c r="Z465" s="595"/>
      <c r="AA465" s="595"/>
    </row>
    <row r="466" spans="1:72" ht="20.100000000000001" customHeight="1" thickBot="1">
      <c r="A466" s="296" t="s">
        <v>219</v>
      </c>
      <c r="B466" s="296"/>
      <c r="C466" s="296"/>
      <c r="D466" s="543"/>
      <c r="E466" s="543"/>
      <c r="F466" s="543"/>
      <c r="G466" s="543"/>
      <c r="H466" s="543"/>
      <c r="I466" s="543"/>
      <c r="J466" s="543"/>
      <c r="K466" s="543"/>
      <c r="L466" s="543">
        <v>14145</v>
      </c>
      <c r="M466" s="543"/>
      <c r="N466" s="543"/>
      <c r="O466" s="543"/>
      <c r="P466" s="543"/>
      <c r="Q466" s="543"/>
      <c r="R466" s="543"/>
      <c r="S466" s="543"/>
      <c r="T466" s="543"/>
      <c r="U466" s="543"/>
      <c r="V466" s="543"/>
      <c r="W466" s="543"/>
      <c r="X466" s="543"/>
      <c r="Y466" s="543"/>
      <c r="Z466" s="543"/>
      <c r="AA466" s="543"/>
    </row>
    <row r="467" spans="1:72" ht="10.15" customHeight="1" thickTop="1">
      <c r="A467" s="596"/>
      <c r="B467" s="611"/>
      <c r="C467" s="611"/>
      <c r="D467" s="600"/>
      <c r="E467" s="600"/>
      <c r="F467" s="600"/>
      <c r="G467" s="600"/>
    </row>
    <row r="468" spans="1:72" ht="20.100000000000001" customHeight="1">
      <c r="A468" s="330" t="s">
        <v>246</v>
      </c>
      <c r="B468" s="611"/>
      <c r="C468" s="611"/>
      <c r="D468" s="600"/>
      <c r="E468" s="600"/>
      <c r="F468" s="600"/>
      <c r="G468" s="600"/>
    </row>
    <row r="469" spans="1:72" ht="20.100000000000001" customHeight="1">
      <c r="A469" s="330"/>
      <c r="B469" s="611"/>
      <c r="C469" s="611"/>
      <c r="D469" s="600"/>
      <c r="E469" s="600"/>
      <c r="F469" s="600"/>
      <c r="G469" s="600"/>
    </row>
    <row r="470" spans="1:72" ht="20.100000000000001" customHeight="1">
      <c r="A470" s="596"/>
      <c r="B470" s="611"/>
      <c r="C470" s="611"/>
      <c r="D470" s="600"/>
      <c r="E470" s="600"/>
      <c r="F470" s="600"/>
      <c r="G470" s="600"/>
    </row>
    <row r="471" spans="1:72" ht="20.100000000000001" customHeight="1">
      <c r="A471" s="608" t="s">
        <v>247</v>
      </c>
      <c r="B471" s="142"/>
      <c r="C471" s="142"/>
      <c r="D471" s="600"/>
      <c r="E471" s="600"/>
      <c r="F471" s="600"/>
      <c r="G471" s="600"/>
    </row>
    <row r="472" spans="1:72" ht="37.5" customHeight="1" thickBot="1">
      <c r="A472" s="460" t="s">
        <v>17</v>
      </c>
      <c r="B472" s="456"/>
      <c r="C472" s="128"/>
      <c r="D472" s="579" t="s">
        <v>74</v>
      </c>
      <c r="E472" s="579" t="s">
        <v>75</v>
      </c>
      <c r="F472" s="579" t="s">
        <v>76</v>
      </c>
      <c r="G472" s="579" t="s">
        <v>77</v>
      </c>
      <c r="H472" s="579" t="s">
        <v>78</v>
      </c>
      <c r="I472" s="579" t="s">
        <v>79</v>
      </c>
      <c r="J472" s="579" t="s">
        <v>80</v>
      </c>
      <c r="K472" s="579" t="s">
        <v>81</v>
      </c>
      <c r="L472" s="579" t="s">
        <v>82</v>
      </c>
      <c r="M472" s="579" t="s">
        <v>83</v>
      </c>
      <c r="N472" s="579" t="s">
        <v>84</v>
      </c>
      <c r="O472" s="579" t="s">
        <v>85</v>
      </c>
      <c r="P472" s="579"/>
      <c r="Q472" s="579"/>
      <c r="R472" s="579"/>
      <c r="S472" s="579"/>
      <c r="T472" s="579"/>
      <c r="U472" s="579"/>
      <c r="V472" s="579"/>
      <c r="W472" s="579"/>
      <c r="X472" s="579"/>
      <c r="Y472" s="579"/>
      <c r="Z472" s="579"/>
      <c r="AA472" s="579"/>
    </row>
    <row r="473" spans="1:72" s="593" customFormat="1" ht="20.100000000000001" customHeight="1">
      <c r="A473" s="609" t="s">
        <v>223</v>
      </c>
      <c r="B473" s="609"/>
      <c r="C473" s="609"/>
      <c r="D473" s="602">
        <v>6421</v>
      </c>
      <c r="E473" s="602">
        <v>6402</v>
      </c>
      <c r="F473" s="602">
        <v>6285</v>
      </c>
      <c r="G473" s="602">
        <v>6355</v>
      </c>
      <c r="H473" s="602">
        <v>6276</v>
      </c>
      <c r="I473" s="602">
        <v>6113</v>
      </c>
      <c r="J473" s="602">
        <v>6083</v>
      </c>
      <c r="K473" s="602">
        <v>6001</v>
      </c>
      <c r="L473" s="602">
        <v>6019</v>
      </c>
      <c r="M473" s="602">
        <v>6093</v>
      </c>
      <c r="N473" s="602">
        <v>5944</v>
      </c>
      <c r="O473" s="602">
        <v>5913</v>
      </c>
      <c r="P473" s="602"/>
      <c r="Q473" s="602"/>
      <c r="R473" s="602"/>
      <c r="S473" s="602"/>
      <c r="T473" s="602"/>
      <c r="U473" s="602"/>
      <c r="V473" s="602"/>
      <c r="W473" s="602"/>
      <c r="X473" s="602"/>
      <c r="Y473" s="602"/>
      <c r="Z473" s="602"/>
      <c r="AA473" s="602"/>
      <c r="AB473" s="601"/>
      <c r="AC473" s="601"/>
      <c r="AD473" s="601"/>
      <c r="AE473" s="601"/>
      <c r="AF473" s="601"/>
      <c r="AG473" s="601"/>
      <c r="AH473" s="601"/>
      <c r="AI473" s="601"/>
      <c r="AJ473" s="601"/>
      <c r="AK473" s="601"/>
      <c r="AL473" s="601"/>
      <c r="AM473" s="601"/>
      <c r="AN473" s="601"/>
      <c r="AO473" s="601"/>
      <c r="AP473" s="601"/>
      <c r="AQ473" s="601"/>
      <c r="AR473" s="601"/>
      <c r="AS473" s="601"/>
      <c r="AT473" s="601"/>
      <c r="AU473" s="601"/>
      <c r="AV473" s="601"/>
      <c r="AW473" s="601"/>
      <c r="AX473" s="601"/>
      <c r="AY473" s="601"/>
      <c r="AZ473" s="601"/>
      <c r="BA473" s="601"/>
      <c r="BB473" s="601"/>
      <c r="BC473" s="601"/>
      <c r="BD473" s="601"/>
      <c r="BE473" s="601"/>
      <c r="BF473" s="601"/>
      <c r="BG473" s="601"/>
      <c r="BH473" s="601"/>
      <c r="BI473" s="601"/>
      <c r="BJ473" s="601"/>
      <c r="BK473" s="601"/>
      <c r="BL473" s="601"/>
      <c r="BM473" s="601"/>
      <c r="BN473" s="601"/>
      <c r="BO473" s="601"/>
      <c r="BP473" s="601"/>
      <c r="BQ473" s="601"/>
      <c r="BR473" s="601"/>
      <c r="BS473" s="601"/>
      <c r="BT473" s="601"/>
    </row>
    <row r="474" spans="1:72" s="593" customFormat="1" ht="20.100000000000001" customHeight="1">
      <c r="A474" s="609" t="s">
        <v>212</v>
      </c>
      <c r="B474" s="609"/>
      <c r="C474" s="609"/>
      <c r="D474" s="602">
        <v>3998</v>
      </c>
      <c r="E474" s="602">
        <v>3793</v>
      </c>
      <c r="F474" s="602">
        <v>3795</v>
      </c>
      <c r="G474" s="602">
        <v>3846</v>
      </c>
      <c r="H474" s="602">
        <v>3619</v>
      </c>
      <c r="I474" s="602">
        <v>3870</v>
      </c>
      <c r="J474" s="602">
        <v>3670</v>
      </c>
      <c r="K474" s="602">
        <v>2597</v>
      </c>
      <c r="L474" s="602">
        <v>3104</v>
      </c>
      <c r="M474" s="602">
        <v>3159</v>
      </c>
      <c r="N474" s="602">
        <v>2736</v>
      </c>
      <c r="O474" s="602">
        <v>2561</v>
      </c>
      <c r="P474" s="602"/>
      <c r="Q474" s="602"/>
      <c r="R474" s="602"/>
      <c r="S474" s="602"/>
      <c r="T474" s="602"/>
      <c r="U474" s="602"/>
      <c r="V474" s="602"/>
      <c r="W474" s="602"/>
      <c r="X474" s="602"/>
      <c r="Y474" s="602"/>
      <c r="Z474" s="602"/>
      <c r="AA474" s="602"/>
      <c r="AB474" s="601"/>
      <c r="AC474" s="601"/>
      <c r="AD474" s="601"/>
      <c r="AE474" s="601"/>
      <c r="AF474" s="601"/>
      <c r="AG474" s="601"/>
      <c r="AH474" s="601"/>
      <c r="AI474" s="601"/>
      <c r="AJ474" s="601"/>
      <c r="AK474" s="601"/>
      <c r="AL474" s="601"/>
      <c r="AM474" s="601"/>
      <c r="AN474" s="601"/>
      <c r="AO474" s="601"/>
      <c r="AP474" s="601"/>
      <c r="AQ474" s="601"/>
      <c r="AR474" s="601"/>
      <c r="AS474" s="601"/>
      <c r="AT474" s="601"/>
      <c r="AU474" s="601"/>
      <c r="AV474" s="601"/>
      <c r="AW474" s="601"/>
      <c r="AX474" s="601"/>
      <c r="AY474" s="601"/>
      <c r="AZ474" s="601"/>
      <c r="BA474" s="601"/>
      <c r="BB474" s="601"/>
      <c r="BC474" s="601"/>
      <c r="BD474" s="601"/>
      <c r="BE474" s="601"/>
      <c r="BF474" s="601"/>
      <c r="BG474" s="601"/>
      <c r="BH474" s="601"/>
      <c r="BI474" s="601"/>
      <c r="BJ474" s="601"/>
      <c r="BK474" s="601"/>
      <c r="BL474" s="601"/>
      <c r="BM474" s="601"/>
      <c r="BN474" s="601"/>
      <c r="BO474" s="601"/>
      <c r="BP474" s="601"/>
      <c r="BQ474" s="601"/>
      <c r="BR474" s="601"/>
      <c r="BS474" s="601"/>
      <c r="BT474" s="601"/>
    </row>
    <row r="475" spans="1:72" s="593" customFormat="1" ht="20.100000000000001" customHeight="1">
      <c r="A475" s="609" t="s">
        <v>224</v>
      </c>
      <c r="B475" s="609"/>
      <c r="C475" s="609"/>
      <c r="D475" s="602">
        <v>2408</v>
      </c>
      <c r="E475" s="602">
        <v>2287</v>
      </c>
      <c r="F475" s="602">
        <v>2275</v>
      </c>
      <c r="G475" s="602">
        <v>2295</v>
      </c>
      <c r="H475" s="602">
        <v>2365</v>
      </c>
      <c r="I475" s="602">
        <v>2176</v>
      </c>
      <c r="J475" s="602">
        <v>2188</v>
      </c>
      <c r="K475" s="602">
        <v>2112</v>
      </c>
      <c r="L475" s="602">
        <v>2164</v>
      </c>
      <c r="M475" s="602">
        <v>2073</v>
      </c>
      <c r="N475" s="602">
        <v>2049</v>
      </c>
      <c r="O475" s="602">
        <v>2170</v>
      </c>
      <c r="P475" s="602"/>
      <c r="Q475" s="602"/>
      <c r="R475" s="602"/>
      <c r="S475" s="602"/>
      <c r="T475" s="602"/>
      <c r="U475" s="602"/>
      <c r="V475" s="602"/>
      <c r="W475" s="602"/>
      <c r="X475" s="602"/>
      <c r="Y475" s="602"/>
      <c r="Z475" s="602"/>
      <c r="AA475" s="602"/>
      <c r="AB475" s="601"/>
      <c r="AC475" s="601"/>
      <c r="AD475" s="601"/>
      <c r="AE475" s="601"/>
      <c r="AF475" s="601"/>
      <c r="AG475" s="601"/>
      <c r="AH475" s="601"/>
      <c r="AI475" s="601"/>
      <c r="AJ475" s="601"/>
      <c r="AK475" s="601"/>
      <c r="AL475" s="601"/>
      <c r="AM475" s="601"/>
      <c r="AN475" s="601"/>
      <c r="AO475" s="601"/>
      <c r="AP475" s="601"/>
      <c r="AQ475" s="601"/>
      <c r="AR475" s="601"/>
      <c r="AS475" s="601"/>
      <c r="AT475" s="601"/>
      <c r="AU475" s="601"/>
      <c r="AV475" s="601"/>
      <c r="AW475" s="601"/>
      <c r="AX475" s="601"/>
      <c r="AY475" s="601"/>
      <c r="AZ475" s="601"/>
      <c r="BA475" s="601"/>
      <c r="BB475" s="601"/>
      <c r="BC475" s="601"/>
      <c r="BD475" s="601"/>
      <c r="BE475" s="601"/>
      <c r="BF475" s="601"/>
      <c r="BG475" s="601"/>
      <c r="BH475" s="601"/>
      <c r="BI475" s="601"/>
      <c r="BJ475" s="601"/>
      <c r="BK475" s="601"/>
      <c r="BL475" s="601"/>
      <c r="BM475" s="601"/>
      <c r="BN475" s="601"/>
      <c r="BO475" s="601"/>
      <c r="BP475" s="601"/>
      <c r="BQ475" s="601"/>
      <c r="BR475" s="601"/>
      <c r="BS475" s="601"/>
      <c r="BT475" s="601"/>
    </row>
    <row r="476" spans="1:72" ht="20.100000000000001" customHeight="1">
      <c r="A476" s="167" t="s">
        <v>213</v>
      </c>
      <c r="B476" s="167"/>
      <c r="C476" s="167"/>
      <c r="D476" s="602">
        <v>115</v>
      </c>
      <c r="E476" s="602">
        <v>415</v>
      </c>
      <c r="F476" s="602">
        <v>297</v>
      </c>
      <c r="G476" s="602">
        <v>295</v>
      </c>
      <c r="H476" s="602">
        <v>374</v>
      </c>
      <c r="I476" s="602">
        <v>353.83477917831033</v>
      </c>
      <c r="J476" s="602">
        <v>337.61881972379888</v>
      </c>
      <c r="K476" s="602">
        <v>496</v>
      </c>
      <c r="L476" s="602">
        <v>180</v>
      </c>
      <c r="M476" s="602">
        <v>230</v>
      </c>
      <c r="N476" s="602">
        <v>240</v>
      </c>
      <c r="O476" s="602">
        <v>291</v>
      </c>
      <c r="P476" s="602"/>
      <c r="Q476" s="602"/>
      <c r="R476" s="602"/>
      <c r="S476" s="602"/>
      <c r="T476" s="602"/>
      <c r="U476" s="602"/>
      <c r="V476" s="602"/>
      <c r="W476" s="602"/>
      <c r="X476" s="602"/>
      <c r="Y476" s="602"/>
      <c r="Z476" s="602"/>
      <c r="AA476" s="602"/>
    </row>
    <row r="477" spans="1:72" ht="20.100000000000001" customHeight="1" thickBot="1">
      <c r="A477" s="296" t="s">
        <v>216</v>
      </c>
      <c r="B477" s="296"/>
      <c r="C477" s="296"/>
      <c r="D477" s="543">
        <f>SUM(D473:D476)</f>
        <v>12942</v>
      </c>
      <c r="E477" s="543">
        <f>SUM(E473:E476)</f>
        <v>12897</v>
      </c>
      <c r="F477" s="543">
        <f>SUM(F473:F476)</f>
        <v>12652</v>
      </c>
      <c r="G477" s="543">
        <f>SUM(G473:G476)</f>
        <v>12791</v>
      </c>
      <c r="H477" s="543">
        <v>12634</v>
      </c>
      <c r="I477" s="543">
        <v>12513</v>
      </c>
      <c r="J477" s="543">
        <v>12279</v>
      </c>
      <c r="K477" s="543">
        <v>11206</v>
      </c>
      <c r="L477" s="543">
        <v>11467</v>
      </c>
      <c r="M477" s="543">
        <v>11555</v>
      </c>
      <c r="N477" s="543">
        <v>10970</v>
      </c>
      <c r="O477" s="543">
        <v>10934</v>
      </c>
      <c r="P477" s="543"/>
      <c r="Q477" s="543"/>
      <c r="R477" s="543"/>
      <c r="S477" s="543"/>
      <c r="T477" s="543"/>
      <c r="U477" s="543"/>
      <c r="V477" s="543"/>
      <c r="W477" s="543"/>
      <c r="X477" s="543"/>
      <c r="Y477" s="543"/>
      <c r="Z477" s="543"/>
      <c r="AA477" s="543"/>
    </row>
    <row r="478" spans="1:72" ht="20.100000000000001" customHeight="1" thickTop="1">
      <c r="A478" s="167" t="s">
        <v>240</v>
      </c>
      <c r="B478" s="167"/>
      <c r="C478" s="167"/>
      <c r="D478" s="595">
        <v>3941</v>
      </c>
      <c r="E478" s="595">
        <v>3742</v>
      </c>
      <c r="F478" s="595">
        <v>3759</v>
      </c>
      <c r="G478" s="595">
        <v>3745</v>
      </c>
      <c r="H478" s="595">
        <v>2872</v>
      </c>
      <c r="I478" s="595">
        <v>2642</v>
      </c>
      <c r="J478" s="595">
        <v>2634</v>
      </c>
      <c r="K478" s="595">
        <v>2615</v>
      </c>
      <c r="L478" s="595">
        <v>2634</v>
      </c>
      <c r="M478" s="595"/>
      <c r="N478" s="595"/>
      <c r="O478" s="595"/>
      <c r="P478" s="595"/>
      <c r="Q478" s="595"/>
      <c r="R478" s="595"/>
      <c r="S478" s="595"/>
      <c r="T478" s="595"/>
      <c r="U478" s="595"/>
      <c r="V478" s="595"/>
      <c r="W478" s="595"/>
      <c r="X478" s="595"/>
      <c r="Y478" s="595"/>
      <c r="Z478" s="595"/>
      <c r="AA478" s="595"/>
    </row>
    <row r="479" spans="1:72" ht="20.100000000000001" customHeight="1" thickBot="1">
      <c r="A479" s="296" t="s">
        <v>219</v>
      </c>
      <c r="B479" s="296"/>
      <c r="C479" s="296"/>
      <c r="D479" s="543">
        <v>16882</v>
      </c>
      <c r="E479" s="543">
        <v>16639</v>
      </c>
      <c r="F479" s="543">
        <v>16410</v>
      </c>
      <c r="G479" s="543">
        <v>16537</v>
      </c>
      <c r="H479" s="543">
        <v>15505</v>
      </c>
      <c r="I479" s="543">
        <v>15155</v>
      </c>
      <c r="J479" s="543">
        <v>14913</v>
      </c>
      <c r="K479" s="543">
        <v>13820</v>
      </c>
      <c r="L479" s="543">
        <v>14101</v>
      </c>
      <c r="M479" s="543"/>
      <c r="N479" s="543"/>
      <c r="O479" s="543"/>
      <c r="P479" s="543"/>
      <c r="Q479" s="543"/>
      <c r="R479" s="543"/>
      <c r="S479" s="543"/>
      <c r="T479" s="543"/>
      <c r="U479" s="543"/>
      <c r="V479" s="543"/>
      <c r="W479" s="543"/>
      <c r="X479" s="543"/>
      <c r="Y479" s="543"/>
      <c r="Z479" s="543"/>
      <c r="AA479" s="543"/>
    </row>
    <row r="480" spans="1:72" ht="10.15" customHeight="1" thickTop="1">
      <c r="A480" s="596"/>
      <c r="B480" s="611"/>
      <c r="C480" s="611"/>
      <c r="D480" s="600"/>
      <c r="E480" s="600"/>
      <c r="F480" s="600"/>
      <c r="G480" s="600"/>
    </row>
    <row r="481" spans="1:72" ht="20.100000000000001" customHeight="1">
      <c r="A481" s="596"/>
      <c r="B481" s="611"/>
      <c r="C481" s="611"/>
      <c r="D481" s="600"/>
      <c r="E481" s="600"/>
      <c r="F481" s="600"/>
      <c r="G481" s="600"/>
    </row>
    <row r="482" spans="1:72" ht="20.100000000000001" customHeight="1">
      <c r="A482" s="596"/>
      <c r="B482" s="611"/>
      <c r="C482" s="611"/>
      <c r="D482" s="600"/>
      <c r="E482" s="600"/>
      <c r="F482" s="600"/>
      <c r="G482" s="600"/>
    </row>
    <row r="483" spans="1:72" ht="20.100000000000001" customHeight="1">
      <c r="A483" s="608" t="s">
        <v>248</v>
      </c>
      <c r="B483" s="142"/>
      <c r="C483" s="142"/>
      <c r="D483" s="600"/>
      <c r="E483" s="600"/>
      <c r="F483" s="600"/>
      <c r="G483" s="600"/>
    </row>
    <row r="484" spans="1:72" ht="56.25" customHeight="1" thickBot="1">
      <c r="A484" s="460" t="s">
        <v>249</v>
      </c>
      <c r="B484" s="456"/>
      <c r="C484" s="128"/>
      <c r="D484" s="570" t="s">
        <v>250</v>
      </c>
      <c r="E484" s="570" t="s">
        <v>251</v>
      </c>
      <c r="F484" s="570" t="s">
        <v>252</v>
      </c>
      <c r="G484" s="579" t="s">
        <v>77</v>
      </c>
      <c r="H484" s="579" t="s">
        <v>253</v>
      </c>
      <c r="I484" s="579" t="s">
        <v>254</v>
      </c>
      <c r="J484" s="579" t="s">
        <v>255</v>
      </c>
      <c r="K484" s="579" t="s">
        <v>256</v>
      </c>
      <c r="L484" s="579" t="s">
        <v>257</v>
      </c>
      <c r="M484" s="579" t="s">
        <v>258</v>
      </c>
      <c r="N484" s="579" t="s">
        <v>259</v>
      </c>
      <c r="O484" s="579" t="s">
        <v>260</v>
      </c>
      <c r="P484" s="579" t="s">
        <v>261</v>
      </c>
      <c r="Q484" s="579" t="s">
        <v>262</v>
      </c>
      <c r="R484" s="579" t="s">
        <v>263</v>
      </c>
      <c r="S484" s="579" t="s">
        <v>264</v>
      </c>
      <c r="T484" s="579" t="s">
        <v>265</v>
      </c>
      <c r="U484" s="579" t="s">
        <v>266</v>
      </c>
      <c r="V484" s="579" t="s">
        <v>267</v>
      </c>
      <c r="W484" s="579" t="s">
        <v>268</v>
      </c>
      <c r="X484" s="579" t="s">
        <v>269</v>
      </c>
      <c r="Y484" s="579" t="s">
        <v>270</v>
      </c>
      <c r="Z484" s="579" t="s">
        <v>271</v>
      </c>
      <c r="AA484" s="579" t="s">
        <v>794</v>
      </c>
    </row>
    <row r="485" spans="1:72" s="593" customFormat="1" ht="20.100000000000001" customHeight="1">
      <c r="A485" s="609" t="s">
        <v>223</v>
      </c>
      <c r="B485" s="609"/>
      <c r="C485" s="609"/>
      <c r="D485" s="544"/>
      <c r="E485" s="544"/>
      <c r="F485" s="544"/>
      <c r="G485" s="544">
        <v>13.8</v>
      </c>
      <c r="H485" s="544">
        <v>13</v>
      </c>
      <c r="I485" s="544">
        <v>12.6</v>
      </c>
      <c r="J485" s="544">
        <v>13.2</v>
      </c>
      <c r="K485" s="544">
        <v>14.2</v>
      </c>
      <c r="L485" s="544">
        <v>13.6</v>
      </c>
      <c r="M485" s="544">
        <v>12.6</v>
      </c>
      <c r="N485" s="544">
        <v>11.6</v>
      </c>
      <c r="O485" s="544">
        <v>9.5</v>
      </c>
      <c r="P485" s="544">
        <v>8.6999999999999993</v>
      </c>
      <c r="Q485" s="544">
        <v>8.6999999999999993</v>
      </c>
      <c r="R485" s="544">
        <v>8.4</v>
      </c>
      <c r="S485" s="544">
        <v>6.9</v>
      </c>
      <c r="T485" s="544">
        <v>6.6</v>
      </c>
      <c r="U485" s="544">
        <v>6</v>
      </c>
      <c r="V485" s="544">
        <v>6.7</v>
      </c>
      <c r="W485" s="544">
        <v>8.4</v>
      </c>
      <c r="X485" s="544">
        <v>9.5</v>
      </c>
      <c r="Y485" s="544">
        <v>10.8</v>
      </c>
      <c r="Z485" s="544">
        <v>10</v>
      </c>
      <c r="AA485" s="544">
        <v>10.8</v>
      </c>
      <c r="AB485" s="601"/>
      <c r="AC485" s="601"/>
      <c r="AD485" s="601"/>
      <c r="AE485" s="601"/>
      <c r="AF485" s="601"/>
      <c r="AG485" s="601"/>
      <c r="AH485" s="601"/>
      <c r="AI485" s="601"/>
      <c r="AJ485" s="601"/>
      <c r="AK485" s="601"/>
      <c r="AL485" s="601"/>
      <c r="AM485" s="601"/>
      <c r="AN485" s="601"/>
      <c r="AO485" s="601"/>
      <c r="AP485" s="601"/>
      <c r="AQ485" s="601"/>
      <c r="AR485" s="601"/>
      <c r="AS485" s="601"/>
      <c r="AT485" s="601"/>
      <c r="AU485" s="601"/>
      <c r="AV485" s="601"/>
      <c r="AW485" s="601"/>
      <c r="AX485" s="601"/>
      <c r="AY485" s="601"/>
      <c r="AZ485" s="601"/>
      <c r="BA485" s="601"/>
      <c r="BB485" s="601"/>
      <c r="BC485" s="601"/>
      <c r="BD485" s="601"/>
      <c r="BE485" s="601"/>
      <c r="BF485" s="601"/>
      <c r="BG485" s="601"/>
      <c r="BH485" s="601"/>
      <c r="BI485" s="601"/>
      <c r="BJ485" s="601"/>
      <c r="BK485" s="601"/>
      <c r="BL485" s="601"/>
      <c r="BM485" s="601"/>
      <c r="BN485" s="601"/>
      <c r="BO485" s="601"/>
      <c r="BP485" s="601"/>
      <c r="BQ485" s="601"/>
      <c r="BR485" s="601"/>
      <c r="BS485" s="601"/>
      <c r="BT485" s="601"/>
    </row>
    <row r="486" spans="1:72" s="593" customFormat="1" ht="20.100000000000001" customHeight="1">
      <c r="A486" s="609" t="s">
        <v>212</v>
      </c>
      <c r="B486" s="609"/>
      <c r="C486" s="609"/>
      <c r="D486" s="544"/>
      <c r="E486" s="544"/>
      <c r="F486" s="544"/>
      <c r="G486" s="544">
        <v>5.2</v>
      </c>
      <c r="H486" s="544">
        <v>6</v>
      </c>
      <c r="I486" s="544">
        <v>6.2</v>
      </c>
      <c r="J486" s="544">
        <v>6.6</v>
      </c>
      <c r="K486" s="544">
        <v>5.6</v>
      </c>
      <c r="L486" s="544">
        <v>6.5</v>
      </c>
      <c r="M486" s="544">
        <v>6.8</v>
      </c>
      <c r="N486" s="544">
        <v>7.3</v>
      </c>
      <c r="O486" s="544">
        <v>8.1999999999999993</v>
      </c>
      <c r="P486" s="544">
        <v>7.4</v>
      </c>
      <c r="Q486" s="544">
        <v>7.6</v>
      </c>
      <c r="R486" s="544">
        <v>8.1999999999999993</v>
      </c>
      <c r="S486" s="544">
        <v>8</v>
      </c>
      <c r="T486" s="544">
        <v>9</v>
      </c>
      <c r="U486" s="544">
        <v>9.3000000000000007</v>
      </c>
      <c r="V486" s="544">
        <v>9.6999999999999993</v>
      </c>
      <c r="W486" s="544">
        <v>10.1</v>
      </c>
      <c r="X486" s="544">
        <v>9.4</v>
      </c>
      <c r="Y486" s="544">
        <v>9.5</v>
      </c>
      <c r="Z486" s="544">
        <v>10.1</v>
      </c>
      <c r="AA486" s="544">
        <v>10.3</v>
      </c>
      <c r="AB486" s="601"/>
      <c r="AC486" s="601"/>
      <c r="AD486" s="601"/>
      <c r="AE486" s="601"/>
      <c r="AF486" s="601"/>
      <c r="AG486" s="601"/>
      <c r="AH486" s="601"/>
      <c r="AI486" s="601"/>
      <c r="AJ486" s="601"/>
      <c r="AK486" s="601"/>
      <c r="AL486" s="601"/>
      <c r="AM486" s="601"/>
      <c r="AN486" s="601"/>
      <c r="AO486" s="601"/>
      <c r="AP486" s="601"/>
      <c r="AQ486" s="601"/>
      <c r="AR486" s="601"/>
      <c r="AS486" s="601"/>
      <c r="AT486" s="601"/>
      <c r="AU486" s="601"/>
      <c r="AV486" s="601"/>
      <c r="AW486" s="601"/>
      <c r="AX486" s="601"/>
      <c r="AY486" s="601"/>
      <c r="AZ486" s="601"/>
      <c r="BA486" s="601"/>
      <c r="BB486" s="601"/>
      <c r="BC486" s="601"/>
      <c r="BD486" s="601"/>
      <c r="BE486" s="601"/>
      <c r="BF486" s="601"/>
      <c r="BG486" s="601"/>
      <c r="BH486" s="601"/>
      <c r="BI486" s="601"/>
      <c r="BJ486" s="601"/>
      <c r="BK486" s="601"/>
      <c r="BL486" s="601"/>
      <c r="BM486" s="601"/>
      <c r="BN486" s="601"/>
      <c r="BO486" s="601"/>
      <c r="BP486" s="601"/>
      <c r="BQ486" s="601"/>
      <c r="BR486" s="601"/>
      <c r="BS486" s="601"/>
      <c r="BT486" s="601"/>
    </row>
    <row r="487" spans="1:72" s="593" customFormat="1" ht="20.100000000000001" customHeight="1">
      <c r="A487" s="609" t="s">
        <v>224</v>
      </c>
      <c r="B487" s="609"/>
      <c r="C487" s="609"/>
      <c r="D487" s="544"/>
      <c r="E487" s="544"/>
      <c r="F487" s="544"/>
      <c r="G487" s="544">
        <v>8.6999999999999993</v>
      </c>
      <c r="H487" s="544">
        <v>8.1999999999999993</v>
      </c>
      <c r="I487" s="544">
        <v>8.4</v>
      </c>
      <c r="J487" s="544">
        <v>8.3000000000000007</v>
      </c>
      <c r="K487" s="544">
        <v>8.6999999999999993</v>
      </c>
      <c r="L487" s="544">
        <v>8.6</v>
      </c>
      <c r="M487" s="544">
        <v>8.3000000000000007</v>
      </c>
      <c r="N487" s="544">
        <v>7.7</v>
      </c>
      <c r="O487" s="544">
        <v>7.9</v>
      </c>
      <c r="P487" s="544">
        <v>5.5</v>
      </c>
      <c r="Q487" s="544">
        <v>5.7</v>
      </c>
      <c r="R487" s="544">
        <v>5.5</v>
      </c>
      <c r="S487" s="544">
        <v>5.9</v>
      </c>
      <c r="T487" s="544">
        <v>6</v>
      </c>
      <c r="U487" s="544">
        <v>5.8</v>
      </c>
      <c r="V487" s="544">
        <v>5.4</v>
      </c>
      <c r="W487" s="544">
        <v>5.5</v>
      </c>
      <c r="X487" s="544">
        <v>5.9</v>
      </c>
      <c r="Y487" s="544">
        <v>4.9000000000000004</v>
      </c>
      <c r="Z487" s="544">
        <v>5.6</v>
      </c>
      <c r="AA487" s="544">
        <v>5.5</v>
      </c>
      <c r="AB487" s="601"/>
      <c r="AC487" s="601"/>
      <c r="AD487" s="601"/>
      <c r="AE487" s="601"/>
      <c r="AF487" s="601"/>
      <c r="AG487" s="601"/>
      <c r="AH487" s="601"/>
      <c r="AI487" s="601"/>
      <c r="AJ487" s="601"/>
      <c r="AK487" s="601"/>
      <c r="AL487" s="601"/>
      <c r="AM487" s="601"/>
      <c r="AN487" s="601"/>
      <c r="AO487" s="601"/>
      <c r="AP487" s="601"/>
      <c r="AQ487" s="601"/>
      <c r="AR487" s="601"/>
      <c r="AS487" s="601"/>
      <c r="AT487" s="601"/>
      <c r="AU487" s="601"/>
      <c r="AV487" s="601"/>
      <c r="AW487" s="601"/>
      <c r="AX487" s="601"/>
      <c r="AY487" s="601"/>
      <c r="AZ487" s="601"/>
      <c r="BA487" s="601"/>
      <c r="BB487" s="601"/>
      <c r="BC487" s="601"/>
      <c r="BD487" s="601"/>
      <c r="BE487" s="601"/>
      <c r="BF487" s="601"/>
      <c r="BG487" s="601"/>
      <c r="BH487" s="601"/>
      <c r="BI487" s="601"/>
      <c r="BJ487" s="601"/>
      <c r="BK487" s="601"/>
      <c r="BL487" s="601"/>
      <c r="BM487" s="601"/>
      <c r="BN487" s="601"/>
      <c r="BO487" s="601"/>
      <c r="BP487" s="601"/>
      <c r="BQ487" s="601"/>
      <c r="BR487" s="601"/>
      <c r="BS487" s="601"/>
      <c r="BT487" s="601"/>
    </row>
    <row r="488" spans="1:72" s="593" customFormat="1" ht="19.899999999999999" customHeight="1">
      <c r="A488" s="609" t="s">
        <v>211</v>
      </c>
      <c r="B488" s="609"/>
      <c r="C488" s="609"/>
      <c r="D488" s="544"/>
      <c r="E488" s="544"/>
      <c r="F488" s="544"/>
      <c r="G488" s="544"/>
      <c r="H488" s="544"/>
      <c r="I488" s="544"/>
      <c r="J488" s="544"/>
      <c r="K488" s="544"/>
      <c r="L488" s="544"/>
      <c r="M488" s="544"/>
      <c r="N488" s="544"/>
      <c r="O488" s="544"/>
      <c r="P488" s="544">
        <v>186.2</v>
      </c>
      <c r="Q488" s="544">
        <v>106.4</v>
      </c>
      <c r="R488" s="544">
        <v>71.099999999999994</v>
      </c>
      <c r="S488" s="544">
        <v>44.3</v>
      </c>
      <c r="T488" s="544">
        <v>34.6</v>
      </c>
      <c r="U488" s="544">
        <v>29.3</v>
      </c>
      <c r="V488" s="544">
        <v>14.7</v>
      </c>
      <c r="W488" s="544">
        <v>11.7</v>
      </c>
      <c r="X488" s="544">
        <v>9.6</v>
      </c>
      <c r="Y488" s="544">
        <v>9</v>
      </c>
      <c r="Z488" s="544">
        <v>8</v>
      </c>
      <c r="AA488" s="544">
        <v>7.8</v>
      </c>
      <c r="AB488" s="601"/>
      <c r="AC488" s="601"/>
      <c r="AD488" s="601"/>
      <c r="AE488" s="601"/>
      <c r="AF488" s="601"/>
      <c r="AG488" s="601"/>
      <c r="AH488" s="601"/>
      <c r="AI488" s="601"/>
      <c r="AJ488" s="601"/>
      <c r="AK488" s="601"/>
      <c r="AL488" s="601"/>
      <c r="AM488" s="601"/>
      <c r="AN488" s="601"/>
      <c r="AO488" s="601"/>
      <c r="AP488" s="601"/>
      <c r="AQ488" s="601"/>
      <c r="AR488" s="601"/>
      <c r="AS488" s="601"/>
      <c r="AT488" s="601"/>
      <c r="AU488" s="601"/>
      <c r="AV488" s="601"/>
      <c r="AW488" s="601"/>
      <c r="AX488" s="601"/>
      <c r="AY488" s="601"/>
      <c r="AZ488" s="601"/>
      <c r="BA488" s="601"/>
      <c r="BB488" s="601"/>
      <c r="BC488" s="601"/>
      <c r="BD488" s="601"/>
      <c r="BE488" s="601"/>
      <c r="BF488" s="601"/>
      <c r="BG488" s="601"/>
      <c r="BH488" s="601"/>
      <c r="BI488" s="601"/>
      <c r="BJ488" s="601"/>
      <c r="BK488" s="601"/>
      <c r="BL488" s="601"/>
      <c r="BM488" s="601"/>
      <c r="BN488" s="601"/>
      <c r="BO488" s="601"/>
      <c r="BP488" s="601"/>
      <c r="BQ488" s="601"/>
      <c r="BR488" s="601"/>
      <c r="BS488" s="601"/>
      <c r="BT488" s="601"/>
    </row>
    <row r="489" spans="1:72" s="593" customFormat="1" ht="20.100000000000001" customHeight="1">
      <c r="A489" s="609" t="s">
        <v>272</v>
      </c>
      <c r="B489" s="609"/>
      <c r="C489" s="609"/>
      <c r="D489" s="544"/>
      <c r="E489" s="544"/>
      <c r="F489" s="544"/>
      <c r="G489" s="544">
        <v>8.8000000000000007</v>
      </c>
      <c r="H489" s="544">
        <v>8.8000000000000007</v>
      </c>
      <c r="I489" s="544">
        <v>9.1</v>
      </c>
      <c r="J489" s="544">
        <v>8.9</v>
      </c>
      <c r="K489" s="544">
        <v>9.3000000000000007</v>
      </c>
      <c r="L489" s="544">
        <v>8.5</v>
      </c>
      <c r="M489" s="544"/>
      <c r="N489" s="544"/>
      <c r="O489" s="544"/>
      <c r="P489" s="544"/>
      <c r="Q489" s="544"/>
      <c r="R489" s="544"/>
      <c r="S489" s="544"/>
      <c r="T489" s="544"/>
      <c r="U489" s="544"/>
      <c r="V489" s="544"/>
      <c r="W489" s="544"/>
      <c r="X489" s="544"/>
      <c r="Y489" s="544"/>
      <c r="Z489" s="544"/>
      <c r="AA489" s="544"/>
      <c r="AB489" s="601"/>
      <c r="AC489" s="601"/>
      <c r="AD489" s="601"/>
      <c r="AE489" s="601"/>
      <c r="AF489" s="601"/>
      <c r="AG489" s="601"/>
      <c r="AH489" s="601"/>
      <c r="AI489" s="601"/>
      <c r="AJ489" s="601"/>
      <c r="AK489" s="601"/>
      <c r="AL489" s="601"/>
      <c r="AM489" s="601"/>
      <c r="AN489" s="601"/>
      <c r="AO489" s="601"/>
      <c r="AP489" s="601"/>
      <c r="AQ489" s="601"/>
      <c r="AR489" s="601"/>
      <c r="AS489" s="601"/>
      <c r="AT489" s="601"/>
      <c r="AU489" s="601"/>
      <c r="AV489" s="601"/>
      <c r="AW489" s="601"/>
      <c r="AX489" s="601"/>
      <c r="AY489" s="601"/>
      <c r="AZ489" s="601"/>
      <c r="BA489" s="601"/>
      <c r="BB489" s="601"/>
      <c r="BC489" s="601"/>
      <c r="BD489" s="601"/>
      <c r="BE489" s="601"/>
      <c r="BF489" s="601"/>
      <c r="BG489" s="601"/>
      <c r="BH489" s="601"/>
      <c r="BI489" s="601"/>
      <c r="BJ489" s="601"/>
      <c r="BK489" s="601"/>
      <c r="BL489" s="601"/>
      <c r="BM489" s="601"/>
      <c r="BN489" s="601"/>
      <c r="BO489" s="601"/>
      <c r="BP489" s="601"/>
      <c r="BQ489" s="601"/>
      <c r="BR489" s="601"/>
      <c r="BS489" s="601"/>
      <c r="BT489" s="601"/>
    </row>
    <row r="490" spans="1:72" ht="21">
      <c r="A490" s="596"/>
      <c r="B490" s="611"/>
      <c r="C490" s="611"/>
      <c r="D490" s="600"/>
      <c r="E490" s="600"/>
      <c r="F490" s="600"/>
      <c r="G490" s="600"/>
    </row>
    <row r="491" spans="1:72" ht="20.100000000000001" customHeight="1">
      <c r="A491" s="620"/>
      <c r="B491" s="611"/>
      <c r="C491" s="611"/>
      <c r="D491" s="600"/>
      <c r="E491" s="600"/>
      <c r="F491" s="600"/>
      <c r="G491" s="600"/>
    </row>
    <row r="492" spans="1:72" ht="20.100000000000001" customHeight="1">
      <c r="A492" s="620"/>
      <c r="B492" s="611"/>
      <c r="C492" s="611"/>
      <c r="D492" s="600"/>
      <c r="E492" s="600"/>
      <c r="F492" s="600"/>
      <c r="G492" s="600"/>
    </row>
    <row r="493" spans="1:72" ht="20.100000000000001" customHeight="1">
      <c r="A493" s="608" t="s">
        <v>273</v>
      </c>
      <c r="B493" s="142"/>
      <c r="C493" s="142"/>
      <c r="D493" s="600"/>
      <c r="E493" s="600"/>
      <c r="F493" s="600"/>
      <c r="G493" s="600"/>
    </row>
    <row r="494" spans="1:72" ht="56.25" customHeight="1" thickBot="1">
      <c r="A494" s="460" t="s">
        <v>249</v>
      </c>
      <c r="B494" s="456"/>
      <c r="C494" s="128"/>
      <c r="D494" s="570" t="s">
        <v>250</v>
      </c>
      <c r="E494" s="570" t="s">
        <v>251</v>
      </c>
      <c r="F494" s="570" t="s">
        <v>252</v>
      </c>
      <c r="G494" s="579" t="s">
        <v>77</v>
      </c>
      <c r="H494" s="579" t="s">
        <v>253</v>
      </c>
      <c r="I494" s="579" t="s">
        <v>254</v>
      </c>
      <c r="J494" s="579" t="s">
        <v>255</v>
      </c>
      <c r="K494" s="579" t="s">
        <v>256</v>
      </c>
      <c r="L494" s="579" t="s">
        <v>257</v>
      </c>
      <c r="M494" s="579" t="s">
        <v>258</v>
      </c>
      <c r="N494" s="579" t="s">
        <v>259</v>
      </c>
      <c r="O494" s="579" t="s">
        <v>260</v>
      </c>
      <c r="P494" s="579"/>
      <c r="Q494" s="579"/>
      <c r="R494" s="579"/>
      <c r="S494" s="579"/>
      <c r="T494" s="579"/>
      <c r="U494" s="579"/>
      <c r="V494" s="579"/>
      <c r="W494" s="579"/>
      <c r="X494" s="579"/>
      <c r="Y494" s="579"/>
      <c r="Z494" s="579"/>
      <c r="AA494" s="579"/>
    </row>
    <row r="495" spans="1:72" s="593" customFormat="1" ht="20.100000000000001" customHeight="1">
      <c r="A495" s="609" t="s">
        <v>223</v>
      </c>
      <c r="B495" s="609"/>
      <c r="C495" s="609"/>
      <c r="D495" s="544"/>
      <c r="E495" s="544"/>
      <c r="F495" s="544"/>
      <c r="G495" s="544">
        <v>14.5</v>
      </c>
      <c r="H495" s="544">
        <v>14.6</v>
      </c>
      <c r="I495" s="544">
        <v>11.6</v>
      </c>
      <c r="J495" s="544">
        <v>13.1</v>
      </c>
      <c r="K495" s="544">
        <v>13.6</v>
      </c>
      <c r="L495" s="544">
        <v>12.9</v>
      </c>
      <c r="M495" s="544">
        <v>12.5</v>
      </c>
      <c r="N495" s="544">
        <v>-1.9</v>
      </c>
      <c r="O495" s="544">
        <v>-8.5</v>
      </c>
      <c r="P495" s="544"/>
      <c r="Q495" s="544"/>
      <c r="R495" s="544"/>
      <c r="S495" s="544"/>
      <c r="T495" s="544"/>
      <c r="U495" s="544"/>
      <c r="V495" s="544"/>
      <c r="W495" s="544"/>
      <c r="X495" s="544"/>
      <c r="Y495" s="544"/>
      <c r="Z495" s="544"/>
      <c r="AA495" s="544"/>
      <c r="AB495" s="601"/>
      <c r="AC495" s="601"/>
      <c r="AD495" s="601"/>
      <c r="AE495" s="601"/>
      <c r="AF495" s="601"/>
      <c r="AG495" s="601"/>
      <c r="AH495" s="601"/>
      <c r="AI495" s="601"/>
      <c r="AJ495" s="601"/>
      <c r="AK495" s="601"/>
      <c r="AL495" s="601"/>
      <c r="AM495" s="601"/>
      <c r="AN495" s="601"/>
      <c r="AO495" s="601"/>
      <c r="AP495" s="601"/>
      <c r="AQ495" s="601"/>
      <c r="AR495" s="601"/>
      <c r="AS495" s="601"/>
      <c r="AT495" s="601"/>
      <c r="AU495" s="601"/>
      <c r="AV495" s="601"/>
      <c r="AW495" s="601"/>
      <c r="AX495" s="601"/>
      <c r="AY495" s="601"/>
      <c r="AZ495" s="601"/>
      <c r="BA495" s="601"/>
      <c r="BB495" s="601"/>
      <c r="BC495" s="601"/>
      <c r="BD495" s="601"/>
      <c r="BE495" s="601"/>
      <c r="BF495" s="601"/>
      <c r="BG495" s="601"/>
      <c r="BH495" s="601"/>
      <c r="BI495" s="601"/>
      <c r="BJ495" s="601"/>
      <c r="BK495" s="601"/>
      <c r="BL495" s="601"/>
      <c r="BM495" s="601"/>
      <c r="BN495" s="601"/>
      <c r="BO495" s="601"/>
      <c r="BP495" s="601"/>
      <c r="BQ495" s="601"/>
      <c r="BR495" s="601"/>
      <c r="BS495" s="601"/>
      <c r="BT495" s="601"/>
    </row>
    <row r="496" spans="1:72" s="593" customFormat="1" ht="20.100000000000001" customHeight="1">
      <c r="A496" s="609" t="s">
        <v>212</v>
      </c>
      <c r="B496" s="609"/>
      <c r="C496" s="609"/>
      <c r="D496" s="544"/>
      <c r="E496" s="544"/>
      <c r="F496" s="544"/>
      <c r="G496" s="544">
        <v>5.2</v>
      </c>
      <c r="H496" s="544">
        <v>6</v>
      </c>
      <c r="I496" s="544">
        <v>6.2</v>
      </c>
      <c r="J496" s="544">
        <v>6.6</v>
      </c>
      <c r="K496" s="544">
        <v>5.6</v>
      </c>
      <c r="L496" s="544">
        <v>6.5</v>
      </c>
      <c r="M496" s="544">
        <v>6.8</v>
      </c>
      <c r="N496" s="544">
        <v>7.4</v>
      </c>
      <c r="O496" s="544">
        <v>8.3000000000000007</v>
      </c>
      <c r="P496" s="544"/>
      <c r="Q496" s="544"/>
      <c r="R496" s="544"/>
      <c r="S496" s="544"/>
      <c r="T496" s="544"/>
      <c r="U496" s="544"/>
      <c r="V496" s="544"/>
      <c r="W496" s="544"/>
      <c r="X496" s="544"/>
      <c r="Y496" s="544"/>
      <c r="Z496" s="544"/>
      <c r="AA496" s="544"/>
      <c r="AB496" s="601"/>
      <c r="AC496" s="601"/>
      <c r="AD496" s="601"/>
      <c r="AE496" s="601"/>
      <c r="AF496" s="601"/>
      <c r="AG496" s="601"/>
      <c r="AH496" s="601"/>
      <c r="AI496" s="601"/>
      <c r="AJ496" s="601"/>
      <c r="AK496" s="601"/>
      <c r="AL496" s="601"/>
      <c r="AM496" s="601"/>
      <c r="AN496" s="601"/>
      <c r="AO496" s="601"/>
      <c r="AP496" s="601"/>
      <c r="AQ496" s="601"/>
      <c r="AR496" s="601"/>
      <c r="AS496" s="601"/>
      <c r="AT496" s="601"/>
      <c r="AU496" s="601"/>
      <c r="AV496" s="601"/>
      <c r="AW496" s="601"/>
      <c r="AX496" s="601"/>
      <c r="AY496" s="601"/>
      <c r="AZ496" s="601"/>
      <c r="BA496" s="601"/>
      <c r="BB496" s="601"/>
      <c r="BC496" s="601"/>
      <c r="BD496" s="601"/>
      <c r="BE496" s="601"/>
      <c r="BF496" s="601"/>
      <c r="BG496" s="601"/>
      <c r="BH496" s="601"/>
      <c r="BI496" s="601"/>
      <c r="BJ496" s="601"/>
      <c r="BK496" s="601"/>
      <c r="BL496" s="601"/>
      <c r="BM496" s="601"/>
      <c r="BN496" s="601"/>
      <c r="BO496" s="601"/>
      <c r="BP496" s="601"/>
      <c r="BQ496" s="601"/>
      <c r="BR496" s="601"/>
      <c r="BS496" s="601"/>
      <c r="BT496" s="601"/>
    </row>
    <row r="497" spans="1:72" s="593" customFormat="1" ht="20.100000000000001" customHeight="1">
      <c r="A497" s="609" t="s">
        <v>224</v>
      </c>
      <c r="B497" s="609"/>
      <c r="C497" s="609"/>
      <c r="D497" s="544"/>
      <c r="E497" s="544"/>
      <c r="F497" s="544"/>
      <c r="G497" s="544">
        <v>9.6999999999999993</v>
      </c>
      <c r="H497" s="544">
        <v>9.4</v>
      </c>
      <c r="I497" s="544">
        <v>11.6</v>
      </c>
      <c r="J497" s="544">
        <v>11.4</v>
      </c>
      <c r="K497" s="544">
        <v>19.100000000000001</v>
      </c>
      <c r="L497" s="544">
        <v>19.600000000000001</v>
      </c>
      <c r="M497" s="544">
        <v>16.899999999999999</v>
      </c>
      <c r="N497" s="544">
        <v>15.6</v>
      </c>
      <c r="O497" s="544">
        <v>7.7</v>
      </c>
      <c r="P497" s="544"/>
      <c r="Q497" s="544"/>
      <c r="R497" s="544"/>
      <c r="S497" s="544"/>
      <c r="T497" s="544"/>
      <c r="U497" s="544"/>
      <c r="V497" s="544"/>
      <c r="W497" s="544"/>
      <c r="X497" s="544"/>
      <c r="Y497" s="544"/>
      <c r="Z497" s="544"/>
      <c r="AA497" s="544"/>
      <c r="AB497" s="601"/>
      <c r="AC497" s="601"/>
      <c r="AD497" s="601"/>
      <c r="AE497" s="601"/>
      <c r="AF497" s="601"/>
      <c r="AG497" s="601"/>
      <c r="AH497" s="601"/>
      <c r="AI497" s="601"/>
      <c r="AJ497" s="601"/>
      <c r="AK497" s="601"/>
      <c r="AL497" s="601"/>
      <c r="AM497" s="601"/>
      <c r="AN497" s="601"/>
      <c r="AO497" s="601"/>
      <c r="AP497" s="601"/>
      <c r="AQ497" s="601"/>
      <c r="AR497" s="601"/>
      <c r="AS497" s="601"/>
      <c r="AT497" s="601"/>
      <c r="AU497" s="601"/>
      <c r="AV497" s="601"/>
      <c r="AW497" s="601"/>
      <c r="AX497" s="601"/>
      <c r="AY497" s="601"/>
      <c r="AZ497" s="601"/>
      <c r="BA497" s="601"/>
      <c r="BB497" s="601"/>
      <c r="BC497" s="601"/>
      <c r="BD497" s="601"/>
      <c r="BE497" s="601"/>
      <c r="BF497" s="601"/>
      <c r="BG497" s="601"/>
      <c r="BH497" s="601"/>
      <c r="BI497" s="601"/>
      <c r="BJ497" s="601"/>
      <c r="BK497" s="601"/>
      <c r="BL497" s="601"/>
      <c r="BM497" s="601"/>
      <c r="BN497" s="601"/>
      <c r="BO497" s="601"/>
      <c r="BP497" s="601"/>
      <c r="BQ497" s="601"/>
      <c r="BR497" s="601"/>
      <c r="BS497" s="601"/>
      <c r="BT497" s="601"/>
    </row>
    <row r="498" spans="1:72" s="593" customFormat="1" ht="20.100000000000001" customHeight="1">
      <c r="A498" s="609" t="s">
        <v>211</v>
      </c>
      <c r="B498" s="609"/>
      <c r="C498" s="609"/>
      <c r="D498" s="544"/>
      <c r="E498" s="544"/>
      <c r="F498" s="544"/>
      <c r="G498" s="544"/>
      <c r="H498" s="544"/>
      <c r="I498" s="544"/>
      <c r="J498" s="544"/>
      <c r="K498" s="544"/>
      <c r="L498" s="544"/>
      <c r="M498" s="544"/>
      <c r="N498" s="544"/>
      <c r="O498" s="544"/>
      <c r="P498" s="544"/>
      <c r="Q498" s="544"/>
      <c r="R498" s="544"/>
      <c r="S498" s="544"/>
      <c r="T498" s="544"/>
      <c r="U498" s="544"/>
      <c r="V498" s="544"/>
      <c r="W498" s="544"/>
      <c r="X498" s="544"/>
      <c r="Y498" s="544"/>
      <c r="Z498" s="544"/>
      <c r="AA498" s="544"/>
      <c r="AB498" s="601"/>
      <c r="AC498" s="601"/>
      <c r="AD498" s="601"/>
      <c r="AE498" s="601"/>
      <c r="AF498" s="601"/>
      <c r="AG498" s="601"/>
      <c r="AH498" s="601"/>
      <c r="AI498" s="601"/>
      <c r="AJ498" s="601"/>
      <c r="AK498" s="601"/>
      <c r="AL498" s="601"/>
      <c r="AM498" s="601"/>
      <c r="AN498" s="601"/>
      <c r="AO498" s="601"/>
      <c r="AP498" s="601"/>
      <c r="AQ498" s="601"/>
      <c r="AR498" s="601"/>
      <c r="AS498" s="601"/>
      <c r="AT498" s="601"/>
      <c r="AU498" s="601"/>
      <c r="AV498" s="601"/>
      <c r="AW498" s="601"/>
      <c r="AX498" s="601"/>
      <c r="AY498" s="601"/>
      <c r="AZ498" s="601"/>
      <c r="BA498" s="601"/>
      <c r="BB498" s="601"/>
      <c r="BC498" s="601"/>
      <c r="BD498" s="601"/>
      <c r="BE498" s="601"/>
      <c r="BF498" s="601"/>
      <c r="BG498" s="601"/>
      <c r="BH498" s="601"/>
      <c r="BI498" s="601"/>
      <c r="BJ498" s="601"/>
      <c r="BK498" s="601"/>
      <c r="BL498" s="601"/>
      <c r="BM498" s="601"/>
      <c r="BN498" s="601"/>
      <c r="BO498" s="601"/>
      <c r="BP498" s="601"/>
      <c r="BQ498" s="601"/>
      <c r="BR498" s="601"/>
      <c r="BS498" s="601"/>
      <c r="BT498" s="601"/>
    </row>
    <row r="499" spans="1:72" s="593" customFormat="1" ht="20.100000000000001" customHeight="1">
      <c r="A499" s="609" t="s">
        <v>272</v>
      </c>
      <c r="B499" s="609"/>
      <c r="C499" s="609"/>
      <c r="D499" s="544"/>
      <c r="E499" s="544"/>
      <c r="F499" s="544"/>
      <c r="G499" s="544">
        <v>9.3000000000000007</v>
      </c>
      <c r="H499" s="544">
        <v>60.5</v>
      </c>
      <c r="I499" s="544">
        <v>65.3</v>
      </c>
      <c r="J499" s="544">
        <v>68.5</v>
      </c>
      <c r="K499" s="544">
        <v>73.599999999999994</v>
      </c>
      <c r="L499" s="544">
        <v>9.1</v>
      </c>
      <c r="M499" s="544"/>
      <c r="N499" s="544"/>
      <c r="O499" s="544"/>
      <c r="P499" s="544"/>
      <c r="Q499" s="544"/>
      <c r="R499" s="544"/>
      <c r="S499" s="544"/>
      <c r="T499" s="544"/>
      <c r="U499" s="544"/>
      <c r="V499" s="544"/>
      <c r="W499" s="544"/>
      <c r="X499" s="544"/>
      <c r="Y499" s="544"/>
      <c r="Z499" s="544"/>
      <c r="AA499" s="544"/>
      <c r="AB499" s="601"/>
      <c r="AC499" s="601"/>
      <c r="AD499" s="601"/>
      <c r="AE499" s="601"/>
      <c r="AF499" s="601"/>
      <c r="AG499" s="601"/>
      <c r="AH499" s="601"/>
      <c r="AI499" s="601"/>
      <c r="AJ499" s="601"/>
      <c r="AK499" s="601"/>
      <c r="AL499" s="601"/>
      <c r="AM499" s="601"/>
      <c r="AN499" s="601"/>
      <c r="AO499" s="601"/>
      <c r="AP499" s="601"/>
      <c r="AQ499" s="601"/>
      <c r="AR499" s="601"/>
      <c r="AS499" s="601"/>
      <c r="AT499" s="601"/>
      <c r="AU499" s="601"/>
      <c r="AV499" s="601"/>
      <c r="AW499" s="601"/>
      <c r="AX499" s="601"/>
      <c r="AY499" s="601"/>
      <c r="AZ499" s="601"/>
      <c r="BA499" s="601"/>
      <c r="BB499" s="601"/>
      <c r="BC499" s="601"/>
      <c r="BD499" s="601"/>
      <c r="BE499" s="601"/>
      <c r="BF499" s="601"/>
      <c r="BG499" s="601"/>
      <c r="BH499" s="601"/>
      <c r="BI499" s="601"/>
      <c r="BJ499" s="601"/>
      <c r="BK499" s="601"/>
      <c r="BL499" s="601"/>
      <c r="BM499" s="601"/>
      <c r="BN499" s="601"/>
      <c r="BO499" s="601"/>
      <c r="BP499" s="601"/>
      <c r="BQ499" s="601"/>
      <c r="BR499" s="601"/>
      <c r="BS499" s="601"/>
      <c r="BT499" s="601"/>
    </row>
    <row r="500" spans="1:72" ht="10.15" customHeight="1">
      <c r="A500" s="596"/>
      <c r="B500" s="611"/>
      <c r="C500" s="611"/>
      <c r="D500" s="600"/>
      <c r="E500" s="600"/>
      <c r="F500" s="600"/>
      <c r="G500" s="600"/>
    </row>
    <row r="501" spans="1:72" ht="20.100000000000001" customHeight="1">
      <c r="A501" s="620"/>
      <c r="B501" s="611"/>
      <c r="C501" s="611"/>
      <c r="D501" s="600"/>
      <c r="E501" s="600"/>
      <c r="F501" s="600"/>
      <c r="G501" s="600"/>
    </row>
    <row r="502" spans="1:72" ht="20.100000000000001" customHeight="1">
      <c r="A502" s="608" t="s">
        <v>274</v>
      </c>
      <c r="B502" s="610"/>
      <c r="C502" s="610"/>
      <c r="D502" s="600"/>
      <c r="E502" s="600"/>
      <c r="F502" s="600"/>
      <c r="G502" s="600"/>
    </row>
    <row r="503" spans="1:72" s="593" customFormat="1" ht="41.25" customHeight="1" thickBot="1">
      <c r="A503" s="460" t="s">
        <v>17</v>
      </c>
      <c r="B503" s="464"/>
      <c r="C503" s="128"/>
      <c r="D503" s="579" t="s">
        <v>74</v>
      </c>
      <c r="E503" s="579" t="s">
        <v>75</v>
      </c>
      <c r="F503" s="579" t="s">
        <v>76</v>
      </c>
      <c r="G503" s="579" t="s">
        <v>77</v>
      </c>
      <c r="H503" s="579" t="s">
        <v>78</v>
      </c>
      <c r="I503" s="579" t="s">
        <v>79</v>
      </c>
      <c r="J503" s="579" t="s">
        <v>80</v>
      </c>
      <c r="K503" s="579" t="s">
        <v>81</v>
      </c>
      <c r="L503" s="579" t="s">
        <v>275</v>
      </c>
      <c r="M503" s="579" t="s">
        <v>83</v>
      </c>
      <c r="N503" s="579" t="s">
        <v>84</v>
      </c>
      <c r="O503" s="579" t="s">
        <v>85</v>
      </c>
      <c r="P503" s="579" t="s">
        <v>86</v>
      </c>
      <c r="Q503" s="579" t="s">
        <v>87</v>
      </c>
      <c r="R503" s="579" t="s">
        <v>88</v>
      </c>
      <c r="S503" s="579" t="s">
        <v>89</v>
      </c>
      <c r="T503" s="579" t="s">
        <v>90</v>
      </c>
      <c r="U503" s="579" t="s">
        <v>91</v>
      </c>
      <c r="V503" s="579" t="s">
        <v>92</v>
      </c>
      <c r="W503" s="579" t="s">
        <v>93</v>
      </c>
      <c r="X503" s="579" t="s">
        <v>94</v>
      </c>
      <c r="Y503" s="579" t="s">
        <v>95</v>
      </c>
      <c r="Z503" s="579" t="s">
        <v>96</v>
      </c>
      <c r="AA503" s="579" t="s">
        <v>97</v>
      </c>
      <c r="AB503" s="601"/>
      <c r="AC503" s="601"/>
      <c r="AD503" s="601"/>
      <c r="AE503" s="601"/>
      <c r="AF503" s="601"/>
      <c r="AG503" s="601"/>
      <c r="AH503" s="601"/>
      <c r="AI503" s="601"/>
      <c r="AJ503" s="601"/>
      <c r="AK503" s="601"/>
      <c r="AL503" s="601"/>
      <c r="AM503" s="601"/>
      <c r="AN503" s="601"/>
      <c r="AO503" s="601"/>
      <c r="AP503" s="601"/>
      <c r="AQ503" s="601"/>
      <c r="AR503" s="601"/>
      <c r="AS503" s="601"/>
      <c r="AT503" s="601"/>
      <c r="AU503" s="601"/>
      <c r="AV503" s="601"/>
      <c r="AW503" s="601"/>
      <c r="AX503" s="601"/>
      <c r="AY503" s="601"/>
      <c r="AZ503" s="601"/>
      <c r="BA503" s="601"/>
      <c r="BB503" s="601"/>
      <c r="BC503" s="601"/>
      <c r="BD503" s="601"/>
      <c r="BE503" s="601"/>
      <c r="BF503" s="601"/>
      <c r="BG503" s="601"/>
      <c r="BH503" s="601"/>
      <c r="BI503" s="601"/>
      <c r="BJ503" s="601"/>
      <c r="BK503" s="601"/>
      <c r="BL503" s="601"/>
      <c r="BM503" s="601"/>
      <c r="BN503" s="601"/>
      <c r="BO503" s="601"/>
      <c r="BP503" s="601"/>
      <c r="BQ503" s="601"/>
      <c r="BR503" s="601"/>
      <c r="BS503" s="601"/>
      <c r="BT503" s="601"/>
    </row>
    <row r="504" spans="1:72" s="593" customFormat="1" ht="20.100000000000001" customHeight="1">
      <c r="A504" s="609" t="s">
        <v>223</v>
      </c>
      <c r="B504" s="609"/>
      <c r="C504" s="609"/>
      <c r="D504" s="595">
        <v>7508</v>
      </c>
      <c r="E504" s="595">
        <v>7454</v>
      </c>
      <c r="F504" s="595">
        <v>7315</v>
      </c>
      <c r="G504" s="595">
        <v>7366</v>
      </c>
      <c r="H504" s="595">
        <v>7300</v>
      </c>
      <c r="I504" s="595">
        <v>7062</v>
      </c>
      <c r="J504" s="595">
        <v>7071</v>
      </c>
      <c r="K504" s="595">
        <v>7064</v>
      </c>
      <c r="L504" s="595">
        <v>6953</v>
      </c>
      <c r="M504" s="595">
        <v>7015</v>
      </c>
      <c r="N504" s="595">
        <v>6840</v>
      </c>
      <c r="O504" s="595">
        <v>7150</v>
      </c>
      <c r="P504" s="595">
        <v>6861</v>
      </c>
      <c r="Q504" s="595">
        <v>6858</v>
      </c>
      <c r="R504" s="595">
        <v>6767</v>
      </c>
      <c r="S504" s="595">
        <v>6917</v>
      </c>
      <c r="T504" s="595">
        <v>6882</v>
      </c>
      <c r="U504" s="595">
        <v>6783</v>
      </c>
      <c r="V504" s="595">
        <v>6902</v>
      </c>
      <c r="W504" s="595">
        <v>6882</v>
      </c>
      <c r="X504" s="595">
        <v>6996</v>
      </c>
      <c r="Y504" s="595">
        <v>7155</v>
      </c>
      <c r="Z504" s="595">
        <v>7265</v>
      </c>
      <c r="AA504" s="595">
        <v>7715</v>
      </c>
      <c r="AB504" s="601"/>
      <c r="AC504" s="601"/>
      <c r="AD504" s="601"/>
      <c r="AE504" s="601"/>
      <c r="AF504" s="601"/>
      <c r="AG504" s="601"/>
      <c r="AH504" s="601"/>
      <c r="AI504" s="601"/>
      <c r="AJ504" s="601"/>
      <c r="AK504" s="601"/>
      <c r="AL504" s="601"/>
      <c r="AM504" s="601"/>
      <c r="AN504" s="601"/>
      <c r="AO504" s="601"/>
      <c r="AP504" s="601"/>
      <c r="AQ504" s="601"/>
      <c r="AR504" s="601"/>
      <c r="AS504" s="601"/>
      <c r="AT504" s="601"/>
      <c r="AU504" s="601"/>
      <c r="AV504" s="601"/>
      <c r="AW504" s="601"/>
      <c r="AX504" s="601"/>
      <c r="AY504" s="601"/>
      <c r="AZ504" s="601"/>
      <c r="BA504" s="601"/>
      <c r="BB504" s="601"/>
      <c r="BC504" s="601"/>
      <c r="BD504" s="601"/>
      <c r="BE504" s="601"/>
      <c r="BF504" s="601"/>
      <c r="BG504" s="601"/>
      <c r="BH504" s="601"/>
      <c r="BI504" s="601"/>
      <c r="BJ504" s="601"/>
      <c r="BK504" s="601"/>
      <c r="BL504" s="601"/>
      <c r="BM504" s="601"/>
      <c r="BN504" s="601"/>
      <c r="BO504" s="601"/>
      <c r="BP504" s="601"/>
      <c r="BQ504" s="601"/>
      <c r="BR504" s="601"/>
      <c r="BS504" s="601"/>
      <c r="BT504" s="601"/>
    </row>
    <row r="505" spans="1:72" ht="20.100000000000001" customHeight="1">
      <c r="A505" s="609" t="s">
        <v>212</v>
      </c>
      <c r="B505" s="609"/>
      <c r="C505" s="609"/>
      <c r="D505" s="595">
        <v>4450</v>
      </c>
      <c r="E505" s="595">
        <v>4193</v>
      </c>
      <c r="F505" s="595">
        <v>4189</v>
      </c>
      <c r="G505" s="595">
        <v>4150</v>
      </c>
      <c r="H505" s="595">
        <v>3893</v>
      </c>
      <c r="I505" s="595">
        <v>4114</v>
      </c>
      <c r="J505" s="595">
        <v>3904</v>
      </c>
      <c r="K505" s="595">
        <v>2769</v>
      </c>
      <c r="L505" s="595">
        <v>3255</v>
      </c>
      <c r="M505" s="595">
        <v>3297</v>
      </c>
      <c r="N505" s="595">
        <v>2866</v>
      </c>
      <c r="O505" s="595">
        <v>2663</v>
      </c>
      <c r="P505" s="595">
        <v>2765</v>
      </c>
      <c r="Q505" s="595">
        <v>2964</v>
      </c>
      <c r="R505" s="595">
        <v>3009</v>
      </c>
      <c r="S505" s="595">
        <v>3402</v>
      </c>
      <c r="T505" s="595">
        <v>3662</v>
      </c>
      <c r="U505" s="595">
        <v>3250</v>
      </c>
      <c r="V505" s="595">
        <v>3214</v>
      </c>
      <c r="W505" s="595">
        <v>3284</v>
      </c>
      <c r="X505" s="595">
        <v>3210</v>
      </c>
      <c r="Y505" s="595">
        <v>3077</v>
      </c>
      <c r="Z505" s="595">
        <v>2943</v>
      </c>
      <c r="AA505" s="595">
        <v>2903</v>
      </c>
    </row>
    <row r="506" spans="1:72" s="593" customFormat="1" ht="20.100000000000001" customHeight="1">
      <c r="A506" s="609" t="s">
        <v>224</v>
      </c>
      <c r="B506" s="609"/>
      <c r="C506" s="609"/>
      <c r="D506" s="595">
        <v>3017</v>
      </c>
      <c r="E506" s="595">
        <v>2771</v>
      </c>
      <c r="F506" s="595">
        <v>2705</v>
      </c>
      <c r="G506" s="595">
        <v>2860</v>
      </c>
      <c r="H506" s="595">
        <v>2962</v>
      </c>
      <c r="I506" s="595">
        <v>2648</v>
      </c>
      <c r="J506" s="595">
        <v>2616</v>
      </c>
      <c r="K506" s="595">
        <v>2650</v>
      </c>
      <c r="L506" s="595">
        <v>2512</v>
      </c>
      <c r="M506" s="595">
        <v>2354</v>
      </c>
      <c r="N506" s="595">
        <v>2328</v>
      </c>
      <c r="O506" s="595">
        <v>2488</v>
      </c>
      <c r="P506" s="595">
        <v>2336</v>
      </c>
      <c r="Q506" s="595">
        <v>2225</v>
      </c>
      <c r="R506" s="595">
        <v>3132</v>
      </c>
      <c r="S506" s="595">
        <v>3245</v>
      </c>
      <c r="T506" s="595">
        <v>3250</v>
      </c>
      <c r="U506" s="595">
        <v>3186</v>
      </c>
      <c r="V506" s="595">
        <v>4045</v>
      </c>
      <c r="W506" s="595">
        <v>4128</v>
      </c>
      <c r="X506" s="595">
        <v>4298</v>
      </c>
      <c r="Y506" s="595">
        <v>4126</v>
      </c>
      <c r="Z506" s="595">
        <v>4099</v>
      </c>
      <c r="AA506" s="595">
        <v>4223</v>
      </c>
      <c r="AB506" s="601"/>
      <c r="AC506" s="601"/>
      <c r="AD506" s="601"/>
      <c r="AE506" s="601"/>
      <c r="AF506" s="601"/>
      <c r="AG506" s="601"/>
      <c r="AH506" s="601"/>
      <c r="AI506" s="601"/>
      <c r="AJ506" s="601"/>
      <c r="AK506" s="601"/>
      <c r="AL506" s="601"/>
      <c r="AM506" s="601"/>
      <c r="AN506" s="601"/>
      <c r="AO506" s="601"/>
      <c r="AP506" s="601"/>
      <c r="AQ506" s="601"/>
      <c r="AR506" s="601"/>
      <c r="AS506" s="601"/>
      <c r="AT506" s="601"/>
      <c r="AU506" s="601"/>
      <c r="AV506" s="601"/>
      <c r="AW506" s="601"/>
      <c r="AX506" s="601"/>
      <c r="AY506" s="601"/>
      <c r="AZ506" s="601"/>
      <c r="BA506" s="601"/>
      <c r="BB506" s="601"/>
      <c r="BC506" s="601"/>
      <c r="BD506" s="601"/>
      <c r="BE506" s="601"/>
      <c r="BF506" s="601"/>
      <c r="BG506" s="601"/>
      <c r="BH506" s="601"/>
      <c r="BI506" s="601"/>
      <c r="BJ506" s="601"/>
      <c r="BK506" s="601"/>
      <c r="BL506" s="601"/>
      <c r="BM506" s="601"/>
      <c r="BN506" s="601"/>
      <c r="BO506" s="601"/>
      <c r="BP506" s="601"/>
      <c r="BQ506" s="601"/>
      <c r="BR506" s="601"/>
      <c r="BS506" s="601"/>
      <c r="BT506" s="601"/>
    </row>
    <row r="507" spans="1:72" s="593" customFormat="1" ht="20.100000000000001" customHeight="1">
      <c r="A507" s="609" t="s">
        <v>211</v>
      </c>
      <c r="B507" s="609"/>
      <c r="C507" s="609"/>
      <c r="D507" s="595"/>
      <c r="E507" s="595"/>
      <c r="F507" s="595"/>
      <c r="G507" s="595"/>
      <c r="H507" s="595"/>
      <c r="I507" s="595"/>
      <c r="J507" s="595"/>
      <c r="K507" s="595"/>
      <c r="L507" s="595"/>
      <c r="M507" s="595"/>
      <c r="N507" s="595"/>
      <c r="O507" s="595"/>
      <c r="P507" s="595">
        <v>347</v>
      </c>
      <c r="Q507" s="595">
        <v>276</v>
      </c>
      <c r="R507" s="595">
        <v>261</v>
      </c>
      <c r="S507" s="595">
        <v>348</v>
      </c>
      <c r="T507" s="595">
        <v>361</v>
      </c>
      <c r="U507" s="595">
        <v>283</v>
      </c>
      <c r="V507" s="595">
        <v>877</v>
      </c>
      <c r="W507" s="595">
        <v>923</v>
      </c>
      <c r="X507" s="595">
        <v>1046</v>
      </c>
      <c r="Y507" s="595">
        <v>860</v>
      </c>
      <c r="Z507" s="595">
        <v>906</v>
      </c>
      <c r="AA507" s="595">
        <v>1044</v>
      </c>
      <c r="AB507" s="601"/>
      <c r="AC507" s="601"/>
      <c r="AD507" s="601"/>
      <c r="AE507" s="601"/>
      <c r="AF507" s="601"/>
      <c r="AG507" s="601"/>
      <c r="AH507" s="601"/>
      <c r="AI507" s="601"/>
      <c r="AJ507" s="601"/>
      <c r="AK507" s="601"/>
      <c r="AL507" s="601"/>
      <c r="AM507" s="601"/>
      <c r="AN507" s="601"/>
      <c r="AO507" s="601"/>
      <c r="AP507" s="601"/>
      <c r="AQ507" s="601"/>
      <c r="AR507" s="601"/>
      <c r="AS507" s="601"/>
      <c r="AT507" s="601"/>
      <c r="AU507" s="601"/>
      <c r="AV507" s="601"/>
      <c r="AW507" s="601"/>
      <c r="AX507" s="601"/>
      <c r="AY507" s="601"/>
      <c r="AZ507" s="601"/>
      <c r="BA507" s="601"/>
      <c r="BB507" s="601"/>
      <c r="BC507" s="601"/>
      <c r="BD507" s="601"/>
      <c r="BE507" s="601"/>
      <c r="BF507" s="601"/>
      <c r="BG507" s="601"/>
      <c r="BH507" s="601"/>
      <c r="BI507" s="601"/>
      <c r="BJ507" s="601"/>
      <c r="BK507" s="601"/>
      <c r="BL507" s="601"/>
      <c r="BM507" s="601"/>
      <c r="BN507" s="601"/>
      <c r="BO507" s="601"/>
      <c r="BP507" s="601"/>
      <c r="BQ507" s="601"/>
      <c r="BR507" s="601"/>
      <c r="BS507" s="601"/>
      <c r="BT507" s="601"/>
    </row>
    <row r="508" spans="1:72" ht="20.100000000000001" customHeight="1">
      <c r="A508" s="610" t="s">
        <v>213</v>
      </c>
      <c r="B508" s="610"/>
      <c r="C508" s="610"/>
      <c r="D508" s="595">
        <v>475</v>
      </c>
      <c r="E508" s="595">
        <v>546</v>
      </c>
      <c r="F508" s="595">
        <v>446</v>
      </c>
      <c r="G508" s="595">
        <v>437</v>
      </c>
      <c r="H508" s="595">
        <v>485</v>
      </c>
      <c r="I508" s="595">
        <v>509</v>
      </c>
      <c r="J508" s="595">
        <v>482</v>
      </c>
      <c r="K508" s="595">
        <v>643</v>
      </c>
      <c r="L508" s="595">
        <v>486</v>
      </c>
      <c r="M508" s="595">
        <v>477</v>
      </c>
      <c r="N508" s="595">
        <v>437</v>
      </c>
      <c r="O508" s="595">
        <v>481</v>
      </c>
      <c r="P508" s="595">
        <v>511</v>
      </c>
      <c r="Q508" s="595">
        <v>523</v>
      </c>
      <c r="R508" s="595">
        <v>561</v>
      </c>
      <c r="S508" s="595">
        <v>632</v>
      </c>
      <c r="T508" s="595">
        <v>779</v>
      </c>
      <c r="U508" s="595">
        <v>778</v>
      </c>
      <c r="V508" s="595">
        <v>460</v>
      </c>
      <c r="W508" s="595">
        <v>483</v>
      </c>
      <c r="X508" s="595">
        <v>203</v>
      </c>
      <c r="Y508" s="595">
        <v>3911</v>
      </c>
      <c r="Z508" s="595">
        <v>4047</v>
      </c>
      <c r="AA508" s="595">
        <v>4161</v>
      </c>
    </row>
    <row r="509" spans="1:72" ht="20.100000000000001" customHeight="1">
      <c r="A509" s="610" t="s">
        <v>272</v>
      </c>
      <c r="B509" s="610"/>
      <c r="C509" s="610"/>
      <c r="D509" s="595">
        <v>4485</v>
      </c>
      <c r="E509" s="595">
        <v>4239</v>
      </c>
      <c r="F509" s="595">
        <v>4229</v>
      </c>
      <c r="G509" s="595">
        <v>4271</v>
      </c>
      <c r="H509" s="595">
        <v>3012</v>
      </c>
      <c r="I509" s="595">
        <v>2715</v>
      </c>
      <c r="J509" s="595">
        <v>2712</v>
      </c>
      <c r="K509" s="595">
        <v>2707</v>
      </c>
      <c r="L509" s="595">
        <v>2714</v>
      </c>
      <c r="M509" s="602" t="s">
        <v>61</v>
      </c>
      <c r="N509" s="602" t="s">
        <v>61</v>
      </c>
      <c r="O509" s="602" t="s">
        <v>61</v>
      </c>
      <c r="P509" s="602" t="s">
        <v>61</v>
      </c>
      <c r="Q509" s="602" t="s">
        <v>61</v>
      </c>
      <c r="R509" s="602" t="s">
        <v>61</v>
      </c>
      <c r="S509" s="602" t="s">
        <v>61</v>
      </c>
      <c r="T509" s="602" t="s">
        <v>61</v>
      </c>
      <c r="U509" s="602" t="s">
        <v>61</v>
      </c>
      <c r="V509" s="602" t="s">
        <v>61</v>
      </c>
      <c r="W509" s="602" t="s">
        <v>61</v>
      </c>
      <c r="X509" s="602" t="s">
        <v>61</v>
      </c>
      <c r="Y509" s="602" t="s">
        <v>61</v>
      </c>
      <c r="Z509" s="602" t="s">
        <v>61</v>
      </c>
      <c r="AA509" s="602" t="s">
        <v>61</v>
      </c>
    </row>
    <row r="510" spans="1:72" ht="20.100000000000001" customHeight="1">
      <c r="A510" s="167" t="s">
        <v>218</v>
      </c>
      <c r="B510" s="167"/>
      <c r="C510" s="167"/>
      <c r="D510" s="534">
        <v>-348</v>
      </c>
      <c r="E510" s="534">
        <v>-256</v>
      </c>
      <c r="F510" s="534">
        <v>-229</v>
      </c>
      <c r="G510" s="534">
        <v>-293</v>
      </c>
      <c r="H510" s="534">
        <v>-244</v>
      </c>
      <c r="I510" s="534">
        <v>-178</v>
      </c>
      <c r="J510" s="534">
        <v>-151</v>
      </c>
      <c r="K510" s="534">
        <v>-186</v>
      </c>
      <c r="L510" s="534">
        <v>-79</v>
      </c>
      <c r="M510" s="534">
        <v>-37</v>
      </c>
      <c r="N510" s="534">
        <v>-26</v>
      </c>
      <c r="O510" s="534">
        <v>-43</v>
      </c>
      <c r="P510" s="534">
        <v>-26</v>
      </c>
      <c r="Q510" s="534">
        <v>-11</v>
      </c>
      <c r="R510" s="534">
        <v>-14</v>
      </c>
      <c r="S510" s="534">
        <v>-18</v>
      </c>
      <c r="T510" s="534">
        <v>-14</v>
      </c>
      <c r="U510" s="534">
        <v>6</v>
      </c>
      <c r="V510" s="534">
        <v>-1</v>
      </c>
      <c r="W510" s="534">
        <v>-19</v>
      </c>
      <c r="X510" s="534">
        <v>-19</v>
      </c>
      <c r="Y510" s="534">
        <v>-29</v>
      </c>
      <c r="Z510" s="534">
        <v>-38</v>
      </c>
      <c r="AA510" s="534">
        <v>-114</v>
      </c>
    </row>
    <row r="511" spans="1:72" s="593" customFormat="1" ht="20.100000000000001" customHeight="1">
      <c r="A511" s="608" t="s">
        <v>276</v>
      </c>
      <c r="B511" s="608"/>
      <c r="C511" s="608"/>
      <c r="D511" s="595">
        <v>19587</v>
      </c>
      <c r="E511" s="595">
        <v>18947</v>
      </c>
      <c r="F511" s="595">
        <v>18655</v>
      </c>
      <c r="G511" s="595">
        <v>18791</v>
      </c>
      <c r="H511" s="595">
        <v>17407</v>
      </c>
      <c r="I511" s="595">
        <v>16870</v>
      </c>
      <c r="J511" s="595">
        <v>16635</v>
      </c>
      <c r="K511" s="595">
        <v>15647</v>
      </c>
      <c r="L511" s="595">
        <v>15842</v>
      </c>
      <c r="M511" s="595">
        <v>13106</v>
      </c>
      <c r="N511" s="595">
        <v>12445</v>
      </c>
      <c r="O511" s="595">
        <v>12738</v>
      </c>
      <c r="P511" s="595">
        <v>12794</v>
      </c>
      <c r="Q511" s="595">
        <v>12835</v>
      </c>
      <c r="R511" s="595">
        <v>13717</v>
      </c>
      <c r="S511" s="595">
        <v>14526</v>
      </c>
      <c r="T511" s="595">
        <v>14919</v>
      </c>
      <c r="U511" s="595">
        <v>14286</v>
      </c>
      <c r="V511" s="595">
        <v>15496</v>
      </c>
      <c r="W511" s="595">
        <v>15682</v>
      </c>
      <c r="X511" s="595">
        <v>15733</v>
      </c>
      <c r="Y511" s="595">
        <v>19099</v>
      </c>
      <c r="Z511" s="595">
        <v>19222</v>
      </c>
      <c r="AA511" s="595">
        <v>19933</v>
      </c>
      <c r="AB511" s="601"/>
      <c r="AC511" s="601"/>
      <c r="AD511" s="601"/>
      <c r="AE511" s="601"/>
      <c r="AF511" s="601"/>
      <c r="AG511" s="601"/>
      <c r="AH511" s="601"/>
      <c r="AI511" s="601"/>
      <c r="AJ511" s="601"/>
      <c r="AK511" s="601"/>
      <c r="AL511" s="601"/>
      <c r="AM511" s="601"/>
      <c r="AN511" s="601"/>
      <c r="AO511" s="601"/>
      <c r="AP511" s="601"/>
      <c r="AQ511" s="601"/>
      <c r="AR511" s="601"/>
      <c r="AS511" s="601"/>
      <c r="AT511" s="601"/>
      <c r="AU511" s="601"/>
      <c r="AV511" s="601"/>
      <c r="AW511" s="601"/>
      <c r="AX511" s="601"/>
      <c r="AY511" s="601"/>
      <c r="AZ511" s="601"/>
      <c r="BA511" s="601"/>
      <c r="BB511" s="601"/>
      <c r="BC511" s="601"/>
      <c r="BD511" s="601"/>
      <c r="BE511" s="601"/>
      <c r="BF511" s="601"/>
      <c r="BG511" s="601"/>
      <c r="BH511" s="601"/>
      <c r="BI511" s="601"/>
      <c r="BJ511" s="601"/>
      <c r="BK511" s="601"/>
      <c r="BL511" s="601"/>
      <c r="BM511" s="601"/>
      <c r="BN511" s="601"/>
      <c r="BO511" s="601"/>
      <c r="BP511" s="601"/>
      <c r="BQ511" s="601"/>
      <c r="BR511" s="601"/>
      <c r="BS511" s="601"/>
      <c r="BT511" s="601"/>
    </row>
    <row r="512" spans="1:72" ht="20.100000000000001" customHeight="1">
      <c r="A512" s="610" t="s">
        <v>277</v>
      </c>
      <c r="B512" s="609"/>
      <c r="C512" s="609"/>
      <c r="D512" s="595">
        <v>2506</v>
      </c>
      <c r="E512" s="595">
        <v>2386</v>
      </c>
      <c r="F512" s="595">
        <v>2453</v>
      </c>
      <c r="G512" s="595">
        <v>2477</v>
      </c>
      <c r="H512" s="595">
        <v>2531</v>
      </c>
      <c r="I512" s="595">
        <v>2296</v>
      </c>
      <c r="J512" s="595">
        <v>2101</v>
      </c>
      <c r="K512" s="595">
        <v>2045</v>
      </c>
      <c r="L512" s="595">
        <v>2045</v>
      </c>
      <c r="M512" s="595">
        <v>1814</v>
      </c>
      <c r="N512" s="595">
        <v>944</v>
      </c>
      <c r="O512" s="595">
        <v>773</v>
      </c>
      <c r="P512" s="595">
        <v>1105</v>
      </c>
      <c r="Q512" s="595">
        <v>1225</v>
      </c>
      <c r="R512" s="595">
        <v>1356</v>
      </c>
      <c r="S512" s="595">
        <v>1380</v>
      </c>
      <c r="T512" s="595">
        <v>1193</v>
      </c>
      <c r="U512" s="595">
        <v>1262</v>
      </c>
      <c r="V512" s="595">
        <v>1382</v>
      </c>
      <c r="W512" s="595">
        <v>1406</v>
      </c>
      <c r="X512" s="595">
        <v>1291</v>
      </c>
      <c r="Y512" s="595">
        <v>1344</v>
      </c>
      <c r="Z512" s="595">
        <v>1239</v>
      </c>
      <c r="AA512" s="595">
        <v>1092</v>
      </c>
    </row>
    <row r="513" spans="1:72" ht="20.100000000000001" customHeight="1">
      <c r="A513" s="610" t="s">
        <v>278</v>
      </c>
      <c r="B513" s="609"/>
      <c r="C513" s="609"/>
      <c r="D513" s="595">
        <v>119</v>
      </c>
      <c r="E513" s="595">
        <v>130</v>
      </c>
      <c r="F513" s="595">
        <v>160</v>
      </c>
      <c r="G513" s="595">
        <v>126</v>
      </c>
      <c r="H513" s="595">
        <v>118</v>
      </c>
      <c r="I513" s="595">
        <v>116</v>
      </c>
      <c r="J513" s="595">
        <v>126</v>
      </c>
      <c r="K513" s="595">
        <v>98</v>
      </c>
      <c r="L513" s="595">
        <v>83</v>
      </c>
      <c r="M513" s="595">
        <v>83</v>
      </c>
      <c r="N513" s="595">
        <v>119</v>
      </c>
      <c r="O513" s="595">
        <v>80</v>
      </c>
      <c r="P513" s="595">
        <v>70</v>
      </c>
      <c r="Q513" s="595">
        <v>68</v>
      </c>
      <c r="R513" s="595">
        <v>66</v>
      </c>
      <c r="S513" s="595">
        <v>66</v>
      </c>
      <c r="T513" s="595">
        <v>48</v>
      </c>
      <c r="U513" s="595">
        <v>39</v>
      </c>
      <c r="V513" s="595">
        <v>51</v>
      </c>
      <c r="W513" s="595">
        <v>73</v>
      </c>
      <c r="X513" s="595">
        <v>61</v>
      </c>
      <c r="Y513" s="595">
        <v>59</v>
      </c>
      <c r="Z513" s="595">
        <v>64</v>
      </c>
      <c r="AA513" s="595">
        <v>70</v>
      </c>
    </row>
    <row r="514" spans="1:72" ht="20.100000000000001" customHeight="1">
      <c r="A514" s="610" t="s">
        <v>279</v>
      </c>
      <c r="B514" s="609"/>
      <c r="C514" s="609"/>
      <c r="D514" s="595">
        <v>470</v>
      </c>
      <c r="E514" s="595">
        <v>465</v>
      </c>
      <c r="F514" s="595">
        <v>452</v>
      </c>
      <c r="G514" s="595">
        <v>704</v>
      </c>
      <c r="H514" s="547">
        <v>628</v>
      </c>
      <c r="I514" s="547">
        <v>589</v>
      </c>
      <c r="J514" s="547">
        <v>599</v>
      </c>
      <c r="K514" s="547">
        <v>818</v>
      </c>
      <c r="L514" s="547">
        <v>944</v>
      </c>
      <c r="M514" s="547">
        <v>934</v>
      </c>
      <c r="N514" s="547">
        <v>1060</v>
      </c>
      <c r="O514" s="547">
        <v>974</v>
      </c>
      <c r="P514" s="547">
        <v>898</v>
      </c>
      <c r="Q514" s="547">
        <v>965</v>
      </c>
      <c r="R514" s="547">
        <v>878</v>
      </c>
      <c r="S514" s="547">
        <v>838</v>
      </c>
      <c r="T514" s="547">
        <v>810</v>
      </c>
      <c r="U514" s="547">
        <v>590</v>
      </c>
      <c r="V514" s="547">
        <v>654</v>
      </c>
      <c r="W514" s="547">
        <v>696</v>
      </c>
      <c r="X514" s="547">
        <v>682</v>
      </c>
      <c r="Y514" s="547">
        <v>773</v>
      </c>
      <c r="Z514" s="547">
        <v>827</v>
      </c>
      <c r="AA514" s="547">
        <v>731</v>
      </c>
    </row>
    <row r="515" spans="1:72" ht="20.100000000000001" customHeight="1">
      <c r="A515" s="610" t="s">
        <v>118</v>
      </c>
      <c r="B515" s="609"/>
      <c r="C515" s="609"/>
      <c r="D515" s="595">
        <v>1716</v>
      </c>
      <c r="E515" s="595">
        <v>1025</v>
      </c>
      <c r="F515" s="595">
        <v>1094</v>
      </c>
      <c r="G515" s="595">
        <v>1250</v>
      </c>
      <c r="H515" s="595">
        <v>2989</v>
      </c>
      <c r="I515" s="595">
        <v>2157</v>
      </c>
      <c r="J515" s="595">
        <v>2178</v>
      </c>
      <c r="K515" s="595">
        <v>2766</v>
      </c>
      <c r="L515" s="595">
        <v>3268</v>
      </c>
      <c r="M515" s="595">
        <v>8612</v>
      </c>
      <c r="N515" s="595">
        <v>8032</v>
      </c>
      <c r="O515" s="595">
        <v>8202</v>
      </c>
      <c r="P515" s="595">
        <v>8228</v>
      </c>
      <c r="Q515" s="595">
        <v>6150</v>
      </c>
      <c r="R515" s="595">
        <v>5322</v>
      </c>
      <c r="S515" s="595">
        <v>5155</v>
      </c>
      <c r="T515" s="595">
        <v>5222</v>
      </c>
      <c r="U515" s="595">
        <v>4106</v>
      </c>
      <c r="V515" s="595">
        <v>3877</v>
      </c>
      <c r="W515" s="595">
        <v>3897</v>
      </c>
      <c r="X515" s="595">
        <v>3504</v>
      </c>
      <c r="Y515" s="595">
        <v>770</v>
      </c>
      <c r="Z515" s="595">
        <v>731</v>
      </c>
      <c r="AA515" s="595">
        <v>584</v>
      </c>
    </row>
    <row r="516" spans="1:72" ht="20.100000000000001" customHeight="1" thickBot="1">
      <c r="A516" s="296" t="s">
        <v>121</v>
      </c>
      <c r="B516" s="296"/>
      <c r="C516" s="296"/>
      <c r="D516" s="543">
        <v>24398</v>
      </c>
      <c r="E516" s="543">
        <v>22955</v>
      </c>
      <c r="F516" s="543">
        <v>22816</v>
      </c>
      <c r="G516" s="543">
        <v>23348</v>
      </c>
      <c r="H516" s="543">
        <v>23673</v>
      </c>
      <c r="I516" s="543">
        <v>22030</v>
      </c>
      <c r="J516" s="543">
        <v>21640</v>
      </c>
      <c r="K516" s="543">
        <v>21375</v>
      </c>
      <c r="L516" s="543">
        <v>22182</v>
      </c>
      <c r="M516" s="543">
        <v>24548</v>
      </c>
      <c r="N516" s="543">
        <v>22599</v>
      </c>
      <c r="O516" s="543">
        <v>22767</v>
      </c>
      <c r="P516" s="543">
        <v>23095</v>
      </c>
      <c r="Q516" s="543">
        <v>21243</v>
      </c>
      <c r="R516" s="543">
        <v>21338</v>
      </c>
      <c r="S516" s="543">
        <v>21964</v>
      </c>
      <c r="T516" s="543">
        <v>22192</v>
      </c>
      <c r="U516" s="543">
        <v>20283</v>
      </c>
      <c r="V516" s="543">
        <v>21460</v>
      </c>
      <c r="W516" s="543">
        <v>21753</v>
      </c>
      <c r="X516" s="543">
        <v>21272</v>
      </c>
      <c r="Y516" s="543">
        <v>22045</v>
      </c>
      <c r="Z516" s="543">
        <v>22082</v>
      </c>
      <c r="AA516" s="543">
        <v>22409</v>
      </c>
    </row>
    <row r="517" spans="1:72" ht="10.15" customHeight="1" thickTop="1">
      <c r="A517" s="611"/>
      <c r="B517" s="611"/>
      <c r="C517" s="611"/>
      <c r="D517" s="545"/>
      <c r="E517" s="545"/>
      <c r="F517" s="545"/>
      <c r="G517" s="545"/>
      <c r="H517" s="545"/>
      <c r="I517" s="545"/>
      <c r="J517" s="545"/>
      <c r="K517" s="545"/>
      <c r="L517" s="545"/>
      <c r="M517" s="545"/>
      <c r="N517" s="545"/>
      <c r="O517" s="545"/>
      <c r="P517" s="545"/>
      <c r="Q517" s="545"/>
      <c r="R517" s="545"/>
      <c r="S517" s="545"/>
      <c r="T517" s="545"/>
      <c r="U517" s="545"/>
      <c r="V517" s="545"/>
      <c r="W517" s="545"/>
      <c r="X517" s="545"/>
      <c r="Y517" s="545"/>
      <c r="Z517" s="545"/>
      <c r="AA517" s="545"/>
    </row>
    <row r="518" spans="1:72" s="626" customFormat="1" ht="20.100000000000001" customHeight="1">
      <c r="A518" s="623"/>
      <c r="B518" s="623"/>
      <c r="C518" s="623"/>
      <c r="D518" s="624"/>
      <c r="E518" s="624"/>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5"/>
      <c r="AC518" s="625"/>
      <c r="AD518" s="625"/>
      <c r="AE518" s="625"/>
      <c r="AF518" s="625"/>
      <c r="AG518" s="625"/>
      <c r="AH518" s="625"/>
      <c r="AI518" s="625"/>
      <c r="AJ518" s="625"/>
      <c r="AK518" s="625"/>
      <c r="AL518" s="625"/>
      <c r="AM518" s="625"/>
      <c r="AN518" s="625"/>
      <c r="AO518" s="625"/>
      <c r="AP518" s="625"/>
      <c r="AQ518" s="625"/>
      <c r="AR518" s="625"/>
      <c r="AS518" s="625"/>
      <c r="AT518" s="625"/>
      <c r="AU518" s="625"/>
      <c r="AV518" s="625"/>
      <c r="AW518" s="625"/>
      <c r="AX518" s="625"/>
      <c r="AY518" s="625"/>
      <c r="AZ518" s="625"/>
      <c r="BA518" s="625"/>
      <c r="BB518" s="625"/>
      <c r="BC518" s="625"/>
      <c r="BD518" s="625"/>
      <c r="BE518" s="625"/>
      <c r="BF518" s="625"/>
      <c r="BG518" s="625"/>
      <c r="BH518" s="625"/>
      <c r="BI518" s="625"/>
      <c r="BJ518" s="625"/>
      <c r="BK518" s="625"/>
      <c r="BL518" s="625"/>
      <c r="BM518" s="625"/>
      <c r="BN518" s="625"/>
      <c r="BO518" s="625"/>
      <c r="BP518" s="625"/>
      <c r="BQ518" s="625"/>
      <c r="BR518" s="625"/>
      <c r="BS518" s="625"/>
      <c r="BT518" s="625"/>
    </row>
    <row r="519" spans="1:72" ht="20.100000000000001" customHeight="1">
      <c r="A519" s="608" t="s">
        <v>280</v>
      </c>
      <c r="B519" s="610"/>
      <c r="C519" s="610"/>
      <c r="D519" s="600"/>
      <c r="E519" s="600"/>
      <c r="F519" s="600"/>
      <c r="G519" s="600"/>
    </row>
    <row r="520" spans="1:72" s="593" customFormat="1" ht="42.75" customHeight="1" thickBot="1">
      <c r="A520" s="460" t="s">
        <v>17</v>
      </c>
      <c r="B520" s="464"/>
      <c r="C520" s="128"/>
      <c r="D520" s="579" t="s">
        <v>74</v>
      </c>
      <c r="E520" s="579" t="s">
        <v>75</v>
      </c>
      <c r="F520" s="579" t="s">
        <v>76</v>
      </c>
      <c r="G520" s="579" t="s">
        <v>77</v>
      </c>
      <c r="H520" s="579" t="s">
        <v>78</v>
      </c>
      <c r="I520" s="579" t="s">
        <v>79</v>
      </c>
      <c r="J520" s="579" t="s">
        <v>80</v>
      </c>
      <c r="K520" s="579" t="s">
        <v>81</v>
      </c>
      <c r="L520" s="579" t="s">
        <v>275</v>
      </c>
      <c r="M520" s="579" t="s">
        <v>83</v>
      </c>
      <c r="N520" s="579" t="s">
        <v>84</v>
      </c>
      <c r="O520" s="579" t="s">
        <v>85</v>
      </c>
      <c r="P520" s="579" t="s">
        <v>86</v>
      </c>
      <c r="Q520" s="579" t="s">
        <v>87</v>
      </c>
      <c r="R520" s="579" t="s">
        <v>88</v>
      </c>
      <c r="S520" s="579" t="s">
        <v>89</v>
      </c>
      <c r="T520" s="579" t="s">
        <v>90</v>
      </c>
      <c r="U520" s="579" t="s">
        <v>91</v>
      </c>
      <c r="V520" s="579" t="s">
        <v>92</v>
      </c>
      <c r="W520" s="579" t="s">
        <v>93</v>
      </c>
      <c r="X520" s="579" t="s">
        <v>94</v>
      </c>
      <c r="Y520" s="579" t="s">
        <v>95</v>
      </c>
      <c r="Z520" s="579" t="s">
        <v>96</v>
      </c>
      <c r="AA520" s="579" t="s">
        <v>97</v>
      </c>
      <c r="AB520" s="601"/>
      <c r="AC520" s="601"/>
      <c r="AD520" s="601"/>
      <c r="AE520" s="601"/>
      <c r="AF520" s="601"/>
      <c r="AG520" s="601"/>
      <c r="AH520" s="601"/>
      <c r="AI520" s="601"/>
      <c r="AJ520" s="601"/>
      <c r="AK520" s="601"/>
      <c r="AL520" s="601"/>
      <c r="AM520" s="601"/>
      <c r="AN520" s="601"/>
      <c r="AO520" s="601"/>
      <c r="AP520" s="601"/>
      <c r="AQ520" s="601"/>
      <c r="AR520" s="601"/>
      <c r="AS520" s="601"/>
      <c r="AT520" s="601"/>
      <c r="AU520" s="601"/>
      <c r="AV520" s="601"/>
      <c r="AW520" s="601"/>
      <c r="AX520" s="601"/>
      <c r="AY520" s="601"/>
      <c r="AZ520" s="601"/>
      <c r="BA520" s="601"/>
      <c r="BB520" s="601"/>
      <c r="BC520" s="601"/>
      <c r="BD520" s="601"/>
      <c r="BE520" s="601"/>
      <c r="BF520" s="601"/>
      <c r="BG520" s="601"/>
      <c r="BH520" s="601"/>
      <c r="BI520" s="601"/>
      <c r="BJ520" s="601"/>
      <c r="BK520" s="601"/>
      <c r="BL520" s="601"/>
      <c r="BM520" s="601"/>
      <c r="BN520" s="601"/>
      <c r="BO520" s="601"/>
      <c r="BP520" s="601"/>
      <c r="BQ520" s="601"/>
      <c r="BR520" s="601"/>
      <c r="BS520" s="601"/>
      <c r="BT520" s="601"/>
    </row>
    <row r="521" spans="1:72" s="593" customFormat="1" ht="20.100000000000001" customHeight="1">
      <c r="A521" s="609" t="s">
        <v>223</v>
      </c>
      <c r="B521" s="609"/>
      <c r="C521" s="609"/>
      <c r="D521" s="595">
        <v>1088</v>
      </c>
      <c r="E521" s="595">
        <v>1053</v>
      </c>
      <c r="F521" s="595">
        <v>1031</v>
      </c>
      <c r="G521" s="595">
        <v>1010</v>
      </c>
      <c r="H521" s="595">
        <v>1024</v>
      </c>
      <c r="I521" s="595">
        <v>949</v>
      </c>
      <c r="J521" s="595">
        <v>988</v>
      </c>
      <c r="K521" s="595">
        <v>1063</v>
      </c>
      <c r="L521" s="595">
        <v>985</v>
      </c>
      <c r="M521" s="595">
        <v>991</v>
      </c>
      <c r="N521" s="595">
        <v>984</v>
      </c>
      <c r="O521" s="595">
        <v>1219</v>
      </c>
      <c r="P521" s="595">
        <v>1027</v>
      </c>
      <c r="Q521" s="595">
        <v>1025</v>
      </c>
      <c r="R521" s="595">
        <v>1082</v>
      </c>
      <c r="S521" s="595">
        <v>1102</v>
      </c>
      <c r="T521" s="595">
        <v>1058</v>
      </c>
      <c r="U521" s="595">
        <v>1059</v>
      </c>
      <c r="V521" s="595">
        <v>1174</v>
      </c>
      <c r="W521" s="595">
        <v>1210</v>
      </c>
      <c r="X521" s="595">
        <v>1161</v>
      </c>
      <c r="Y521" s="595">
        <v>1247</v>
      </c>
      <c r="Z521" s="595">
        <v>1194</v>
      </c>
      <c r="AA521" s="595">
        <v>1230</v>
      </c>
      <c r="AB521" s="601"/>
      <c r="AC521" s="601"/>
      <c r="AD521" s="601"/>
      <c r="AE521" s="601"/>
      <c r="AF521" s="601"/>
      <c r="AG521" s="601"/>
      <c r="AH521" s="601"/>
      <c r="AI521" s="601"/>
      <c r="AJ521" s="601"/>
      <c r="AK521" s="601"/>
      <c r="AL521" s="601"/>
      <c r="AM521" s="601"/>
      <c r="AN521" s="601"/>
      <c r="AO521" s="601"/>
      <c r="AP521" s="601"/>
      <c r="AQ521" s="601"/>
      <c r="AR521" s="601"/>
      <c r="AS521" s="601"/>
      <c r="AT521" s="601"/>
      <c r="AU521" s="601"/>
      <c r="AV521" s="601"/>
      <c r="AW521" s="601"/>
      <c r="AX521" s="601"/>
      <c r="AY521" s="601"/>
      <c r="AZ521" s="601"/>
      <c r="BA521" s="601"/>
      <c r="BB521" s="601"/>
      <c r="BC521" s="601"/>
      <c r="BD521" s="601"/>
      <c r="BE521" s="601"/>
      <c r="BF521" s="601"/>
      <c r="BG521" s="601"/>
      <c r="BH521" s="601"/>
      <c r="BI521" s="601"/>
      <c r="BJ521" s="601"/>
      <c r="BK521" s="601"/>
      <c r="BL521" s="601"/>
      <c r="BM521" s="601"/>
      <c r="BN521" s="601"/>
      <c r="BO521" s="601"/>
      <c r="BP521" s="601"/>
      <c r="BQ521" s="601"/>
      <c r="BR521" s="601"/>
      <c r="BS521" s="601"/>
      <c r="BT521" s="601"/>
    </row>
    <row r="522" spans="1:72" s="593" customFormat="1" ht="19.5" customHeight="1">
      <c r="A522" s="609" t="s">
        <v>212</v>
      </c>
      <c r="B522" s="609"/>
      <c r="C522" s="609"/>
      <c r="D522" s="595">
        <v>452</v>
      </c>
      <c r="E522" s="595">
        <v>400</v>
      </c>
      <c r="F522" s="595">
        <v>394</v>
      </c>
      <c r="G522" s="595">
        <v>304</v>
      </c>
      <c r="H522" s="595">
        <v>275</v>
      </c>
      <c r="I522" s="595">
        <v>244</v>
      </c>
      <c r="J522" s="595">
        <v>234</v>
      </c>
      <c r="K522" s="595">
        <v>172</v>
      </c>
      <c r="L522" s="595">
        <v>151</v>
      </c>
      <c r="M522" s="595">
        <v>138</v>
      </c>
      <c r="N522" s="595">
        <v>129</v>
      </c>
      <c r="O522" s="595">
        <v>102</v>
      </c>
      <c r="P522" s="595">
        <v>109</v>
      </c>
      <c r="Q522" s="595">
        <v>93</v>
      </c>
      <c r="R522" s="595">
        <v>94</v>
      </c>
      <c r="S522" s="595">
        <v>119</v>
      </c>
      <c r="T522" s="595">
        <v>142</v>
      </c>
      <c r="U522" s="595">
        <v>94</v>
      </c>
      <c r="V522" s="595">
        <v>97</v>
      </c>
      <c r="W522" s="595">
        <v>124</v>
      </c>
      <c r="X522" s="595">
        <v>119</v>
      </c>
      <c r="Y522" s="595">
        <v>91</v>
      </c>
      <c r="Z522" s="595">
        <v>89</v>
      </c>
      <c r="AA522" s="595">
        <v>114</v>
      </c>
      <c r="AB522" s="601"/>
      <c r="AC522" s="601"/>
      <c r="AD522" s="601"/>
      <c r="AE522" s="601"/>
      <c r="AF522" s="601"/>
      <c r="AG522" s="601"/>
      <c r="AH522" s="601"/>
      <c r="AI522" s="601"/>
      <c r="AJ522" s="601"/>
      <c r="AK522" s="601"/>
      <c r="AL522" s="601"/>
      <c r="AM522" s="601"/>
      <c r="AN522" s="601"/>
      <c r="AO522" s="601"/>
      <c r="AP522" s="601"/>
      <c r="AQ522" s="601"/>
      <c r="AR522" s="601"/>
      <c r="AS522" s="601"/>
      <c r="AT522" s="601"/>
      <c r="AU522" s="601"/>
      <c r="AV522" s="601"/>
      <c r="AW522" s="601"/>
      <c r="AX522" s="601"/>
      <c r="AY522" s="601"/>
      <c r="AZ522" s="601"/>
      <c r="BA522" s="601"/>
      <c r="BB522" s="601"/>
      <c r="BC522" s="601"/>
      <c r="BD522" s="601"/>
      <c r="BE522" s="601"/>
      <c r="BF522" s="601"/>
      <c r="BG522" s="601"/>
      <c r="BH522" s="601"/>
      <c r="BI522" s="601"/>
      <c r="BJ522" s="601"/>
      <c r="BK522" s="601"/>
      <c r="BL522" s="601"/>
      <c r="BM522" s="601"/>
      <c r="BN522" s="601"/>
      <c r="BO522" s="601"/>
      <c r="BP522" s="601"/>
      <c r="BQ522" s="601"/>
      <c r="BR522" s="601"/>
      <c r="BS522" s="601"/>
      <c r="BT522" s="601"/>
    </row>
    <row r="523" spans="1:72" s="593" customFormat="1" ht="20.100000000000001" customHeight="1">
      <c r="A523" s="609" t="s">
        <v>224</v>
      </c>
      <c r="B523" s="609"/>
      <c r="C523" s="609"/>
      <c r="D523" s="595">
        <v>609</v>
      </c>
      <c r="E523" s="595">
        <v>483</v>
      </c>
      <c r="F523" s="595">
        <v>429</v>
      </c>
      <c r="G523" s="595">
        <v>565</v>
      </c>
      <c r="H523" s="595">
        <v>597</v>
      </c>
      <c r="I523" s="595">
        <v>472</v>
      </c>
      <c r="J523" s="595">
        <v>429</v>
      </c>
      <c r="K523" s="595">
        <v>538</v>
      </c>
      <c r="L523" s="595">
        <v>344</v>
      </c>
      <c r="M523" s="595">
        <v>273</v>
      </c>
      <c r="N523" s="595">
        <v>261</v>
      </c>
      <c r="O523" s="595">
        <v>306</v>
      </c>
      <c r="P523" s="595">
        <v>236</v>
      </c>
      <c r="Q523" s="595">
        <v>205</v>
      </c>
      <c r="R523" s="595">
        <v>334</v>
      </c>
      <c r="S523" s="595">
        <v>371</v>
      </c>
      <c r="T523" s="595">
        <v>356</v>
      </c>
      <c r="U523" s="595">
        <v>297</v>
      </c>
      <c r="V523" s="595">
        <v>340</v>
      </c>
      <c r="W523" s="595">
        <v>400</v>
      </c>
      <c r="X523" s="595">
        <v>431</v>
      </c>
      <c r="Y523" s="595">
        <v>355</v>
      </c>
      <c r="Z523" s="595">
        <v>373</v>
      </c>
      <c r="AA523" s="595">
        <v>429</v>
      </c>
      <c r="AB523" s="601"/>
      <c r="AC523" s="601"/>
      <c r="AD523" s="601"/>
      <c r="AE523" s="601"/>
      <c r="AF523" s="601"/>
      <c r="AG523" s="601"/>
      <c r="AH523" s="601"/>
      <c r="AI523" s="601"/>
      <c r="AJ523" s="601"/>
      <c r="AK523" s="601"/>
      <c r="AL523" s="601"/>
      <c r="AM523" s="601"/>
      <c r="AN523" s="601"/>
      <c r="AO523" s="601"/>
      <c r="AP523" s="601"/>
      <c r="AQ523" s="601"/>
      <c r="AR523" s="601"/>
      <c r="AS523" s="601"/>
      <c r="AT523" s="601"/>
      <c r="AU523" s="601"/>
      <c r="AV523" s="601"/>
      <c r="AW523" s="601"/>
      <c r="AX523" s="601"/>
      <c r="AY523" s="601"/>
      <c r="AZ523" s="601"/>
      <c r="BA523" s="601"/>
      <c r="BB523" s="601"/>
      <c r="BC523" s="601"/>
      <c r="BD523" s="601"/>
      <c r="BE523" s="601"/>
      <c r="BF523" s="601"/>
      <c r="BG523" s="601"/>
      <c r="BH523" s="601"/>
      <c r="BI523" s="601"/>
      <c r="BJ523" s="601"/>
      <c r="BK523" s="601"/>
      <c r="BL523" s="601"/>
      <c r="BM523" s="601"/>
      <c r="BN523" s="601"/>
      <c r="BO523" s="601"/>
      <c r="BP523" s="601"/>
      <c r="BQ523" s="601"/>
      <c r="BR523" s="601"/>
      <c r="BS523" s="601"/>
      <c r="BT523" s="601"/>
    </row>
    <row r="524" spans="1:72" s="593" customFormat="1" ht="20.100000000000001" customHeight="1">
      <c r="A524" s="609" t="s">
        <v>211</v>
      </c>
      <c r="B524" s="609"/>
      <c r="C524" s="609"/>
      <c r="D524" s="595"/>
      <c r="E524" s="595"/>
      <c r="F524" s="595"/>
      <c r="G524" s="595"/>
      <c r="H524" s="595"/>
      <c r="I524" s="595"/>
      <c r="J524" s="595"/>
      <c r="K524" s="595"/>
      <c r="L524" s="595"/>
      <c r="M524" s="595"/>
      <c r="N524" s="595"/>
      <c r="O524" s="595"/>
      <c r="P524" s="595">
        <v>222</v>
      </c>
      <c r="Q524" s="595">
        <v>151</v>
      </c>
      <c r="R524" s="595">
        <v>148</v>
      </c>
      <c r="S524" s="595">
        <v>194</v>
      </c>
      <c r="T524" s="595">
        <v>203</v>
      </c>
      <c r="U524" s="595">
        <v>154</v>
      </c>
      <c r="V524" s="595">
        <v>216</v>
      </c>
      <c r="W524" s="595">
        <v>285</v>
      </c>
      <c r="X524" s="595">
        <v>254</v>
      </c>
      <c r="Y524" s="595">
        <v>215</v>
      </c>
      <c r="Z524" s="595">
        <v>275</v>
      </c>
      <c r="AA524" s="595">
        <v>396</v>
      </c>
      <c r="AB524" s="601"/>
      <c r="AC524" s="601"/>
      <c r="AD524" s="601"/>
      <c r="AE524" s="601"/>
      <c r="AF524" s="601"/>
      <c r="AG524" s="601"/>
      <c r="AH524" s="601"/>
      <c r="AI524" s="601"/>
      <c r="AJ524" s="601"/>
      <c r="AK524" s="601"/>
      <c r="AL524" s="601"/>
      <c r="AM524" s="601"/>
      <c r="AN524" s="601"/>
      <c r="AO524" s="601"/>
      <c r="AP524" s="601"/>
      <c r="AQ524" s="601"/>
      <c r="AR524" s="601"/>
      <c r="AS524" s="601"/>
      <c r="AT524" s="601"/>
      <c r="AU524" s="601"/>
      <c r="AV524" s="601"/>
      <c r="AW524" s="601"/>
      <c r="AX524" s="601"/>
      <c r="AY524" s="601"/>
      <c r="AZ524" s="601"/>
      <c r="BA524" s="601"/>
      <c r="BB524" s="601"/>
      <c r="BC524" s="601"/>
      <c r="BD524" s="601"/>
      <c r="BE524" s="601"/>
      <c r="BF524" s="601"/>
      <c r="BG524" s="601"/>
      <c r="BH524" s="601"/>
      <c r="BI524" s="601"/>
      <c r="BJ524" s="601"/>
      <c r="BK524" s="601"/>
      <c r="BL524" s="601"/>
      <c r="BM524" s="601"/>
      <c r="BN524" s="601"/>
      <c r="BO524" s="601"/>
      <c r="BP524" s="601"/>
      <c r="BQ524" s="601"/>
      <c r="BR524" s="601"/>
      <c r="BS524" s="601"/>
      <c r="BT524" s="601"/>
    </row>
    <row r="525" spans="1:72" s="593" customFormat="1" ht="20.100000000000001" customHeight="1">
      <c r="A525" s="610" t="s">
        <v>213</v>
      </c>
      <c r="B525" s="610"/>
      <c r="C525" s="610"/>
      <c r="D525" s="595">
        <v>360</v>
      </c>
      <c r="E525" s="595">
        <v>131</v>
      </c>
      <c r="F525" s="595">
        <v>149</v>
      </c>
      <c r="G525" s="595">
        <v>142</v>
      </c>
      <c r="H525" s="595">
        <v>111</v>
      </c>
      <c r="I525" s="595">
        <v>155</v>
      </c>
      <c r="J525" s="595">
        <v>145</v>
      </c>
      <c r="K525" s="595">
        <v>147</v>
      </c>
      <c r="L525" s="595">
        <v>216</v>
      </c>
      <c r="M525" s="595">
        <v>219</v>
      </c>
      <c r="N525" s="595">
        <v>168</v>
      </c>
      <c r="O525" s="595">
        <v>222</v>
      </c>
      <c r="P525" s="595">
        <v>102</v>
      </c>
      <c r="Q525" s="595">
        <v>107</v>
      </c>
      <c r="R525" s="595">
        <v>76</v>
      </c>
      <c r="S525" s="595">
        <v>117</v>
      </c>
      <c r="T525" s="595">
        <v>144</v>
      </c>
      <c r="U525" s="595">
        <v>141</v>
      </c>
      <c r="V525" s="595">
        <v>146</v>
      </c>
      <c r="W525" s="595">
        <v>207</v>
      </c>
      <c r="X525" s="595">
        <v>127</v>
      </c>
      <c r="Y525" s="595">
        <v>134</v>
      </c>
      <c r="Z525" s="595">
        <v>118</v>
      </c>
      <c r="AA525" s="595">
        <v>138</v>
      </c>
      <c r="AB525" s="601"/>
      <c r="AC525" s="601"/>
      <c r="AD525" s="601"/>
      <c r="AE525" s="601"/>
      <c r="AF525" s="601"/>
      <c r="AG525" s="601"/>
      <c r="AH525" s="601"/>
      <c r="AI525" s="601"/>
      <c r="AJ525" s="601"/>
      <c r="AK525" s="601"/>
      <c r="AL525" s="601"/>
      <c r="AM525" s="601"/>
      <c r="AN525" s="601"/>
      <c r="AO525" s="601"/>
      <c r="AP525" s="601"/>
      <c r="AQ525" s="601"/>
      <c r="AR525" s="601"/>
      <c r="AS525" s="601"/>
      <c r="AT525" s="601"/>
      <c r="AU525" s="601"/>
      <c r="AV525" s="601"/>
      <c r="AW525" s="601"/>
      <c r="AX525" s="601"/>
      <c r="AY525" s="601"/>
      <c r="AZ525" s="601"/>
      <c r="BA525" s="601"/>
      <c r="BB525" s="601"/>
      <c r="BC525" s="601"/>
      <c r="BD525" s="601"/>
      <c r="BE525" s="601"/>
      <c r="BF525" s="601"/>
      <c r="BG525" s="601"/>
      <c r="BH525" s="601"/>
      <c r="BI525" s="601"/>
      <c r="BJ525" s="601"/>
      <c r="BK525" s="601"/>
      <c r="BL525" s="601"/>
      <c r="BM525" s="601"/>
      <c r="BN525" s="601"/>
      <c r="BO525" s="601"/>
      <c r="BP525" s="601"/>
      <c r="BQ525" s="601"/>
      <c r="BR525" s="601"/>
      <c r="BS525" s="601"/>
      <c r="BT525" s="601"/>
    </row>
    <row r="526" spans="1:72" s="593" customFormat="1" ht="20.100000000000001" customHeight="1">
      <c r="A526" s="610" t="s">
        <v>281</v>
      </c>
      <c r="B526" s="610"/>
      <c r="C526" s="610"/>
      <c r="D526" s="595">
        <v>544</v>
      </c>
      <c r="E526" s="595">
        <v>498</v>
      </c>
      <c r="F526" s="595">
        <v>471</v>
      </c>
      <c r="G526" s="595">
        <v>526</v>
      </c>
      <c r="H526" s="595">
        <v>140</v>
      </c>
      <c r="I526" s="595">
        <v>73</v>
      </c>
      <c r="J526" s="595">
        <v>78</v>
      </c>
      <c r="K526" s="595">
        <v>92</v>
      </c>
      <c r="L526" s="595">
        <v>80</v>
      </c>
      <c r="M526" s="602" t="s">
        <v>61</v>
      </c>
      <c r="N526" s="602" t="s">
        <v>61</v>
      </c>
      <c r="O526" s="602" t="s">
        <v>61</v>
      </c>
      <c r="P526" s="389" t="s">
        <v>61</v>
      </c>
      <c r="Q526" s="389" t="s">
        <v>61</v>
      </c>
      <c r="R526" s="389" t="s">
        <v>61</v>
      </c>
      <c r="S526" s="389" t="s">
        <v>61</v>
      </c>
      <c r="T526" s="389" t="s">
        <v>61</v>
      </c>
      <c r="U526" s="389" t="s">
        <v>61</v>
      </c>
      <c r="V526" s="389" t="s">
        <v>61</v>
      </c>
      <c r="W526" s="389" t="s">
        <v>61</v>
      </c>
      <c r="X526" s="389" t="s">
        <v>61</v>
      </c>
      <c r="Y526" s="389" t="s">
        <v>61</v>
      </c>
      <c r="Z526" s="389" t="s">
        <v>61</v>
      </c>
      <c r="AA526" s="389" t="s">
        <v>61</v>
      </c>
      <c r="AB526" s="601"/>
      <c r="AC526" s="601"/>
      <c r="AD526" s="601"/>
      <c r="AE526" s="601"/>
      <c r="AF526" s="601"/>
      <c r="AG526" s="601"/>
      <c r="AH526" s="601"/>
      <c r="AI526" s="601"/>
      <c r="AJ526" s="601"/>
      <c r="AK526" s="601"/>
      <c r="AL526" s="601"/>
      <c r="AM526" s="601"/>
      <c r="AN526" s="601"/>
      <c r="AO526" s="601"/>
      <c r="AP526" s="601"/>
      <c r="AQ526" s="601"/>
      <c r="AR526" s="601"/>
      <c r="AS526" s="601"/>
      <c r="AT526" s="601"/>
      <c r="AU526" s="601"/>
      <c r="AV526" s="601"/>
      <c r="AW526" s="601"/>
      <c r="AX526" s="601"/>
      <c r="AY526" s="601"/>
      <c r="AZ526" s="601"/>
      <c r="BA526" s="601"/>
      <c r="BB526" s="601"/>
      <c r="BC526" s="601"/>
      <c r="BD526" s="601"/>
      <c r="BE526" s="601"/>
      <c r="BF526" s="601"/>
      <c r="BG526" s="601"/>
      <c r="BH526" s="601"/>
      <c r="BI526" s="601"/>
      <c r="BJ526" s="601"/>
      <c r="BK526" s="601"/>
      <c r="BL526" s="601"/>
      <c r="BM526" s="601"/>
      <c r="BN526" s="601"/>
      <c r="BO526" s="601"/>
      <c r="BP526" s="601"/>
      <c r="BQ526" s="601"/>
      <c r="BR526" s="601"/>
      <c r="BS526" s="601"/>
      <c r="BT526" s="601"/>
    </row>
    <row r="527" spans="1:72" s="593" customFormat="1" ht="20.100000000000001" customHeight="1">
      <c r="A527" s="167" t="s">
        <v>218</v>
      </c>
      <c r="B527" s="167"/>
      <c r="C527" s="167"/>
      <c r="D527" s="534">
        <v>-348</v>
      </c>
      <c r="E527" s="534">
        <v>-256</v>
      </c>
      <c r="F527" s="534">
        <v>-229</v>
      </c>
      <c r="G527" s="534">
        <v>-293</v>
      </c>
      <c r="H527" s="534">
        <v>-244</v>
      </c>
      <c r="I527" s="534">
        <v>-178</v>
      </c>
      <c r="J527" s="534">
        <v>-151</v>
      </c>
      <c r="K527" s="534">
        <v>-186</v>
      </c>
      <c r="L527" s="534">
        <v>-79</v>
      </c>
      <c r="M527" s="534">
        <v>-37</v>
      </c>
      <c r="N527" s="534">
        <v>-26</v>
      </c>
      <c r="O527" s="534">
        <v>-43</v>
      </c>
      <c r="P527" s="534">
        <v>-26</v>
      </c>
      <c r="Q527" s="534">
        <v>-11</v>
      </c>
      <c r="R527" s="534">
        <v>-14</v>
      </c>
      <c r="S527" s="534">
        <v>-18</v>
      </c>
      <c r="T527" s="534">
        <v>-14</v>
      </c>
      <c r="U527" s="534">
        <v>6</v>
      </c>
      <c r="V527" s="534">
        <v>-1</v>
      </c>
      <c r="W527" s="534">
        <v>-19</v>
      </c>
      <c r="X527" s="534">
        <v>-19</v>
      </c>
      <c r="Y527" s="534">
        <v>-29</v>
      </c>
      <c r="Z527" s="534">
        <v>-38</v>
      </c>
      <c r="AA527" s="534">
        <v>-114</v>
      </c>
      <c r="AB527" s="601"/>
      <c r="AC527" s="601"/>
      <c r="AD527" s="601"/>
      <c r="AE527" s="601"/>
      <c r="AF527" s="601"/>
      <c r="AG527" s="601"/>
      <c r="AH527" s="601"/>
      <c r="AI527" s="601"/>
      <c r="AJ527" s="601"/>
      <c r="AK527" s="601"/>
      <c r="AL527" s="601"/>
      <c r="AM527" s="601"/>
      <c r="AN527" s="601"/>
      <c r="AO527" s="601"/>
      <c r="AP527" s="601"/>
      <c r="AQ527" s="601"/>
      <c r="AR527" s="601"/>
      <c r="AS527" s="601"/>
      <c r="AT527" s="601"/>
      <c r="AU527" s="601"/>
      <c r="AV527" s="601"/>
      <c r="AW527" s="601"/>
      <c r="AX527" s="601"/>
      <c r="AY527" s="601"/>
      <c r="AZ527" s="601"/>
      <c r="BA527" s="601"/>
      <c r="BB527" s="601"/>
      <c r="BC527" s="601"/>
      <c r="BD527" s="601"/>
      <c r="BE527" s="601"/>
      <c r="BF527" s="601"/>
      <c r="BG527" s="601"/>
      <c r="BH527" s="601"/>
      <c r="BI527" s="601"/>
      <c r="BJ527" s="601"/>
      <c r="BK527" s="601"/>
      <c r="BL527" s="601"/>
      <c r="BM527" s="601"/>
      <c r="BN527" s="601"/>
      <c r="BO527" s="601"/>
      <c r="BP527" s="601"/>
      <c r="BQ527" s="601"/>
      <c r="BR527" s="601"/>
      <c r="BS527" s="601"/>
      <c r="BT527" s="601"/>
    </row>
    <row r="528" spans="1:72" s="593" customFormat="1" ht="20.100000000000001" customHeight="1">
      <c r="A528" s="608" t="s">
        <v>282</v>
      </c>
      <c r="B528" s="608"/>
      <c r="C528" s="608"/>
      <c r="D528" s="572">
        <v>2705</v>
      </c>
      <c r="E528" s="572">
        <v>2309</v>
      </c>
      <c r="F528" s="572">
        <v>2244</v>
      </c>
      <c r="G528" s="572">
        <v>2254</v>
      </c>
      <c r="H528" s="572">
        <v>1902</v>
      </c>
      <c r="I528" s="572">
        <v>1716</v>
      </c>
      <c r="J528" s="572">
        <v>1722</v>
      </c>
      <c r="K528" s="572">
        <v>1827</v>
      </c>
      <c r="L528" s="572">
        <v>1697</v>
      </c>
      <c r="M528" s="572">
        <v>1584</v>
      </c>
      <c r="N528" s="572">
        <v>1516</v>
      </c>
      <c r="O528" s="572">
        <v>1806</v>
      </c>
      <c r="P528" s="572">
        <v>1669</v>
      </c>
      <c r="Q528" s="572">
        <v>1571</v>
      </c>
      <c r="R528" s="572">
        <v>1721</v>
      </c>
      <c r="S528" s="572">
        <v>1885</v>
      </c>
      <c r="T528" s="572">
        <v>1889</v>
      </c>
      <c r="U528" s="572">
        <v>1751</v>
      </c>
      <c r="V528" s="572">
        <v>1972</v>
      </c>
      <c r="W528" s="572">
        <v>2208</v>
      </c>
      <c r="X528" s="572">
        <v>2073</v>
      </c>
      <c r="Y528" s="572">
        <v>2013</v>
      </c>
      <c r="Z528" s="572">
        <v>2012</v>
      </c>
      <c r="AA528" s="572">
        <v>2194</v>
      </c>
      <c r="AB528" s="601"/>
      <c r="AC528" s="601"/>
      <c r="AD528" s="601"/>
      <c r="AE528" s="601"/>
      <c r="AF528" s="601"/>
      <c r="AG528" s="601"/>
      <c r="AH528" s="601"/>
      <c r="AI528" s="601"/>
      <c r="AJ528" s="601"/>
      <c r="AK528" s="601"/>
      <c r="AL528" s="601"/>
      <c r="AM528" s="601"/>
      <c r="AN528" s="601"/>
      <c r="AO528" s="601"/>
      <c r="AP528" s="601"/>
      <c r="AQ528" s="601"/>
      <c r="AR528" s="601"/>
      <c r="AS528" s="601"/>
      <c r="AT528" s="601"/>
      <c r="AU528" s="601"/>
      <c r="AV528" s="601"/>
      <c r="AW528" s="601"/>
      <c r="AX528" s="601"/>
      <c r="AY528" s="601"/>
      <c r="AZ528" s="601"/>
      <c r="BA528" s="601"/>
      <c r="BB528" s="601"/>
      <c r="BC528" s="601"/>
      <c r="BD528" s="601"/>
      <c r="BE528" s="601"/>
      <c r="BF528" s="601"/>
      <c r="BG528" s="601"/>
      <c r="BH528" s="601"/>
      <c r="BI528" s="601"/>
      <c r="BJ528" s="601"/>
      <c r="BK528" s="601"/>
      <c r="BL528" s="601"/>
      <c r="BM528" s="601"/>
      <c r="BN528" s="601"/>
      <c r="BO528" s="601"/>
      <c r="BP528" s="601"/>
      <c r="BQ528" s="601"/>
      <c r="BR528" s="601"/>
      <c r="BS528" s="601"/>
      <c r="BT528" s="601"/>
    </row>
    <row r="529" spans="1:72" ht="20.100000000000001" customHeight="1">
      <c r="A529" s="610" t="s">
        <v>133</v>
      </c>
      <c r="B529" s="609"/>
      <c r="C529" s="609"/>
      <c r="D529" s="595">
        <v>1517</v>
      </c>
      <c r="E529" s="595">
        <v>1533</v>
      </c>
      <c r="F529" s="595">
        <v>1527</v>
      </c>
      <c r="G529" s="595">
        <v>1338</v>
      </c>
      <c r="H529" s="595">
        <v>1332</v>
      </c>
      <c r="I529" s="595">
        <v>1297</v>
      </c>
      <c r="J529" s="595">
        <v>1265</v>
      </c>
      <c r="K529" s="595">
        <v>1159</v>
      </c>
      <c r="L529" s="595">
        <v>1191</v>
      </c>
      <c r="M529" s="595">
        <v>704</v>
      </c>
      <c r="N529" s="595">
        <v>546</v>
      </c>
      <c r="O529" s="595">
        <v>483</v>
      </c>
      <c r="P529" s="595">
        <v>511</v>
      </c>
      <c r="Q529" s="595">
        <v>495</v>
      </c>
      <c r="R529" s="595">
        <v>561</v>
      </c>
      <c r="S529" s="595">
        <v>616</v>
      </c>
      <c r="T529" s="595">
        <v>671</v>
      </c>
      <c r="U529" s="595">
        <v>638</v>
      </c>
      <c r="V529" s="595">
        <v>793</v>
      </c>
      <c r="W529" s="595">
        <v>819</v>
      </c>
      <c r="X529" s="595">
        <v>791</v>
      </c>
      <c r="Y529" s="595">
        <v>740</v>
      </c>
      <c r="Z529" s="595">
        <v>741</v>
      </c>
      <c r="AA529" s="595">
        <v>720</v>
      </c>
    </row>
    <row r="530" spans="1:72" ht="20.100000000000001" customHeight="1">
      <c r="A530" s="610" t="s">
        <v>283</v>
      </c>
      <c r="B530" s="609"/>
      <c r="C530" s="609"/>
      <c r="D530" s="595">
        <v>470</v>
      </c>
      <c r="E530" s="595">
        <v>339</v>
      </c>
      <c r="F530" s="595">
        <v>415</v>
      </c>
      <c r="G530" s="595">
        <v>573</v>
      </c>
      <c r="H530" s="595">
        <v>406</v>
      </c>
      <c r="I530" s="595">
        <v>342</v>
      </c>
      <c r="J530" s="595">
        <v>345</v>
      </c>
      <c r="K530" s="595">
        <v>470</v>
      </c>
      <c r="L530" s="595">
        <v>1811</v>
      </c>
      <c r="M530" s="595">
        <v>528</v>
      </c>
      <c r="N530" s="595">
        <v>569</v>
      </c>
      <c r="O530" s="595">
        <v>608</v>
      </c>
      <c r="P530" s="595">
        <v>577</v>
      </c>
      <c r="Q530" s="595">
        <v>626</v>
      </c>
      <c r="R530" s="595">
        <v>695</v>
      </c>
      <c r="S530" s="595">
        <v>814</v>
      </c>
      <c r="T530" s="595">
        <v>609</v>
      </c>
      <c r="U530" s="595">
        <v>463</v>
      </c>
      <c r="V530" s="595">
        <v>541</v>
      </c>
      <c r="W530" s="595">
        <v>554</v>
      </c>
      <c r="X530" s="595">
        <v>1633</v>
      </c>
      <c r="Y530" s="595">
        <v>1159</v>
      </c>
      <c r="Z530" s="595">
        <v>1127</v>
      </c>
      <c r="AA530" s="595">
        <v>1325</v>
      </c>
    </row>
    <row r="531" spans="1:72" ht="20.100000000000001" customHeight="1">
      <c r="A531" s="231" t="s">
        <v>284</v>
      </c>
      <c r="B531" s="231"/>
      <c r="C531" s="231"/>
      <c r="D531" s="548">
        <v>4691</v>
      </c>
      <c r="E531" s="548">
        <v>4180</v>
      </c>
      <c r="F531" s="548">
        <v>4186</v>
      </c>
      <c r="G531" s="548">
        <v>4166</v>
      </c>
      <c r="H531" s="548">
        <v>3640</v>
      </c>
      <c r="I531" s="548">
        <v>3355</v>
      </c>
      <c r="J531" s="548">
        <v>3331</v>
      </c>
      <c r="K531" s="548">
        <v>3456</v>
      </c>
      <c r="L531" s="548">
        <v>4700</v>
      </c>
      <c r="M531" s="548">
        <v>2815</v>
      </c>
      <c r="N531" s="548">
        <v>2630</v>
      </c>
      <c r="O531" s="548">
        <v>2898</v>
      </c>
      <c r="P531" s="548">
        <v>2757</v>
      </c>
      <c r="Q531" s="548">
        <v>2692</v>
      </c>
      <c r="R531" s="548">
        <v>2976</v>
      </c>
      <c r="S531" s="548">
        <v>3315</v>
      </c>
      <c r="T531" s="548">
        <v>3169</v>
      </c>
      <c r="U531" s="548">
        <v>2852</v>
      </c>
      <c r="V531" s="548">
        <v>3307</v>
      </c>
      <c r="W531" s="548">
        <v>3581</v>
      </c>
      <c r="X531" s="548">
        <v>4496</v>
      </c>
      <c r="Y531" s="548">
        <v>3912</v>
      </c>
      <c r="Z531" s="548">
        <v>3881</v>
      </c>
      <c r="AA531" s="548">
        <v>4239</v>
      </c>
    </row>
    <row r="532" spans="1:72" ht="20.100000000000001" customHeight="1">
      <c r="A532" s="610" t="s">
        <v>132</v>
      </c>
      <c r="B532" s="611"/>
      <c r="C532" s="611"/>
      <c r="D532" s="595">
        <v>9092</v>
      </c>
      <c r="E532" s="595">
        <v>9000</v>
      </c>
      <c r="F532" s="595">
        <v>8927</v>
      </c>
      <c r="G532" s="595">
        <v>9058</v>
      </c>
      <c r="H532" s="595">
        <v>7827</v>
      </c>
      <c r="I532" s="595">
        <v>7166</v>
      </c>
      <c r="J532" s="595">
        <v>6969</v>
      </c>
      <c r="K532" s="595">
        <v>6983</v>
      </c>
      <c r="L532" s="595">
        <v>6982</v>
      </c>
      <c r="M532" s="595">
        <v>6765</v>
      </c>
      <c r="N532" s="595">
        <v>6096</v>
      </c>
      <c r="O532" s="595">
        <v>6007</v>
      </c>
      <c r="P532" s="595">
        <v>6070</v>
      </c>
      <c r="Q532" s="595">
        <v>5216</v>
      </c>
      <c r="R532" s="595">
        <v>5185</v>
      </c>
      <c r="S532" s="595">
        <v>5107</v>
      </c>
      <c r="T532" s="595">
        <v>4875</v>
      </c>
      <c r="U532" s="595">
        <v>4711</v>
      </c>
      <c r="V532" s="595">
        <v>4951</v>
      </c>
      <c r="W532" s="595">
        <v>4885</v>
      </c>
      <c r="X532" s="595">
        <v>4403</v>
      </c>
      <c r="Y532" s="595">
        <v>6041</v>
      </c>
      <c r="Z532" s="595">
        <v>5975</v>
      </c>
      <c r="AA532" s="595">
        <v>6093</v>
      </c>
    </row>
    <row r="533" spans="1:72" ht="20.100000000000001" customHeight="1">
      <c r="A533" s="610" t="s">
        <v>129</v>
      </c>
      <c r="B533" s="611"/>
      <c r="C533" s="611"/>
      <c r="D533" s="595">
        <v>10613</v>
      </c>
      <c r="E533" s="595">
        <v>9775</v>
      </c>
      <c r="F533" s="595">
        <v>9700</v>
      </c>
      <c r="G533" s="595">
        <v>10124</v>
      </c>
      <c r="H533" s="595">
        <v>12207</v>
      </c>
      <c r="I533" s="595">
        <v>11509</v>
      </c>
      <c r="J533" s="595">
        <v>11336</v>
      </c>
      <c r="K533" s="595">
        <v>10935</v>
      </c>
      <c r="L533" s="595">
        <v>10501</v>
      </c>
      <c r="M533" s="595">
        <v>14968</v>
      </c>
      <c r="N533" s="595">
        <v>13873</v>
      </c>
      <c r="O533" s="595">
        <v>13863</v>
      </c>
      <c r="P533" s="595">
        <v>14268</v>
      </c>
      <c r="Q533" s="595">
        <v>13335</v>
      </c>
      <c r="R533" s="595">
        <v>13178</v>
      </c>
      <c r="S533" s="595">
        <v>13542</v>
      </c>
      <c r="T533" s="595">
        <v>14148</v>
      </c>
      <c r="U533" s="595">
        <v>12720</v>
      </c>
      <c r="V533" s="595">
        <v>13202</v>
      </c>
      <c r="W533" s="595">
        <v>13287</v>
      </c>
      <c r="X533" s="595">
        <v>12372</v>
      </c>
      <c r="Y533" s="595">
        <v>12093</v>
      </c>
      <c r="Z533" s="595">
        <v>12227</v>
      </c>
      <c r="AA533" s="595">
        <v>12077</v>
      </c>
    </row>
    <row r="534" spans="1:72" ht="20.100000000000001" customHeight="1" thickBot="1">
      <c r="A534" s="296" t="s">
        <v>144</v>
      </c>
      <c r="B534" s="296"/>
      <c r="C534" s="296"/>
      <c r="D534" s="543">
        <v>24398</v>
      </c>
      <c r="E534" s="543">
        <v>22955</v>
      </c>
      <c r="F534" s="543">
        <v>22816</v>
      </c>
      <c r="G534" s="543">
        <v>23348</v>
      </c>
      <c r="H534" s="543">
        <v>23673</v>
      </c>
      <c r="I534" s="543">
        <v>22030</v>
      </c>
      <c r="J534" s="543">
        <v>21640</v>
      </c>
      <c r="K534" s="543">
        <v>21375</v>
      </c>
      <c r="L534" s="543">
        <v>22182</v>
      </c>
      <c r="M534" s="543">
        <v>24548</v>
      </c>
      <c r="N534" s="543">
        <v>22599</v>
      </c>
      <c r="O534" s="543">
        <v>22767</v>
      </c>
      <c r="P534" s="543">
        <v>23095</v>
      </c>
      <c r="Q534" s="543">
        <v>21243</v>
      </c>
      <c r="R534" s="543">
        <v>21338</v>
      </c>
      <c r="S534" s="543">
        <v>21964</v>
      </c>
      <c r="T534" s="543">
        <v>22192</v>
      </c>
      <c r="U534" s="543">
        <v>20283</v>
      </c>
      <c r="V534" s="543">
        <v>21460</v>
      </c>
      <c r="W534" s="543">
        <v>21753</v>
      </c>
      <c r="X534" s="543">
        <v>21272</v>
      </c>
      <c r="Y534" s="543">
        <v>22045</v>
      </c>
      <c r="Z534" s="543">
        <v>22082</v>
      </c>
      <c r="AA534" s="543">
        <v>22409</v>
      </c>
    </row>
    <row r="535" spans="1:72" ht="10.15" customHeight="1" thickTop="1">
      <c r="A535" s="611"/>
      <c r="B535" s="611"/>
      <c r="C535" s="611"/>
      <c r="D535" s="545"/>
      <c r="E535" s="545"/>
      <c r="F535" s="545"/>
      <c r="G535" s="545"/>
      <c r="H535" s="545"/>
      <c r="I535" s="545"/>
      <c r="J535" s="545"/>
      <c r="K535" s="545"/>
      <c r="L535" s="545"/>
      <c r="M535" s="545"/>
      <c r="N535" s="545"/>
      <c r="O535" s="545"/>
      <c r="P535" s="545"/>
      <c r="Q535" s="545"/>
      <c r="R535" s="545"/>
      <c r="S535" s="545"/>
      <c r="T535" s="545"/>
      <c r="U535" s="545"/>
      <c r="V535" s="545"/>
      <c r="W535" s="545"/>
      <c r="X535" s="545"/>
      <c r="Y535" s="545"/>
      <c r="Z535" s="545"/>
      <c r="AA535" s="545"/>
    </row>
    <row r="536" spans="1:72" ht="20.100000000000001" customHeight="1">
      <c r="A536" s="610" t="s">
        <v>285</v>
      </c>
      <c r="B536" s="611"/>
      <c r="C536" s="611"/>
      <c r="D536" s="600"/>
      <c r="E536" s="600"/>
      <c r="F536" s="600"/>
      <c r="G536" s="600"/>
    </row>
    <row r="537" spans="1:72" ht="20.100000000000001" customHeight="1">
      <c r="A537" s="124"/>
      <c r="B537" s="611"/>
      <c r="C537" s="611"/>
      <c r="D537" s="600"/>
      <c r="E537" s="600"/>
      <c r="F537" s="600"/>
      <c r="G537" s="600"/>
    </row>
    <row r="538" spans="1:72" s="622" customFormat="1" ht="20.100000000000001" customHeight="1">
      <c r="A538" s="628"/>
      <c r="B538" s="627"/>
      <c r="C538" s="627"/>
      <c r="D538" s="624"/>
      <c r="E538" s="624"/>
      <c r="F538" s="624"/>
      <c r="G538" s="624"/>
      <c r="H538" s="624"/>
      <c r="I538" s="624"/>
      <c r="J538" s="624"/>
      <c r="K538" s="624"/>
      <c r="L538" s="624"/>
      <c r="M538" s="624"/>
      <c r="N538" s="624"/>
      <c r="O538" s="624"/>
      <c r="P538" s="624"/>
      <c r="Q538" s="624"/>
      <c r="R538" s="624"/>
      <c r="S538" s="624"/>
      <c r="T538" s="624"/>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624"/>
      <c r="AY538" s="624"/>
      <c r="AZ538" s="624"/>
      <c r="BA538" s="624"/>
      <c r="BB538" s="624"/>
      <c r="BC538" s="624"/>
      <c r="BD538" s="624"/>
      <c r="BE538" s="624"/>
      <c r="BF538" s="624"/>
      <c r="BG538" s="624"/>
      <c r="BH538" s="624"/>
      <c r="BI538" s="624"/>
      <c r="BJ538" s="624"/>
      <c r="BK538" s="624"/>
      <c r="BL538" s="624"/>
      <c r="BM538" s="624"/>
      <c r="BN538" s="624"/>
      <c r="BO538" s="624"/>
      <c r="BP538" s="624"/>
      <c r="BQ538" s="624"/>
      <c r="BR538" s="624"/>
      <c r="BS538" s="624"/>
      <c r="BT538" s="624"/>
    </row>
    <row r="539" spans="1:72" ht="20.100000000000001" customHeight="1">
      <c r="A539" s="608" t="s">
        <v>286</v>
      </c>
      <c r="B539" s="142"/>
      <c r="C539" s="142"/>
      <c r="D539" s="600"/>
      <c r="E539" s="600"/>
      <c r="F539" s="600"/>
      <c r="G539" s="600"/>
    </row>
    <row r="540" spans="1:72" ht="37.5" customHeight="1" thickBot="1">
      <c r="A540" s="460"/>
      <c r="B540" s="456"/>
      <c r="C540" s="128"/>
      <c r="D540" s="579" t="s">
        <v>74</v>
      </c>
      <c r="E540" s="579" t="s">
        <v>75</v>
      </c>
      <c r="F540" s="579" t="s">
        <v>76</v>
      </c>
      <c r="G540" s="579" t="s">
        <v>77</v>
      </c>
      <c r="H540" s="579" t="s">
        <v>78</v>
      </c>
      <c r="I540" s="579" t="s">
        <v>79</v>
      </c>
      <c r="J540" s="579" t="s">
        <v>80</v>
      </c>
      <c r="K540" s="579" t="s">
        <v>81</v>
      </c>
      <c r="L540" s="579" t="s">
        <v>82</v>
      </c>
      <c r="M540" s="579" t="s">
        <v>83</v>
      </c>
      <c r="N540" s="579" t="s">
        <v>84</v>
      </c>
      <c r="O540" s="579" t="s">
        <v>85</v>
      </c>
      <c r="P540" s="579" t="s">
        <v>86</v>
      </c>
      <c r="Q540" s="579" t="s">
        <v>87</v>
      </c>
      <c r="R540" s="579" t="s">
        <v>88</v>
      </c>
      <c r="S540" s="579" t="s">
        <v>89</v>
      </c>
      <c r="T540" s="579" t="s">
        <v>90</v>
      </c>
      <c r="U540" s="579" t="s">
        <v>91</v>
      </c>
      <c r="V540" s="579" t="s">
        <v>92</v>
      </c>
      <c r="W540" s="579" t="s">
        <v>93</v>
      </c>
      <c r="X540" s="579" t="s">
        <v>94</v>
      </c>
      <c r="Y540" s="579" t="s">
        <v>95</v>
      </c>
      <c r="Z540" s="579" t="s">
        <v>96</v>
      </c>
      <c r="AA540" s="579" t="s">
        <v>97</v>
      </c>
    </row>
    <row r="541" spans="1:72" s="593" customFormat="1" ht="20.100000000000001" customHeight="1">
      <c r="A541" s="609" t="s">
        <v>223</v>
      </c>
      <c r="B541" s="609"/>
      <c r="C541" s="609"/>
      <c r="D541" s="606">
        <v>1899</v>
      </c>
      <c r="E541" s="606">
        <v>2009</v>
      </c>
      <c r="F541" s="606">
        <v>1889</v>
      </c>
      <c r="G541" s="602">
        <v>1723</v>
      </c>
      <c r="H541" s="602">
        <v>1672</v>
      </c>
      <c r="I541" s="602">
        <v>1791</v>
      </c>
      <c r="J541" s="602">
        <v>1678</v>
      </c>
      <c r="K541" s="602">
        <v>1639</v>
      </c>
      <c r="L541" s="602">
        <v>1350</v>
      </c>
      <c r="M541" s="602">
        <v>1429</v>
      </c>
      <c r="N541" s="602">
        <v>1358</v>
      </c>
      <c r="O541" s="602">
        <v>1341</v>
      </c>
      <c r="P541" s="602">
        <v>1064</v>
      </c>
      <c r="Q541" s="602">
        <v>1119</v>
      </c>
      <c r="R541" s="602">
        <v>1024</v>
      </c>
      <c r="S541" s="602">
        <v>979</v>
      </c>
      <c r="T541" s="602">
        <v>984</v>
      </c>
      <c r="U541" s="602">
        <v>1075</v>
      </c>
      <c r="V541" s="602">
        <v>1065</v>
      </c>
      <c r="W541" s="602">
        <v>1035</v>
      </c>
      <c r="X541" s="602">
        <v>1059</v>
      </c>
      <c r="Y541" s="602">
        <v>1148</v>
      </c>
      <c r="Z541" s="602">
        <v>1139</v>
      </c>
      <c r="AA541" s="602">
        <v>1091</v>
      </c>
      <c r="AB541" s="601"/>
      <c r="AC541" s="601"/>
      <c r="AD541" s="601"/>
      <c r="AE541" s="601"/>
      <c r="AF541" s="601"/>
      <c r="AG541" s="601"/>
      <c r="AH541" s="601"/>
      <c r="AI541" s="601"/>
      <c r="AJ541" s="601"/>
      <c r="AK541" s="601"/>
      <c r="AL541" s="601"/>
      <c r="AM541" s="601"/>
      <c r="AN541" s="601"/>
      <c r="AO541" s="601"/>
      <c r="AP541" s="601"/>
      <c r="AQ541" s="601"/>
      <c r="AR541" s="601"/>
      <c r="AS541" s="601"/>
      <c r="AT541" s="601"/>
      <c r="AU541" s="601"/>
      <c r="AV541" s="601"/>
      <c r="AW541" s="601"/>
      <c r="AX541" s="601"/>
      <c r="AY541" s="601"/>
      <c r="AZ541" s="601"/>
      <c r="BA541" s="601"/>
      <c r="BB541" s="601"/>
      <c r="BC541" s="601"/>
      <c r="BD541" s="601"/>
      <c r="BE541" s="601"/>
      <c r="BF541" s="601"/>
      <c r="BG541" s="601"/>
      <c r="BH541" s="601"/>
      <c r="BI541" s="601"/>
      <c r="BJ541" s="601"/>
      <c r="BK541" s="601"/>
      <c r="BL541" s="601"/>
      <c r="BM541" s="601"/>
      <c r="BN541" s="601"/>
      <c r="BO541" s="601"/>
      <c r="BP541" s="601"/>
      <c r="BQ541" s="601"/>
      <c r="BR541" s="601"/>
      <c r="BS541" s="601"/>
      <c r="BT541" s="601"/>
    </row>
    <row r="542" spans="1:72" s="593" customFormat="1" ht="20.100000000000001" customHeight="1">
      <c r="A542" s="609" t="s">
        <v>212</v>
      </c>
      <c r="B542" s="609"/>
      <c r="C542" s="609"/>
      <c r="D542" s="606">
        <v>4284</v>
      </c>
      <c r="E542" s="606">
        <v>4297</v>
      </c>
      <c r="F542" s="606">
        <v>4197</v>
      </c>
      <c r="G542" s="606">
        <v>4162</v>
      </c>
      <c r="H542" s="606">
        <v>4169</v>
      </c>
      <c r="I542" s="606">
        <v>4189</v>
      </c>
      <c r="J542" s="606">
        <v>4253</v>
      </c>
      <c r="K542" s="606">
        <v>4213</v>
      </c>
      <c r="L542" s="606">
        <v>4198</v>
      </c>
      <c r="M542" s="606">
        <v>4189</v>
      </c>
      <c r="N542" s="606">
        <v>4172</v>
      </c>
      <c r="O542" s="606">
        <v>4126</v>
      </c>
      <c r="P542" s="595">
        <v>3817</v>
      </c>
      <c r="Q542" s="595">
        <v>3757</v>
      </c>
      <c r="R542" s="595">
        <v>3732</v>
      </c>
      <c r="S542" s="595">
        <v>3745</v>
      </c>
      <c r="T542" s="595">
        <v>3769</v>
      </c>
      <c r="U542" s="595">
        <v>3714</v>
      </c>
      <c r="V542" s="595">
        <v>3738</v>
      </c>
      <c r="W542" s="595">
        <v>3495</v>
      </c>
      <c r="X542" s="595">
        <v>3401</v>
      </c>
      <c r="Y542" s="595">
        <v>3427</v>
      </c>
      <c r="Z542" s="595">
        <v>3471</v>
      </c>
      <c r="AA542" s="595">
        <v>2941</v>
      </c>
      <c r="AB542" s="601"/>
      <c r="AC542" s="601"/>
      <c r="AD542" s="601"/>
      <c r="AE542" s="601"/>
      <c r="AF542" s="601"/>
      <c r="AG542" s="601"/>
      <c r="AH542" s="601"/>
      <c r="AI542" s="601"/>
      <c r="AJ542" s="601"/>
      <c r="AK542" s="601"/>
      <c r="AL542" s="601"/>
      <c r="AM542" s="601"/>
      <c r="AN542" s="601"/>
      <c r="AO542" s="601"/>
      <c r="AP542" s="601"/>
      <c r="AQ542" s="601"/>
      <c r="AR542" s="601"/>
      <c r="AS542" s="601"/>
      <c r="AT542" s="601"/>
      <c r="AU542" s="601"/>
      <c r="AV542" s="601"/>
      <c r="AW542" s="601"/>
      <c r="AX542" s="601"/>
      <c r="AY542" s="601"/>
      <c r="AZ542" s="601"/>
      <c r="BA542" s="601"/>
      <c r="BB542" s="601"/>
      <c r="BC542" s="601"/>
      <c r="BD542" s="601"/>
      <c r="BE542" s="601"/>
      <c r="BF542" s="601"/>
      <c r="BG542" s="601"/>
      <c r="BH542" s="601"/>
      <c r="BI542" s="601"/>
      <c r="BJ542" s="601"/>
      <c r="BK542" s="601"/>
      <c r="BL542" s="601"/>
      <c r="BM542" s="601"/>
      <c r="BN542" s="601"/>
      <c r="BO542" s="601"/>
      <c r="BP542" s="601"/>
      <c r="BQ542" s="601"/>
      <c r="BR542" s="601"/>
      <c r="BS542" s="601"/>
      <c r="BT542" s="601"/>
    </row>
    <row r="543" spans="1:72" s="593" customFormat="1" ht="20.100000000000001" customHeight="1">
      <c r="A543" s="609" t="s">
        <v>224</v>
      </c>
      <c r="B543" s="609"/>
      <c r="C543" s="609"/>
      <c r="D543" s="606">
        <v>2086</v>
      </c>
      <c r="E543" s="606">
        <v>2116</v>
      </c>
      <c r="F543" s="606">
        <v>1987</v>
      </c>
      <c r="G543" s="602">
        <v>1968</v>
      </c>
      <c r="H543" s="602">
        <v>1960</v>
      </c>
      <c r="I543" s="602">
        <v>1947.01</v>
      </c>
      <c r="J543" s="602">
        <v>1862.01</v>
      </c>
      <c r="K543" s="602">
        <v>1807.01</v>
      </c>
      <c r="L543" s="602">
        <v>1434</v>
      </c>
      <c r="M543" s="602">
        <v>1493</v>
      </c>
      <c r="N543" s="602">
        <v>1440</v>
      </c>
      <c r="O543" s="602">
        <v>1417</v>
      </c>
      <c r="P543" s="595">
        <v>1362</v>
      </c>
      <c r="Q543" s="595">
        <v>1382</v>
      </c>
      <c r="R543" s="595">
        <v>1724</v>
      </c>
      <c r="S543" s="595">
        <v>1701</v>
      </c>
      <c r="T543" s="595">
        <v>1691</v>
      </c>
      <c r="U543" s="595">
        <v>1789</v>
      </c>
      <c r="V543" s="595">
        <v>1925</v>
      </c>
      <c r="W543" s="595">
        <v>1907</v>
      </c>
      <c r="X543" s="595">
        <v>1959</v>
      </c>
      <c r="Y543" s="595">
        <v>2043</v>
      </c>
      <c r="Z543" s="595">
        <v>1989</v>
      </c>
      <c r="AA543" s="595">
        <v>2017</v>
      </c>
      <c r="AB543" s="601"/>
      <c r="AC543" s="601"/>
      <c r="AD543" s="601"/>
      <c r="AE543" s="601"/>
      <c r="AF543" s="601"/>
      <c r="AG543" s="601"/>
      <c r="AH543" s="601"/>
      <c r="AI543" s="601"/>
      <c r="AJ543" s="601"/>
      <c r="AK543" s="601"/>
      <c r="AL543" s="601"/>
      <c r="AM543" s="601"/>
      <c r="AN543" s="601"/>
      <c r="AO543" s="601"/>
      <c r="AP543" s="601"/>
      <c r="AQ543" s="601"/>
      <c r="AR543" s="601"/>
      <c r="AS543" s="601"/>
      <c r="AT543" s="601"/>
      <c r="AU543" s="601"/>
      <c r="AV543" s="601"/>
      <c r="AW543" s="601"/>
      <c r="AX543" s="601"/>
      <c r="AY543" s="601"/>
      <c r="AZ543" s="601"/>
      <c r="BA543" s="601"/>
      <c r="BB543" s="601"/>
      <c r="BC543" s="601"/>
      <c r="BD543" s="601"/>
      <c r="BE543" s="601"/>
      <c r="BF543" s="601"/>
      <c r="BG543" s="601"/>
      <c r="BH543" s="601"/>
      <c r="BI543" s="601"/>
      <c r="BJ543" s="601"/>
      <c r="BK543" s="601"/>
      <c r="BL543" s="601"/>
      <c r="BM543" s="601"/>
      <c r="BN543" s="601"/>
      <c r="BO543" s="601"/>
      <c r="BP543" s="601"/>
      <c r="BQ543" s="601"/>
      <c r="BR543" s="601"/>
      <c r="BS543" s="601"/>
      <c r="BT543" s="601"/>
    </row>
    <row r="544" spans="1:72" s="593" customFormat="1" ht="20.100000000000001" customHeight="1">
      <c r="A544" s="609" t="s">
        <v>211</v>
      </c>
      <c r="B544" s="609"/>
      <c r="C544" s="609"/>
      <c r="D544" s="606"/>
      <c r="E544" s="606"/>
      <c r="F544" s="606"/>
      <c r="G544" s="602"/>
      <c r="H544" s="602"/>
      <c r="I544" s="602"/>
      <c r="J544" s="602"/>
      <c r="K544" s="602"/>
      <c r="L544" s="602"/>
      <c r="M544" s="602"/>
      <c r="N544" s="602"/>
      <c r="O544" s="602"/>
      <c r="P544" s="595">
        <v>990</v>
      </c>
      <c r="Q544" s="595">
        <v>1019</v>
      </c>
      <c r="R544" s="595">
        <v>976</v>
      </c>
      <c r="S544" s="595">
        <v>961</v>
      </c>
      <c r="T544" s="595">
        <v>985</v>
      </c>
      <c r="U544" s="595">
        <v>986</v>
      </c>
      <c r="V544" s="595">
        <v>1525</v>
      </c>
      <c r="W544" s="595">
        <v>1543</v>
      </c>
      <c r="X544" s="595">
        <v>1510</v>
      </c>
      <c r="Y544" s="595">
        <v>1485</v>
      </c>
      <c r="Z544" s="595">
        <v>1406</v>
      </c>
      <c r="AA544" s="595">
        <v>1399</v>
      </c>
      <c r="AB544" s="601"/>
      <c r="AC544" s="601"/>
      <c r="AD544" s="601"/>
      <c r="AE544" s="601"/>
      <c r="AF544" s="601"/>
      <c r="AG544" s="601"/>
      <c r="AH544" s="601"/>
      <c r="AI544" s="601"/>
      <c r="AJ544" s="601"/>
      <c r="AK544" s="601"/>
      <c r="AL544" s="601"/>
      <c r="AM544" s="601"/>
      <c r="AN544" s="601"/>
      <c r="AO544" s="601"/>
      <c r="AP544" s="601"/>
      <c r="AQ544" s="601"/>
      <c r="AR544" s="601"/>
      <c r="AS544" s="601"/>
      <c r="AT544" s="601"/>
      <c r="AU544" s="601"/>
      <c r="AV544" s="601"/>
      <c r="AW544" s="601"/>
      <c r="AX544" s="601"/>
      <c r="AY544" s="601"/>
      <c r="AZ544" s="601"/>
      <c r="BA544" s="601"/>
      <c r="BB544" s="601"/>
      <c r="BC544" s="601"/>
      <c r="BD544" s="601"/>
      <c r="BE544" s="601"/>
      <c r="BF544" s="601"/>
      <c r="BG544" s="601"/>
      <c r="BH544" s="601"/>
      <c r="BI544" s="601"/>
      <c r="BJ544" s="601"/>
      <c r="BK544" s="601"/>
      <c r="BL544" s="601"/>
      <c r="BM544" s="601"/>
      <c r="BN544" s="601"/>
      <c r="BO544" s="601"/>
      <c r="BP544" s="601"/>
      <c r="BQ544" s="601"/>
      <c r="BR544" s="601"/>
      <c r="BS544" s="601"/>
      <c r="BT544" s="601"/>
    </row>
    <row r="545" spans="1:27" ht="20.100000000000001" customHeight="1">
      <c r="A545" s="167" t="s">
        <v>213</v>
      </c>
      <c r="B545" s="167"/>
      <c r="C545" s="167"/>
      <c r="D545" s="602">
        <v>557</v>
      </c>
      <c r="E545" s="602">
        <v>564</v>
      </c>
      <c r="F545" s="602">
        <v>537</v>
      </c>
      <c r="G545" s="602">
        <v>528</v>
      </c>
      <c r="H545" s="602">
        <v>503</v>
      </c>
      <c r="I545" s="602">
        <v>535</v>
      </c>
      <c r="J545" s="602">
        <v>528</v>
      </c>
      <c r="K545" s="602">
        <v>543</v>
      </c>
      <c r="L545" s="602">
        <v>995</v>
      </c>
      <c r="M545" s="602">
        <v>1028</v>
      </c>
      <c r="N545" s="602">
        <v>972</v>
      </c>
      <c r="O545" s="602">
        <v>951</v>
      </c>
      <c r="P545" s="595">
        <v>683</v>
      </c>
      <c r="Q545" s="595">
        <v>704</v>
      </c>
      <c r="R545" s="595">
        <v>729</v>
      </c>
      <c r="S545" s="595">
        <v>722</v>
      </c>
      <c r="T545" s="595">
        <v>757</v>
      </c>
      <c r="U545" s="595">
        <v>804</v>
      </c>
      <c r="V545" s="595">
        <v>792</v>
      </c>
      <c r="W545" s="595">
        <v>805</v>
      </c>
      <c r="X545" s="595">
        <v>802</v>
      </c>
      <c r="Y545" s="595">
        <v>848</v>
      </c>
      <c r="Z545" s="595">
        <v>824</v>
      </c>
      <c r="AA545" s="595">
        <v>838</v>
      </c>
    </row>
    <row r="546" spans="1:27" ht="20.100000000000001" customHeight="1" thickBot="1">
      <c r="A546" s="296" t="s">
        <v>216</v>
      </c>
      <c r="B546" s="296"/>
      <c r="C546" s="296"/>
      <c r="D546" s="543">
        <f>SUM(D541:D545)</f>
        <v>8826</v>
      </c>
      <c r="E546" s="543">
        <f>SUM(E541:E545)</f>
        <v>8986</v>
      </c>
      <c r="F546" s="543">
        <f>SUM(F541:F545)</f>
        <v>8610</v>
      </c>
      <c r="G546" s="543">
        <f>SUM(G541:G545)</f>
        <v>8381</v>
      </c>
      <c r="H546" s="543">
        <v>8304</v>
      </c>
      <c r="I546" s="543">
        <v>8462</v>
      </c>
      <c r="J546" s="543">
        <v>8321</v>
      </c>
      <c r="K546" s="543">
        <v>8202</v>
      </c>
      <c r="L546" s="543">
        <v>7977</v>
      </c>
      <c r="M546" s="543">
        <v>8139</v>
      </c>
      <c r="N546" s="543">
        <v>7942</v>
      </c>
      <c r="O546" s="543">
        <v>7835</v>
      </c>
      <c r="P546" s="543">
        <v>7916</v>
      </c>
      <c r="Q546" s="543">
        <v>7981</v>
      </c>
      <c r="R546" s="543">
        <v>8185</v>
      </c>
      <c r="S546" s="543">
        <v>8108</v>
      </c>
      <c r="T546" s="543">
        <v>8186</v>
      </c>
      <c r="U546" s="543">
        <v>8368</v>
      </c>
      <c r="V546" s="543">
        <v>9045</v>
      </c>
      <c r="W546" s="543">
        <v>8785</v>
      </c>
      <c r="X546" s="543">
        <v>8731</v>
      </c>
      <c r="Y546" s="543">
        <v>8951</v>
      </c>
      <c r="Z546" s="543">
        <v>8829</v>
      </c>
      <c r="AA546" s="543">
        <v>8286</v>
      </c>
    </row>
    <row r="547" spans="1:27" ht="20.100000000000001" customHeight="1" thickTop="1">
      <c r="A547" s="167" t="s">
        <v>217</v>
      </c>
      <c r="B547" s="167"/>
      <c r="C547" s="167"/>
      <c r="D547" s="595">
        <v>765</v>
      </c>
      <c r="E547" s="595">
        <v>782</v>
      </c>
      <c r="F547" s="595">
        <v>802</v>
      </c>
      <c r="G547" s="595">
        <v>805</v>
      </c>
      <c r="H547" s="595">
        <v>466</v>
      </c>
      <c r="I547" s="595">
        <v>384</v>
      </c>
      <c r="J547" s="595">
        <v>380</v>
      </c>
      <c r="K547" s="595">
        <v>390</v>
      </c>
      <c r="L547" s="595">
        <v>401</v>
      </c>
      <c r="M547" s="595"/>
      <c r="N547" s="595"/>
      <c r="O547" s="595"/>
      <c r="P547" s="595"/>
      <c r="Q547" s="595"/>
      <c r="R547" s="595"/>
      <c r="S547" s="595"/>
      <c r="T547" s="595"/>
      <c r="U547" s="595"/>
      <c r="V547" s="595"/>
      <c r="W547" s="595"/>
      <c r="X547" s="595"/>
      <c r="Y547" s="595"/>
      <c r="Z547" s="595"/>
      <c r="AA547" s="595"/>
    </row>
    <row r="548" spans="1:27" ht="20.100000000000001" customHeight="1" thickBot="1">
      <c r="A548" s="296" t="s">
        <v>219</v>
      </c>
      <c r="B548" s="296"/>
      <c r="C548" s="296"/>
      <c r="D548" s="543">
        <v>9591</v>
      </c>
      <c r="E548" s="543">
        <v>9768</v>
      </c>
      <c r="F548" s="543">
        <v>9412</v>
      </c>
      <c r="G548" s="543">
        <v>9186</v>
      </c>
      <c r="H548" s="543">
        <v>8770</v>
      </c>
      <c r="I548" s="543">
        <v>8846</v>
      </c>
      <c r="J548" s="543">
        <v>8701</v>
      </c>
      <c r="K548" s="543">
        <v>8592</v>
      </c>
      <c r="L548" s="543">
        <v>8378</v>
      </c>
      <c r="M548" s="543"/>
      <c r="N548" s="543"/>
      <c r="O548" s="543"/>
      <c r="P548" s="543"/>
      <c r="Q548" s="543"/>
      <c r="R548" s="543"/>
      <c r="S548" s="543"/>
      <c r="T548" s="543"/>
      <c r="U548" s="543"/>
      <c r="V548" s="543"/>
      <c r="W548" s="543"/>
      <c r="X548" s="543"/>
      <c r="Y548" s="543"/>
      <c r="Z548" s="543"/>
      <c r="AA548" s="543"/>
    </row>
    <row r="549" spans="1:27" ht="10.15" customHeight="1" thickTop="1">
      <c r="A549" s="124"/>
      <c r="B549" s="611"/>
      <c r="C549" s="611"/>
    </row>
    <row r="550" spans="1:27" ht="20.100000000000001" customHeight="1">
      <c r="A550" s="124"/>
      <c r="B550" s="611"/>
      <c r="C550" s="611"/>
    </row>
    <row r="551" spans="1:27" ht="25.5" customHeight="1">
      <c r="A551" s="611"/>
      <c r="B551" s="611"/>
      <c r="C551" s="611"/>
    </row>
    <row r="553" spans="1:27" s="630" customFormat="1" ht="15">
      <c r="E553" s="644"/>
      <c r="F553" s="645"/>
      <c r="H553" s="646"/>
      <c r="I553" s="646"/>
      <c r="J553" s="646"/>
      <c r="K553" s="644"/>
      <c r="L553" s="645"/>
      <c r="N553" s="646"/>
      <c r="O553" s="646"/>
      <c r="P553" s="646"/>
      <c r="Q553" s="631"/>
      <c r="R553" s="441"/>
      <c r="S553" s="441"/>
      <c r="T553" s="441"/>
      <c r="U553" s="441"/>
      <c r="V553" s="441"/>
      <c r="W553" s="441"/>
      <c r="X553" s="441"/>
      <c r="Y553" s="441"/>
      <c r="Z553" s="441"/>
      <c r="AA553" s="441"/>
    </row>
  </sheetData>
  <sheetProtection formatCells="0"/>
  <mergeCells count="24">
    <mergeCell ref="A322:C322"/>
    <mergeCell ref="A335:C335"/>
    <mergeCell ref="A358:C358"/>
    <mergeCell ref="A256:C256"/>
    <mergeCell ref="A276:C276"/>
    <mergeCell ref="A278:C278"/>
    <mergeCell ref="A280:C280"/>
    <mergeCell ref="A282:C282"/>
    <mergeCell ref="A207:C207"/>
    <mergeCell ref="A10:G10"/>
    <mergeCell ref="A11:K11"/>
    <mergeCell ref="A61:C61"/>
    <mergeCell ref="A62:C62"/>
    <mergeCell ref="A64:C64"/>
    <mergeCell ref="A65:C65"/>
    <mergeCell ref="A146:C146"/>
    <mergeCell ref="A163:C163"/>
    <mergeCell ref="A205:C205"/>
    <mergeCell ref="A9:K9"/>
    <mergeCell ref="A3:K3"/>
    <mergeCell ref="A5:K5"/>
    <mergeCell ref="A6:K6"/>
    <mergeCell ref="A7:K7"/>
    <mergeCell ref="A8:K8"/>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6" max="41" man="1"/>
    <brk id="110" max="41" man="1"/>
    <brk id="175" max="41" man="1"/>
    <brk id="270" max="41" man="1"/>
    <brk id="334" max="41" man="1"/>
    <brk id="386" max="41" man="1"/>
    <brk id="443" max="41" man="1"/>
    <brk id="501" max="4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topLeftCell="A4" zoomScale="60" zoomScaleNormal="60" workbookViewId="0">
      <pane xSplit="3" topLeftCell="N1" activePane="topRight" state="frozen"/>
      <selection pane="topRight" activeCell="AH378" sqref="AH378"/>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3" customWidth="1"/>
    <col min="26" max="26" width="10.21875" style="109" customWidth="1"/>
    <col min="27" max="38" width="10.21875" style="110" customWidth="1"/>
    <col min="39" max="110" width="8.77734375" style="110"/>
    <col min="111" max="16384" width="8.77734375" style="46"/>
  </cols>
  <sheetData>
    <row r="1" spans="1:110" ht="22.15" customHeight="1">
      <c r="A1" s="515" t="s">
        <v>8</v>
      </c>
      <c r="B1" s="609"/>
      <c r="C1" s="609"/>
      <c r="D1" s="609"/>
      <c r="E1" s="609"/>
      <c r="F1" s="609"/>
      <c r="G1" s="609"/>
      <c r="H1" s="609"/>
      <c r="I1" s="609"/>
      <c r="J1" s="609"/>
      <c r="K1" s="609"/>
      <c r="L1" s="609"/>
      <c r="M1" s="609"/>
      <c r="N1" s="609"/>
      <c r="O1" s="123"/>
      <c r="P1" s="123"/>
      <c r="Q1" s="610"/>
      <c r="R1" s="610"/>
      <c r="S1" s="610"/>
      <c r="T1" s="610"/>
      <c r="U1" s="611"/>
      <c r="V1" s="610"/>
      <c r="W1" s="610"/>
      <c r="X1" s="595"/>
      <c r="Y1" s="595"/>
      <c r="Z1" s="595"/>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row>
    <row r="2" spans="1:110" ht="22.15" customHeight="1">
      <c r="A2" s="515" t="s">
        <v>9</v>
      </c>
      <c r="B2" s="609"/>
      <c r="C2" s="609"/>
      <c r="D2" s="609"/>
      <c r="E2" s="609"/>
      <c r="F2" s="609"/>
      <c r="G2" s="609"/>
      <c r="H2" s="609"/>
      <c r="I2" s="609"/>
      <c r="J2" s="609"/>
      <c r="K2" s="609"/>
      <c r="L2" s="609"/>
      <c r="M2" s="609"/>
      <c r="N2" s="609"/>
      <c r="O2" s="123"/>
      <c r="P2" s="123"/>
      <c r="Q2" s="610"/>
      <c r="R2" s="610"/>
      <c r="S2" s="610"/>
      <c r="T2" s="610"/>
      <c r="U2" s="611"/>
      <c r="V2" s="610"/>
      <c r="W2" s="610"/>
      <c r="X2" s="595"/>
      <c r="Y2" s="595"/>
      <c r="Z2" s="595"/>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row>
    <row r="3" spans="1:110" ht="22.15" customHeight="1">
      <c r="A3" s="124"/>
      <c r="B3" s="609"/>
      <c r="C3" s="609"/>
      <c r="D3" s="609"/>
      <c r="E3" s="609"/>
      <c r="F3" s="609"/>
      <c r="G3" s="609"/>
      <c r="H3" s="609"/>
      <c r="I3" s="609"/>
      <c r="J3" s="609"/>
      <c r="K3" s="609"/>
      <c r="L3" s="609"/>
      <c r="M3" s="609"/>
      <c r="N3" s="609"/>
      <c r="O3" s="123"/>
      <c r="P3" s="123"/>
      <c r="Q3" s="610"/>
      <c r="R3" s="610"/>
      <c r="S3" s="610"/>
      <c r="T3" s="610"/>
      <c r="U3" s="611"/>
      <c r="V3" s="610"/>
      <c r="W3" s="610"/>
      <c r="X3" s="595"/>
      <c r="Y3" s="595"/>
      <c r="Z3" s="595"/>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row>
    <row r="4" spans="1:110" ht="18.75">
      <c r="A4" s="124"/>
      <c r="B4" s="609"/>
      <c r="C4" s="609"/>
      <c r="D4" s="609"/>
      <c r="E4" s="609"/>
      <c r="F4" s="609"/>
      <c r="G4" s="609"/>
      <c r="H4" s="609"/>
      <c r="I4" s="609"/>
      <c r="J4" s="609"/>
      <c r="K4" s="609"/>
      <c r="L4" s="609"/>
      <c r="M4" s="609"/>
      <c r="N4" s="609"/>
      <c r="O4" s="123"/>
      <c r="P4" s="123"/>
      <c r="Q4" s="610"/>
      <c r="R4" s="610"/>
      <c r="S4" s="610"/>
      <c r="T4" s="610"/>
      <c r="U4" s="611"/>
      <c r="V4" s="610"/>
      <c r="W4" s="610"/>
      <c r="X4" s="595"/>
      <c r="Y4" s="595"/>
      <c r="Z4" s="595"/>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row>
    <row r="5" spans="1:110">
      <c r="A5" s="125" t="s">
        <v>16</v>
      </c>
      <c r="B5" s="609"/>
      <c r="C5" s="609"/>
      <c r="D5" s="609"/>
      <c r="E5" s="609"/>
      <c r="F5" s="609"/>
      <c r="G5" s="609"/>
      <c r="H5" s="609"/>
      <c r="I5" s="609"/>
      <c r="J5" s="609"/>
      <c r="K5" s="609"/>
      <c r="L5" s="609"/>
      <c r="M5" s="609"/>
      <c r="N5" s="609"/>
      <c r="O5" s="123"/>
      <c r="P5" s="123"/>
      <c r="Q5" s="610"/>
      <c r="R5" s="610"/>
      <c r="S5" s="610"/>
      <c r="T5" s="610"/>
      <c r="U5" s="611"/>
      <c r="V5" s="610"/>
      <c r="W5" s="610"/>
      <c r="X5" s="595"/>
      <c r="Y5" s="595"/>
      <c r="Z5" s="595"/>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row>
    <row r="6" spans="1:110" ht="37.5" customHeight="1" thickBot="1">
      <c r="A6" s="126" t="s">
        <v>17</v>
      </c>
      <c r="B6" s="127"/>
      <c r="C6" s="128"/>
      <c r="D6" s="129" t="s">
        <v>405</v>
      </c>
      <c r="E6" s="129" t="s">
        <v>406</v>
      </c>
      <c r="F6" s="129" t="s">
        <v>407</v>
      </c>
      <c r="G6" s="129" t="s">
        <v>408</v>
      </c>
      <c r="H6" s="129" t="s">
        <v>409</v>
      </c>
      <c r="I6" s="129" t="s">
        <v>410</v>
      </c>
      <c r="J6" s="129" t="s">
        <v>411</v>
      </c>
      <c r="K6" s="129" t="s">
        <v>412</v>
      </c>
      <c r="L6" s="129" t="s">
        <v>413</v>
      </c>
      <c r="M6" s="129" t="s">
        <v>414</v>
      </c>
      <c r="N6" s="129" t="s">
        <v>415</v>
      </c>
      <c r="O6" s="129" t="s">
        <v>416</v>
      </c>
      <c r="P6" s="130" t="s">
        <v>417</v>
      </c>
      <c r="Q6" s="130" t="s">
        <v>418</v>
      </c>
      <c r="R6" s="130" t="s">
        <v>419</v>
      </c>
      <c r="S6" s="130" t="s">
        <v>420</v>
      </c>
      <c r="T6" s="130" t="s">
        <v>421</v>
      </c>
      <c r="U6" s="130" t="s">
        <v>422</v>
      </c>
      <c r="V6" s="130" t="s">
        <v>423</v>
      </c>
      <c r="W6" s="130" t="s">
        <v>424</v>
      </c>
      <c r="X6" s="527" t="s">
        <v>425</v>
      </c>
      <c r="Y6" s="527" t="s">
        <v>426</v>
      </c>
      <c r="Z6" s="527" t="s">
        <v>427</v>
      </c>
      <c r="AA6" s="527" t="s">
        <v>428</v>
      </c>
      <c r="AB6" s="527" t="s">
        <v>560</v>
      </c>
      <c r="AC6" s="527" t="s">
        <v>561</v>
      </c>
      <c r="AD6" s="527" t="s">
        <v>562</v>
      </c>
      <c r="AE6" s="527" t="s">
        <v>563</v>
      </c>
      <c r="AF6" s="527" t="s">
        <v>18</v>
      </c>
      <c r="AG6" s="527" t="s">
        <v>19</v>
      </c>
      <c r="AH6" s="527" t="s">
        <v>20</v>
      </c>
      <c r="AI6" s="527" t="s">
        <v>21</v>
      </c>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0"/>
      <c r="BY6" s="600"/>
      <c r="BZ6" s="600"/>
      <c r="CA6" s="600"/>
      <c r="CB6" s="600"/>
      <c r="CC6" s="600"/>
      <c r="CD6" s="600"/>
      <c r="CE6" s="600"/>
      <c r="CF6" s="600"/>
      <c r="CG6" s="600"/>
      <c r="CH6" s="600"/>
      <c r="CI6" s="600"/>
      <c r="CJ6" s="600"/>
      <c r="CK6" s="600"/>
      <c r="CL6" s="600"/>
      <c r="CM6" s="600"/>
      <c r="CN6" s="600"/>
      <c r="CO6" s="600"/>
      <c r="CP6" s="600"/>
      <c r="CQ6" s="600"/>
      <c r="CR6" s="600"/>
      <c r="CS6" s="600"/>
      <c r="CT6" s="600"/>
      <c r="CU6" s="600"/>
      <c r="CV6" s="600"/>
      <c r="CW6" s="600"/>
      <c r="CX6" s="600"/>
      <c r="CY6" s="600"/>
      <c r="CZ6" s="600"/>
      <c r="DA6" s="600"/>
      <c r="DB6" s="600"/>
      <c r="DC6" s="600"/>
      <c r="DD6" s="600"/>
      <c r="DE6" s="600"/>
      <c r="DF6" s="600"/>
    </row>
    <row r="7" spans="1:110" ht="25.15" customHeight="1">
      <c r="A7" s="131"/>
      <c r="B7" s="132"/>
      <c r="C7" s="133"/>
      <c r="D7" s="134"/>
      <c r="E7" s="134"/>
      <c r="F7" s="134"/>
      <c r="G7" s="134"/>
      <c r="H7" s="134"/>
      <c r="I7" s="134"/>
      <c r="J7" s="134"/>
      <c r="K7" s="134"/>
      <c r="L7" s="134"/>
      <c r="M7" s="135"/>
      <c r="N7" s="135"/>
      <c r="O7" s="135"/>
      <c r="P7" s="136"/>
      <c r="Q7" s="136"/>
      <c r="R7" s="136"/>
      <c r="S7" s="136"/>
      <c r="T7" s="136"/>
      <c r="U7" s="136"/>
      <c r="V7" s="136"/>
      <c r="W7" s="136"/>
      <c r="X7" s="602"/>
      <c r="Y7" s="602"/>
      <c r="Z7" s="602"/>
      <c r="AA7" s="602"/>
      <c r="AB7" s="602"/>
      <c r="AC7" s="602"/>
      <c r="AD7" s="602"/>
      <c r="AE7" s="602"/>
      <c r="AF7" s="602"/>
      <c r="AG7" s="602"/>
      <c r="AH7" s="602"/>
      <c r="AI7" s="602"/>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row>
    <row r="8" spans="1:110">
      <c r="A8" s="131" t="s">
        <v>42</v>
      </c>
      <c r="B8" s="132"/>
      <c r="C8" s="133"/>
      <c r="D8" s="137">
        <v>1343</v>
      </c>
      <c r="E8" s="137">
        <v>948</v>
      </c>
      <c r="F8" s="137">
        <v>946</v>
      </c>
      <c r="G8" s="137">
        <v>1254</v>
      </c>
      <c r="H8" s="137">
        <v>1340</v>
      </c>
      <c r="I8" s="137">
        <v>959</v>
      </c>
      <c r="J8" s="137">
        <v>860</v>
      </c>
      <c r="K8" s="137">
        <v>1320</v>
      </c>
      <c r="L8" s="137">
        <v>1440</v>
      </c>
      <c r="M8" s="135">
        <v>1322</v>
      </c>
      <c r="N8" s="135">
        <v>1272</v>
      </c>
      <c r="O8" s="135">
        <v>1602</v>
      </c>
      <c r="P8" s="136">
        <v>1632</v>
      </c>
      <c r="Q8" s="123">
        <v>1194</v>
      </c>
      <c r="R8" s="123">
        <v>1046</v>
      </c>
      <c r="S8" s="138">
        <v>1563</v>
      </c>
      <c r="T8" s="138">
        <v>1947</v>
      </c>
      <c r="U8" s="137">
        <v>1295</v>
      </c>
      <c r="V8" s="137">
        <v>1152</v>
      </c>
      <c r="W8" s="137">
        <v>1902</v>
      </c>
      <c r="X8" s="525">
        <v>2034</v>
      </c>
      <c r="Y8" s="525">
        <v>1316</v>
      </c>
      <c r="Z8" s="525">
        <v>1144</v>
      </c>
      <c r="AA8" s="525">
        <v>1667</v>
      </c>
      <c r="AB8" s="525">
        <v>1901</v>
      </c>
      <c r="AC8" s="525">
        <v>1284</v>
      </c>
      <c r="AD8" s="525">
        <v>1140</v>
      </c>
      <c r="AE8" s="525">
        <v>1834</v>
      </c>
      <c r="AF8" s="525">
        <v>1991</v>
      </c>
      <c r="AG8" s="525">
        <v>1327</v>
      </c>
      <c r="AH8" s="525">
        <v>1148</v>
      </c>
      <c r="AI8" s="525">
        <v>1590</v>
      </c>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600"/>
      <c r="CU8" s="600"/>
      <c r="CV8" s="600"/>
      <c r="CW8" s="600"/>
      <c r="CX8" s="600"/>
      <c r="CY8" s="600"/>
      <c r="CZ8" s="600"/>
      <c r="DA8" s="600"/>
      <c r="DB8" s="600"/>
      <c r="DC8" s="600"/>
      <c r="DD8" s="600"/>
      <c r="DE8" s="600"/>
      <c r="DF8" s="600"/>
    </row>
    <row r="9" spans="1:110">
      <c r="A9" s="139" t="s">
        <v>43</v>
      </c>
      <c r="B9" s="132"/>
      <c r="C9" s="133"/>
      <c r="D9" s="140">
        <v>9</v>
      </c>
      <c r="E9" s="140">
        <v>9</v>
      </c>
      <c r="F9" s="140">
        <v>12</v>
      </c>
      <c r="G9" s="140">
        <v>35</v>
      </c>
      <c r="H9" s="140">
        <v>23</v>
      </c>
      <c r="I9" s="140">
        <v>9</v>
      </c>
      <c r="J9" s="140">
        <v>21</v>
      </c>
      <c r="K9" s="140">
        <v>72</v>
      </c>
      <c r="L9" s="140">
        <v>19</v>
      </c>
      <c r="M9" s="141">
        <v>14</v>
      </c>
      <c r="N9" s="141">
        <v>15</v>
      </c>
      <c r="O9" s="141">
        <v>35</v>
      </c>
      <c r="P9" s="136">
        <v>18</v>
      </c>
      <c r="Q9" s="123">
        <v>21</v>
      </c>
      <c r="R9" s="123">
        <v>16</v>
      </c>
      <c r="S9" s="138">
        <v>29</v>
      </c>
      <c r="T9" s="138">
        <v>37</v>
      </c>
      <c r="U9" s="140">
        <v>18</v>
      </c>
      <c r="V9" s="140">
        <v>30</v>
      </c>
      <c r="W9" s="140">
        <v>23</v>
      </c>
      <c r="X9" s="528">
        <v>13</v>
      </c>
      <c r="Y9" s="528">
        <v>20</v>
      </c>
      <c r="Z9" s="528">
        <v>18</v>
      </c>
      <c r="AA9" s="528">
        <v>40</v>
      </c>
      <c r="AB9" s="528">
        <v>14</v>
      </c>
      <c r="AC9" s="528">
        <v>16</v>
      </c>
      <c r="AD9" s="528">
        <v>33</v>
      </c>
      <c r="AE9" s="528">
        <v>46</v>
      </c>
      <c r="AF9" s="528">
        <v>12</v>
      </c>
      <c r="AG9" s="528">
        <v>20</v>
      </c>
      <c r="AH9" s="528">
        <v>10</v>
      </c>
      <c r="AI9" s="528">
        <v>52</v>
      </c>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c r="CA9" s="600"/>
      <c r="CB9" s="600"/>
      <c r="CC9" s="600"/>
      <c r="CD9" s="600"/>
      <c r="CE9" s="600"/>
      <c r="CF9" s="600"/>
      <c r="CG9" s="600"/>
      <c r="CH9" s="600"/>
      <c r="CI9" s="600"/>
      <c r="CJ9" s="600"/>
      <c r="CK9" s="600"/>
      <c r="CL9" s="600"/>
      <c r="CM9" s="600"/>
      <c r="CN9" s="600"/>
      <c r="CO9" s="600"/>
      <c r="CP9" s="600"/>
      <c r="CQ9" s="600"/>
      <c r="CR9" s="600"/>
      <c r="CS9" s="600"/>
      <c r="CT9" s="600"/>
      <c r="CU9" s="600"/>
      <c r="CV9" s="600"/>
      <c r="CW9" s="600"/>
      <c r="CX9" s="600"/>
      <c r="CY9" s="600"/>
      <c r="CZ9" s="600"/>
      <c r="DA9" s="600"/>
      <c r="DB9" s="600"/>
      <c r="DC9" s="600"/>
      <c r="DD9" s="600"/>
      <c r="DE9" s="600"/>
      <c r="DF9" s="600"/>
    </row>
    <row r="10" spans="1:110">
      <c r="A10" s="142" t="s">
        <v>44</v>
      </c>
      <c r="B10" s="132"/>
      <c r="C10" s="133"/>
      <c r="D10" s="137">
        <v>-526</v>
      </c>
      <c r="E10" s="137">
        <v>-323</v>
      </c>
      <c r="F10" s="137">
        <v>-372</v>
      </c>
      <c r="G10" s="137">
        <v>-454</v>
      </c>
      <c r="H10" s="137">
        <v>-486</v>
      </c>
      <c r="I10" s="137">
        <v>-316</v>
      </c>
      <c r="J10" s="137">
        <v>-287</v>
      </c>
      <c r="K10" s="137">
        <v>-482</v>
      </c>
      <c r="L10" s="137">
        <v>-521</v>
      </c>
      <c r="M10" s="135">
        <v>-465</v>
      </c>
      <c r="N10" s="135">
        <v>-479</v>
      </c>
      <c r="O10" s="135">
        <v>-652</v>
      </c>
      <c r="P10" s="136">
        <v>-656</v>
      </c>
      <c r="Q10" s="123">
        <v>-411</v>
      </c>
      <c r="R10" s="123">
        <v>-352</v>
      </c>
      <c r="S10" s="138">
        <v>-608</v>
      </c>
      <c r="T10" s="138">
        <v>-917</v>
      </c>
      <c r="U10" s="137">
        <v>-544</v>
      </c>
      <c r="V10" s="137">
        <v>-475</v>
      </c>
      <c r="W10" s="137">
        <v>-910</v>
      </c>
      <c r="X10" s="525">
        <v>-951</v>
      </c>
      <c r="Y10" s="525">
        <v>-518</v>
      </c>
      <c r="Z10" s="525">
        <v>-438</v>
      </c>
      <c r="AA10" s="525">
        <v>-659</v>
      </c>
      <c r="AB10" s="525">
        <v>-801</v>
      </c>
      <c r="AC10" s="525">
        <v>-532</v>
      </c>
      <c r="AD10" s="525">
        <v>-483</v>
      </c>
      <c r="AE10" s="525">
        <v>-732</v>
      </c>
      <c r="AF10" s="525">
        <v>-885</v>
      </c>
      <c r="AG10" s="525">
        <v>-554</v>
      </c>
      <c r="AH10" s="525">
        <v>-500</v>
      </c>
      <c r="AI10" s="525">
        <v>-594</v>
      </c>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00"/>
      <c r="CU10" s="600"/>
      <c r="CV10" s="600"/>
      <c r="CW10" s="600"/>
      <c r="CX10" s="600"/>
      <c r="CY10" s="600"/>
      <c r="CZ10" s="600"/>
      <c r="DA10" s="600"/>
      <c r="DB10" s="600"/>
      <c r="DC10" s="600"/>
      <c r="DD10" s="600"/>
      <c r="DE10" s="600"/>
      <c r="DF10" s="600"/>
    </row>
    <row r="11" spans="1:110">
      <c r="A11" s="142" t="s">
        <v>564</v>
      </c>
      <c r="B11" s="132"/>
      <c r="C11" s="133"/>
      <c r="D11" s="140">
        <v>-131</v>
      </c>
      <c r="E11" s="140">
        <v>-129</v>
      </c>
      <c r="F11" s="140">
        <v>-116</v>
      </c>
      <c r="G11" s="140">
        <v>-135</v>
      </c>
      <c r="H11" s="140">
        <v>-127</v>
      </c>
      <c r="I11" s="140">
        <v>-123</v>
      </c>
      <c r="J11" s="140">
        <v>-109</v>
      </c>
      <c r="K11" s="140">
        <v>-134</v>
      </c>
      <c r="L11" s="140">
        <v>-130</v>
      </c>
      <c r="M11" s="143">
        <v>-147</v>
      </c>
      <c r="N11" s="143">
        <v>-146</v>
      </c>
      <c r="O11" s="143">
        <v>-153</v>
      </c>
      <c r="P11" s="136">
        <v>-130</v>
      </c>
      <c r="Q11" s="123">
        <v>-129</v>
      </c>
      <c r="R11" s="123">
        <v>-114</v>
      </c>
      <c r="S11" s="138">
        <v>-123</v>
      </c>
      <c r="T11" s="138">
        <v>-130</v>
      </c>
      <c r="U11" s="140">
        <v>-128</v>
      </c>
      <c r="V11" s="140">
        <v>-116</v>
      </c>
      <c r="W11" s="140">
        <v>-133</v>
      </c>
      <c r="X11" s="528">
        <v>-130</v>
      </c>
      <c r="Y11" s="528">
        <v>-141</v>
      </c>
      <c r="Z11" s="528">
        <v>-116</v>
      </c>
      <c r="AA11" s="528">
        <v>-142</v>
      </c>
      <c r="AB11" s="528">
        <v>-135</v>
      </c>
      <c r="AC11" s="528">
        <v>-140</v>
      </c>
      <c r="AD11" s="528">
        <v>-125</v>
      </c>
      <c r="AE11" s="528">
        <v>-143</v>
      </c>
      <c r="AF11" s="528">
        <v>-140</v>
      </c>
      <c r="AG11" s="528">
        <v>-135</v>
      </c>
      <c r="AH11" s="528">
        <v>-114</v>
      </c>
      <c r="AI11" s="528">
        <v>-140</v>
      </c>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c r="CA11" s="600"/>
      <c r="CB11" s="600"/>
      <c r="CC11" s="600"/>
      <c r="CD11" s="600"/>
      <c r="CE11" s="600"/>
      <c r="CF11" s="600"/>
      <c r="CG11" s="600"/>
      <c r="CH11" s="600"/>
      <c r="CI11" s="600"/>
      <c r="CJ11" s="600"/>
      <c r="CK11" s="600"/>
      <c r="CL11" s="600"/>
      <c r="CM11" s="600"/>
      <c r="CN11" s="600"/>
      <c r="CO11" s="600"/>
      <c r="CP11" s="600"/>
      <c r="CQ11" s="600"/>
      <c r="CR11" s="600"/>
      <c r="CS11" s="600"/>
      <c r="CT11" s="600"/>
      <c r="CU11" s="600"/>
      <c r="CV11" s="600"/>
      <c r="CW11" s="600"/>
      <c r="CX11" s="600"/>
      <c r="CY11" s="600"/>
      <c r="CZ11" s="600"/>
      <c r="DA11" s="600"/>
      <c r="DB11" s="600"/>
      <c r="DC11" s="600"/>
      <c r="DD11" s="600"/>
      <c r="DE11" s="600"/>
      <c r="DF11" s="600"/>
    </row>
    <row r="12" spans="1:110">
      <c r="A12" s="142" t="s">
        <v>565</v>
      </c>
      <c r="B12" s="132"/>
      <c r="C12" s="133"/>
      <c r="D12" s="137">
        <v>-98</v>
      </c>
      <c r="E12" s="137">
        <v>-97</v>
      </c>
      <c r="F12" s="137">
        <v>-116</v>
      </c>
      <c r="G12" s="137">
        <v>-118</v>
      </c>
      <c r="H12" s="137">
        <v>-112</v>
      </c>
      <c r="I12" s="137">
        <v>-111</v>
      </c>
      <c r="J12" s="137">
        <v>-113</v>
      </c>
      <c r="K12" s="137">
        <v>-115</v>
      </c>
      <c r="L12" s="137">
        <v>-111</v>
      </c>
      <c r="M12" s="134">
        <v>-135</v>
      </c>
      <c r="N12" s="134">
        <v>-137</v>
      </c>
      <c r="O12" s="134">
        <v>-132</v>
      </c>
      <c r="P12" s="136">
        <v>-122</v>
      </c>
      <c r="Q12" s="123">
        <v>-124</v>
      </c>
      <c r="R12" s="123">
        <v>-128</v>
      </c>
      <c r="S12" s="138">
        <v>-136</v>
      </c>
      <c r="T12" s="138">
        <v>-137</v>
      </c>
      <c r="U12" s="137">
        <v>-139</v>
      </c>
      <c r="V12" s="137">
        <v>-140</v>
      </c>
      <c r="W12" s="137">
        <v>-147</v>
      </c>
      <c r="X12" s="525">
        <v>-149</v>
      </c>
      <c r="Y12" s="525">
        <v>-155</v>
      </c>
      <c r="Z12" s="525">
        <v>-147</v>
      </c>
      <c r="AA12" s="525">
        <v>-155</v>
      </c>
      <c r="AB12" s="525">
        <v>-158</v>
      </c>
      <c r="AC12" s="525">
        <v>-163</v>
      </c>
      <c r="AD12" s="525">
        <v>-168</v>
      </c>
      <c r="AE12" s="525">
        <v>-175</v>
      </c>
      <c r="AF12" s="525">
        <v>-169</v>
      </c>
      <c r="AG12" s="525">
        <v>-179</v>
      </c>
      <c r="AH12" s="525">
        <v>-198</v>
      </c>
      <c r="AI12" s="525">
        <v>-194</v>
      </c>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600"/>
      <c r="CK12" s="600"/>
      <c r="CL12" s="600"/>
      <c r="CM12" s="600"/>
      <c r="CN12" s="600"/>
      <c r="CO12" s="600"/>
      <c r="CP12" s="600"/>
      <c r="CQ12" s="600"/>
      <c r="CR12" s="600"/>
      <c r="CS12" s="600"/>
      <c r="CT12" s="600"/>
      <c r="CU12" s="600"/>
      <c r="CV12" s="600"/>
      <c r="CW12" s="600"/>
      <c r="CX12" s="600"/>
      <c r="CY12" s="600"/>
      <c r="CZ12" s="600"/>
      <c r="DA12" s="600"/>
      <c r="DB12" s="600"/>
      <c r="DC12" s="600"/>
      <c r="DD12" s="600"/>
      <c r="DE12" s="600"/>
      <c r="DF12" s="600"/>
    </row>
    <row r="13" spans="1:110">
      <c r="A13" s="144" t="s">
        <v>47</v>
      </c>
      <c r="B13" s="145"/>
      <c r="C13" s="146"/>
      <c r="D13" s="147">
        <v>-111</v>
      </c>
      <c r="E13" s="147">
        <v>-122</v>
      </c>
      <c r="F13" s="147">
        <v>-129</v>
      </c>
      <c r="G13" s="147">
        <v>-142</v>
      </c>
      <c r="H13" s="147">
        <v>-126</v>
      </c>
      <c r="I13" s="147">
        <v>-120</v>
      </c>
      <c r="J13" s="147">
        <v>-134</v>
      </c>
      <c r="K13" s="147">
        <v>-145</v>
      </c>
      <c r="L13" s="147">
        <v>-116</v>
      </c>
      <c r="M13" s="148">
        <v>-186</v>
      </c>
      <c r="N13" s="148">
        <v>-172</v>
      </c>
      <c r="O13" s="148">
        <v>-192</v>
      </c>
      <c r="P13" s="149">
        <v>-140</v>
      </c>
      <c r="Q13" s="150">
        <v>-151</v>
      </c>
      <c r="R13" s="150">
        <v>-152</v>
      </c>
      <c r="S13" s="149">
        <v>-155</v>
      </c>
      <c r="T13" s="149">
        <v>-149</v>
      </c>
      <c r="U13" s="147">
        <v>-163</v>
      </c>
      <c r="V13" s="147">
        <v>-149</v>
      </c>
      <c r="W13" s="147">
        <v>-194</v>
      </c>
      <c r="X13" s="529">
        <v>-168</v>
      </c>
      <c r="Y13" s="529">
        <v>-174</v>
      </c>
      <c r="Z13" s="529">
        <v>-164</v>
      </c>
      <c r="AA13" s="529">
        <v>-243</v>
      </c>
      <c r="AB13" s="529">
        <v>-167</v>
      </c>
      <c r="AC13" s="529">
        <v>-181</v>
      </c>
      <c r="AD13" s="529">
        <v>-174</v>
      </c>
      <c r="AE13" s="529">
        <v>-239</v>
      </c>
      <c r="AF13" s="529">
        <v>-159</v>
      </c>
      <c r="AG13" s="529">
        <v>-181</v>
      </c>
      <c r="AH13" s="529">
        <v>-180</v>
      </c>
      <c r="AI13" s="529">
        <v>-221</v>
      </c>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c r="CA13" s="600"/>
      <c r="CB13" s="600"/>
      <c r="CC13" s="600"/>
      <c r="CD13" s="600"/>
      <c r="CE13" s="600"/>
      <c r="CF13" s="600"/>
      <c r="CG13" s="600"/>
      <c r="CH13" s="600"/>
      <c r="CI13" s="600"/>
      <c r="CJ13" s="600"/>
      <c r="CK13" s="600"/>
      <c r="CL13" s="600"/>
      <c r="CM13" s="600"/>
      <c r="CN13" s="600"/>
      <c r="CO13" s="600"/>
      <c r="CP13" s="600"/>
      <c r="CQ13" s="600"/>
      <c r="CR13" s="600"/>
      <c r="CS13" s="600"/>
      <c r="CT13" s="600"/>
      <c r="CU13" s="600"/>
      <c r="CV13" s="600"/>
      <c r="CW13" s="600"/>
      <c r="CX13" s="600"/>
      <c r="CY13" s="600"/>
      <c r="CZ13" s="600"/>
      <c r="DA13" s="600"/>
      <c r="DB13" s="600"/>
      <c r="DC13" s="600"/>
      <c r="DD13" s="600"/>
      <c r="DE13" s="600"/>
      <c r="DF13" s="600"/>
    </row>
    <row r="14" spans="1:110">
      <c r="A14" s="131" t="s">
        <v>48</v>
      </c>
      <c r="B14" s="132"/>
      <c r="C14" s="133"/>
      <c r="D14" s="141">
        <f t="shared" ref="D14:W14" si="0">SUM(D8:D13)</f>
        <v>486</v>
      </c>
      <c r="E14" s="141">
        <f t="shared" si="0"/>
        <v>286</v>
      </c>
      <c r="F14" s="141">
        <f t="shared" si="0"/>
        <v>225</v>
      </c>
      <c r="G14" s="141">
        <f t="shared" si="0"/>
        <v>440</v>
      </c>
      <c r="H14" s="141">
        <f t="shared" si="0"/>
        <v>512</v>
      </c>
      <c r="I14" s="141">
        <f t="shared" si="0"/>
        <v>298</v>
      </c>
      <c r="J14" s="141">
        <f t="shared" si="0"/>
        <v>238</v>
      </c>
      <c r="K14" s="141">
        <f t="shared" si="0"/>
        <v>516</v>
      </c>
      <c r="L14" s="141">
        <f t="shared" si="0"/>
        <v>581</v>
      </c>
      <c r="M14" s="141">
        <f t="shared" si="0"/>
        <v>403</v>
      </c>
      <c r="N14" s="141">
        <f t="shared" si="0"/>
        <v>353</v>
      </c>
      <c r="O14" s="141">
        <f t="shared" si="0"/>
        <v>508</v>
      </c>
      <c r="P14" s="141">
        <f t="shared" si="0"/>
        <v>602</v>
      </c>
      <c r="Q14" s="141">
        <f t="shared" si="0"/>
        <v>400</v>
      </c>
      <c r="R14" s="141">
        <f t="shared" si="0"/>
        <v>316</v>
      </c>
      <c r="S14" s="141">
        <f t="shared" si="0"/>
        <v>570</v>
      </c>
      <c r="T14" s="141">
        <f t="shared" si="0"/>
        <v>651</v>
      </c>
      <c r="U14" s="141">
        <f t="shared" si="0"/>
        <v>339</v>
      </c>
      <c r="V14" s="141">
        <f t="shared" si="0"/>
        <v>302</v>
      </c>
      <c r="W14" s="141">
        <f t="shared" si="0"/>
        <v>541</v>
      </c>
      <c r="X14" s="530">
        <f t="shared" ref="X14:AH14" si="1">SUM(X8:X13)</f>
        <v>649</v>
      </c>
      <c r="Y14" s="530">
        <f t="shared" si="1"/>
        <v>348</v>
      </c>
      <c r="Z14" s="530">
        <f t="shared" si="1"/>
        <v>297</v>
      </c>
      <c r="AA14" s="530">
        <f t="shared" si="1"/>
        <v>508</v>
      </c>
      <c r="AB14" s="530">
        <f t="shared" si="1"/>
        <v>654</v>
      </c>
      <c r="AC14" s="530">
        <f t="shared" si="1"/>
        <v>284</v>
      </c>
      <c r="AD14" s="530">
        <f t="shared" si="1"/>
        <v>223</v>
      </c>
      <c r="AE14" s="530">
        <f t="shared" si="1"/>
        <v>591</v>
      </c>
      <c r="AF14" s="530">
        <f t="shared" si="1"/>
        <v>650</v>
      </c>
      <c r="AG14" s="530">
        <f t="shared" si="1"/>
        <v>298</v>
      </c>
      <c r="AH14" s="530">
        <f t="shared" si="1"/>
        <v>166</v>
      </c>
      <c r="AI14" s="530">
        <f>SUM(AI8:AI13)</f>
        <v>493</v>
      </c>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c r="CA14" s="600"/>
      <c r="CB14" s="600"/>
      <c r="CC14" s="600"/>
      <c r="CD14" s="600"/>
      <c r="CE14" s="600"/>
      <c r="CF14" s="600"/>
      <c r="CG14" s="600"/>
      <c r="CH14" s="600"/>
      <c r="CI14" s="600"/>
      <c r="CJ14" s="600"/>
      <c r="CK14" s="600"/>
      <c r="CL14" s="600"/>
      <c r="CM14" s="600"/>
      <c r="CN14" s="600"/>
      <c r="CO14" s="600"/>
      <c r="CP14" s="600"/>
      <c r="CQ14" s="600"/>
      <c r="CR14" s="600"/>
      <c r="CS14" s="600"/>
      <c r="CT14" s="600"/>
      <c r="CU14" s="600"/>
      <c r="CV14" s="600"/>
      <c r="CW14" s="600"/>
      <c r="CX14" s="600"/>
      <c r="CY14" s="600"/>
      <c r="CZ14" s="600"/>
      <c r="DA14" s="600"/>
      <c r="DB14" s="600"/>
      <c r="DC14" s="600"/>
      <c r="DD14" s="600"/>
      <c r="DE14" s="600"/>
      <c r="DF14" s="600"/>
    </row>
    <row r="15" spans="1:110" ht="17.25" customHeight="1">
      <c r="A15" s="151" t="s">
        <v>49</v>
      </c>
      <c r="B15" s="145"/>
      <c r="C15" s="146"/>
      <c r="D15" s="147">
        <v>-14</v>
      </c>
      <c r="E15" s="147">
        <v>26</v>
      </c>
      <c r="F15" s="147">
        <v>-9</v>
      </c>
      <c r="G15" s="147">
        <v>15</v>
      </c>
      <c r="H15" s="147">
        <v>-22</v>
      </c>
      <c r="I15" s="147">
        <v>29</v>
      </c>
      <c r="J15" s="147">
        <v>272</v>
      </c>
      <c r="K15" s="147">
        <v>4</v>
      </c>
      <c r="L15" s="147">
        <v>28</v>
      </c>
      <c r="M15" s="148">
        <v>-55</v>
      </c>
      <c r="N15" s="148">
        <v>42</v>
      </c>
      <c r="O15" s="148">
        <v>103</v>
      </c>
      <c r="P15" s="149">
        <v>-3</v>
      </c>
      <c r="Q15" s="150">
        <v>-25</v>
      </c>
      <c r="R15" s="150">
        <v>-30</v>
      </c>
      <c r="S15" s="149">
        <v>-48</v>
      </c>
      <c r="T15" s="149">
        <v>73</v>
      </c>
      <c r="U15" s="147">
        <v>12</v>
      </c>
      <c r="V15" s="147">
        <v>10</v>
      </c>
      <c r="W15" s="147">
        <v>-220</v>
      </c>
      <c r="X15" s="529">
        <v>251</v>
      </c>
      <c r="Y15" s="529">
        <v>261</v>
      </c>
      <c r="Z15" s="529">
        <v>17</v>
      </c>
      <c r="AA15" s="529">
        <v>71</v>
      </c>
      <c r="AB15" s="529">
        <v>85</v>
      </c>
      <c r="AC15" s="529">
        <v>2</v>
      </c>
      <c r="AD15" s="529">
        <v>3</v>
      </c>
      <c r="AE15" s="529">
        <v>32</v>
      </c>
      <c r="AF15" s="529">
        <v>-47</v>
      </c>
      <c r="AG15" s="529">
        <v>140</v>
      </c>
      <c r="AH15" s="529">
        <v>-69</v>
      </c>
      <c r="AI15" s="529">
        <v>81</v>
      </c>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c r="CA15" s="600"/>
      <c r="CB15" s="600"/>
      <c r="CC15" s="600"/>
      <c r="CD15" s="600"/>
      <c r="CE15" s="600"/>
      <c r="CF15" s="600"/>
      <c r="CG15" s="600"/>
      <c r="CH15" s="600"/>
      <c r="CI15" s="600"/>
      <c r="CJ15" s="600"/>
      <c r="CK15" s="600"/>
      <c r="CL15" s="600"/>
      <c r="CM15" s="600"/>
      <c r="CN15" s="600"/>
      <c r="CO15" s="600"/>
      <c r="CP15" s="600"/>
      <c r="CQ15" s="600"/>
      <c r="CR15" s="600"/>
      <c r="CS15" s="600"/>
      <c r="CT15" s="600"/>
      <c r="CU15" s="600"/>
      <c r="CV15" s="600"/>
      <c r="CW15" s="600"/>
      <c r="CX15" s="600"/>
      <c r="CY15" s="600"/>
      <c r="CZ15" s="600"/>
      <c r="DA15" s="600"/>
      <c r="DB15" s="600"/>
      <c r="DC15" s="600"/>
      <c r="DD15" s="600"/>
      <c r="DE15" s="600"/>
      <c r="DF15" s="600"/>
    </row>
    <row r="16" spans="1:110" s="45" customFormat="1" ht="20.100000000000001" customHeight="1">
      <c r="A16" s="131" t="s">
        <v>50</v>
      </c>
      <c r="B16" s="131"/>
      <c r="C16" s="133"/>
      <c r="D16" s="521">
        <f t="shared" ref="D16:W16" si="2">SUM(D14:D15)</f>
        <v>472</v>
      </c>
      <c r="E16" s="521">
        <f t="shared" si="2"/>
        <v>312</v>
      </c>
      <c r="F16" s="521">
        <f t="shared" si="2"/>
        <v>216</v>
      </c>
      <c r="G16" s="521">
        <f t="shared" si="2"/>
        <v>455</v>
      </c>
      <c r="H16" s="521">
        <f t="shared" si="2"/>
        <v>490</v>
      </c>
      <c r="I16" s="521">
        <f t="shared" si="2"/>
        <v>327</v>
      </c>
      <c r="J16" s="521">
        <f t="shared" si="2"/>
        <v>510</v>
      </c>
      <c r="K16" s="521">
        <f t="shared" si="2"/>
        <v>520</v>
      </c>
      <c r="L16" s="521">
        <f t="shared" si="2"/>
        <v>609</v>
      </c>
      <c r="M16" s="521">
        <f t="shared" si="2"/>
        <v>348</v>
      </c>
      <c r="N16" s="521">
        <f t="shared" si="2"/>
        <v>395</v>
      </c>
      <c r="O16" s="521">
        <f t="shared" si="2"/>
        <v>611</v>
      </c>
      <c r="P16" s="521">
        <f t="shared" si="2"/>
        <v>599</v>
      </c>
      <c r="Q16" s="521">
        <f t="shared" si="2"/>
        <v>375</v>
      </c>
      <c r="R16" s="521">
        <f t="shared" si="2"/>
        <v>286</v>
      </c>
      <c r="S16" s="521">
        <f t="shared" si="2"/>
        <v>522</v>
      </c>
      <c r="T16" s="521">
        <f t="shared" si="2"/>
        <v>724</v>
      </c>
      <c r="U16" s="521">
        <f t="shared" si="2"/>
        <v>351</v>
      </c>
      <c r="V16" s="521">
        <f t="shared" si="2"/>
        <v>312</v>
      </c>
      <c r="W16" s="521">
        <f t="shared" si="2"/>
        <v>321</v>
      </c>
      <c r="X16" s="572">
        <f t="shared" ref="X16:AH16" si="3">SUM(X14:X15)</f>
        <v>900</v>
      </c>
      <c r="Y16" s="572">
        <f t="shared" si="3"/>
        <v>609</v>
      </c>
      <c r="Z16" s="572">
        <f t="shared" si="3"/>
        <v>314</v>
      </c>
      <c r="AA16" s="572">
        <f t="shared" si="3"/>
        <v>579</v>
      </c>
      <c r="AB16" s="572">
        <f t="shared" si="3"/>
        <v>739</v>
      </c>
      <c r="AC16" s="572">
        <f t="shared" si="3"/>
        <v>286</v>
      </c>
      <c r="AD16" s="572">
        <f t="shared" si="3"/>
        <v>226</v>
      </c>
      <c r="AE16" s="572">
        <f t="shared" si="3"/>
        <v>623</v>
      </c>
      <c r="AF16" s="572">
        <f t="shared" si="3"/>
        <v>603</v>
      </c>
      <c r="AG16" s="572">
        <f t="shared" si="3"/>
        <v>438</v>
      </c>
      <c r="AH16" s="572">
        <f t="shared" si="3"/>
        <v>97</v>
      </c>
      <c r="AI16" s="572">
        <f>SUM(AI14:AI15)</f>
        <v>574</v>
      </c>
      <c r="AJ16" s="600"/>
      <c r="AK16" s="600"/>
      <c r="AL16" s="600"/>
      <c r="AM16" s="600"/>
      <c r="AN16" s="600"/>
      <c r="AO16" s="600"/>
      <c r="AP16" s="600"/>
      <c r="AQ16" s="600"/>
      <c r="AR16" s="600"/>
      <c r="AS16" s="601"/>
      <c r="AT16" s="601"/>
      <c r="AU16" s="601"/>
      <c r="AV16" s="601"/>
      <c r="AW16" s="601"/>
      <c r="AX16" s="601"/>
      <c r="AY16" s="601"/>
      <c r="AZ16" s="601"/>
      <c r="BA16" s="601"/>
      <c r="BB16" s="601"/>
      <c r="BC16" s="601"/>
      <c r="BD16" s="601"/>
      <c r="BE16" s="601"/>
      <c r="BF16" s="601"/>
      <c r="BG16" s="601"/>
      <c r="BH16" s="601"/>
      <c r="BI16" s="601"/>
      <c r="BJ16" s="601"/>
      <c r="BK16" s="601"/>
      <c r="BL16" s="601"/>
      <c r="BM16" s="601"/>
      <c r="BN16" s="601"/>
      <c r="BO16" s="601"/>
      <c r="BP16" s="601"/>
      <c r="BQ16" s="601"/>
      <c r="BR16" s="601"/>
      <c r="BS16" s="601"/>
      <c r="BT16" s="601"/>
      <c r="BU16" s="601"/>
      <c r="BV16" s="601"/>
      <c r="BW16" s="601"/>
      <c r="BX16" s="601"/>
      <c r="BY16" s="601"/>
      <c r="BZ16" s="601"/>
      <c r="CA16" s="601"/>
      <c r="CB16" s="601"/>
      <c r="CC16" s="601"/>
      <c r="CD16" s="601"/>
      <c r="CE16" s="601"/>
      <c r="CF16" s="601"/>
      <c r="CG16" s="601"/>
      <c r="CH16" s="601"/>
      <c r="CI16" s="601"/>
      <c r="CJ16" s="601"/>
      <c r="CK16" s="601"/>
      <c r="CL16" s="601"/>
      <c r="CM16" s="601"/>
      <c r="CN16" s="601"/>
      <c r="CO16" s="601"/>
      <c r="CP16" s="601"/>
      <c r="CQ16" s="601"/>
      <c r="CR16" s="601"/>
      <c r="CS16" s="601"/>
      <c r="CT16" s="601"/>
      <c r="CU16" s="601"/>
      <c r="CV16" s="601"/>
      <c r="CW16" s="601"/>
      <c r="CX16" s="601"/>
      <c r="CY16" s="601"/>
      <c r="CZ16" s="601"/>
      <c r="DA16" s="601"/>
      <c r="DB16" s="601"/>
      <c r="DC16" s="601"/>
      <c r="DD16" s="601"/>
      <c r="DE16" s="601"/>
      <c r="DF16" s="601"/>
    </row>
    <row r="17" spans="1:160">
      <c r="A17" s="139" t="s">
        <v>51</v>
      </c>
      <c r="B17" s="132"/>
      <c r="C17" s="133"/>
      <c r="D17" s="137">
        <v>35</v>
      </c>
      <c r="E17" s="137">
        <v>6</v>
      </c>
      <c r="F17" s="137">
        <v>10</v>
      </c>
      <c r="G17" s="137">
        <v>18</v>
      </c>
      <c r="H17" s="137">
        <v>202</v>
      </c>
      <c r="I17" s="137">
        <v>15</v>
      </c>
      <c r="J17" s="137">
        <v>6</v>
      </c>
      <c r="K17" s="137">
        <v>18</v>
      </c>
      <c r="L17" s="137">
        <v>34</v>
      </c>
      <c r="M17" s="134">
        <v>36</v>
      </c>
      <c r="N17" s="134">
        <v>8</v>
      </c>
      <c r="O17" s="134">
        <v>48</v>
      </c>
      <c r="P17" s="123">
        <v>-33</v>
      </c>
      <c r="Q17" s="123">
        <v>29</v>
      </c>
      <c r="R17" s="123">
        <v>3</v>
      </c>
      <c r="S17" s="138">
        <v>22</v>
      </c>
      <c r="T17" s="138">
        <v>16</v>
      </c>
      <c r="U17" s="137">
        <v>15</v>
      </c>
      <c r="V17" s="137">
        <v>10</v>
      </c>
      <c r="W17" s="137">
        <v>21</v>
      </c>
      <c r="X17" s="525">
        <v>59</v>
      </c>
      <c r="Y17" s="525">
        <v>15</v>
      </c>
      <c r="Z17" s="525">
        <v>-2</v>
      </c>
      <c r="AA17" s="525">
        <v>19</v>
      </c>
      <c r="AB17" s="525">
        <v>-7</v>
      </c>
      <c r="AC17" s="525">
        <v>26</v>
      </c>
      <c r="AD17" s="525">
        <v>7</v>
      </c>
      <c r="AE17" s="525">
        <v>-3</v>
      </c>
      <c r="AF17" s="525">
        <v>29</v>
      </c>
      <c r="AG17" s="525">
        <v>33</v>
      </c>
      <c r="AH17" s="525">
        <v>4</v>
      </c>
      <c r="AI17" s="525">
        <v>39</v>
      </c>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c r="CA17" s="600"/>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0"/>
      <c r="CX17" s="600"/>
      <c r="CY17" s="600"/>
      <c r="CZ17" s="600"/>
      <c r="DA17" s="600"/>
      <c r="DB17" s="600"/>
      <c r="DC17" s="600"/>
      <c r="DD17" s="600"/>
      <c r="DE17" s="600"/>
      <c r="DF17" s="600"/>
      <c r="DG17" s="599"/>
      <c r="DH17" s="599"/>
      <c r="DI17" s="599"/>
      <c r="DJ17" s="599"/>
      <c r="DK17" s="599"/>
      <c r="DL17" s="599"/>
      <c r="DM17" s="599"/>
      <c r="DN17" s="599"/>
      <c r="DO17" s="599"/>
      <c r="DP17" s="599"/>
      <c r="DQ17" s="599"/>
      <c r="DR17" s="599"/>
      <c r="DS17" s="599"/>
      <c r="DT17" s="599"/>
      <c r="DU17" s="599"/>
      <c r="DV17" s="599"/>
      <c r="DW17" s="599"/>
      <c r="DX17" s="599"/>
      <c r="DY17" s="599"/>
      <c r="DZ17" s="599"/>
      <c r="EA17" s="599"/>
      <c r="EB17" s="599"/>
      <c r="EC17" s="599"/>
      <c r="ED17" s="599"/>
      <c r="EE17" s="599"/>
      <c r="EF17" s="599"/>
      <c r="EG17" s="599"/>
      <c r="EH17" s="599"/>
      <c r="EI17" s="599"/>
      <c r="EJ17" s="599"/>
      <c r="EK17" s="599"/>
      <c r="EL17" s="599"/>
      <c r="EM17" s="599"/>
      <c r="EN17" s="599"/>
      <c r="EO17" s="599"/>
      <c r="EP17" s="599"/>
      <c r="EQ17" s="599"/>
      <c r="ER17" s="599"/>
      <c r="ES17" s="599"/>
      <c r="ET17" s="599"/>
      <c r="EU17" s="599"/>
      <c r="EV17" s="599"/>
      <c r="EW17" s="599"/>
      <c r="EX17" s="599"/>
      <c r="EY17" s="599"/>
      <c r="EZ17" s="599"/>
      <c r="FA17" s="599"/>
      <c r="FB17" s="599"/>
      <c r="FC17" s="599"/>
      <c r="FD17" s="599"/>
    </row>
    <row r="18" spans="1:160" ht="18" customHeight="1">
      <c r="A18" s="139" t="s">
        <v>52</v>
      </c>
      <c r="B18" s="132"/>
      <c r="C18" s="133"/>
      <c r="D18" s="137">
        <v>-40</v>
      </c>
      <c r="E18" s="137">
        <v>-41</v>
      </c>
      <c r="F18" s="137">
        <v>-49</v>
      </c>
      <c r="G18" s="137">
        <v>-46</v>
      </c>
      <c r="H18" s="137">
        <v>-44</v>
      </c>
      <c r="I18" s="137">
        <v>-55</v>
      </c>
      <c r="J18" s="137">
        <v>-57</v>
      </c>
      <c r="K18" s="137">
        <v>-64</v>
      </c>
      <c r="L18" s="137">
        <v>-60</v>
      </c>
      <c r="M18" s="134">
        <v>-95</v>
      </c>
      <c r="N18" s="134">
        <v>-100</v>
      </c>
      <c r="O18" s="134">
        <v>-96</v>
      </c>
      <c r="P18" s="123">
        <v>-68</v>
      </c>
      <c r="Q18" s="123">
        <v>-64</v>
      </c>
      <c r="R18" s="123">
        <v>-56</v>
      </c>
      <c r="S18" s="138">
        <v>-53</v>
      </c>
      <c r="T18" s="138">
        <v>-47</v>
      </c>
      <c r="U18" s="137">
        <v>-45</v>
      </c>
      <c r="V18" s="137">
        <v>-48</v>
      </c>
      <c r="W18" s="137">
        <v>-57</v>
      </c>
      <c r="X18" s="525">
        <v>-62</v>
      </c>
      <c r="Y18" s="525">
        <v>-70</v>
      </c>
      <c r="Z18" s="525">
        <v>-74</v>
      </c>
      <c r="AA18" s="525">
        <v>-78</v>
      </c>
      <c r="AB18" s="525">
        <v>-76</v>
      </c>
      <c r="AC18" s="525">
        <v>-75</v>
      </c>
      <c r="AD18" s="525">
        <v>-77</v>
      </c>
      <c r="AE18" s="525">
        <v>-72</v>
      </c>
      <c r="AF18" s="525">
        <v>-69</v>
      </c>
      <c r="AG18" s="525">
        <v>-78</v>
      </c>
      <c r="AH18" s="525">
        <v>-75</v>
      </c>
      <c r="AI18" s="525">
        <v>-73</v>
      </c>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600"/>
      <c r="DB18" s="600"/>
      <c r="DC18" s="600"/>
      <c r="DD18" s="600"/>
      <c r="DE18" s="600"/>
      <c r="DF18" s="600"/>
      <c r="DG18" s="599"/>
      <c r="DH18" s="599"/>
      <c r="DI18" s="599"/>
      <c r="DJ18" s="599"/>
      <c r="DK18" s="599"/>
      <c r="DL18" s="599"/>
      <c r="DM18" s="599"/>
      <c r="DN18" s="599"/>
      <c r="DO18" s="599"/>
      <c r="DP18" s="599"/>
      <c r="DQ18" s="599"/>
      <c r="DR18" s="599"/>
      <c r="DS18" s="599"/>
      <c r="DT18" s="599"/>
      <c r="DU18" s="599"/>
      <c r="DV18" s="599"/>
      <c r="DW18" s="599"/>
      <c r="DX18" s="599"/>
      <c r="DY18" s="599"/>
      <c r="DZ18" s="599"/>
      <c r="EA18" s="599"/>
      <c r="EB18" s="599"/>
      <c r="EC18" s="599"/>
      <c r="ED18" s="599"/>
      <c r="EE18" s="599"/>
      <c r="EF18" s="599"/>
      <c r="EG18" s="599"/>
      <c r="EH18" s="599"/>
      <c r="EI18" s="599"/>
      <c r="EJ18" s="599"/>
      <c r="EK18" s="599"/>
      <c r="EL18" s="599"/>
      <c r="EM18" s="599"/>
      <c r="EN18" s="599"/>
      <c r="EO18" s="599"/>
      <c r="EP18" s="599"/>
      <c r="EQ18" s="599"/>
      <c r="ER18" s="599"/>
      <c r="ES18" s="599"/>
      <c r="ET18" s="599"/>
      <c r="EU18" s="599"/>
      <c r="EV18" s="599"/>
      <c r="EW18" s="599"/>
      <c r="EX18" s="599"/>
      <c r="EY18" s="599"/>
      <c r="EZ18" s="599"/>
      <c r="FA18" s="599"/>
      <c r="FB18" s="599"/>
      <c r="FC18" s="599"/>
      <c r="FD18" s="599"/>
    </row>
    <row r="19" spans="1:160">
      <c r="A19" s="139" t="s">
        <v>53</v>
      </c>
      <c r="B19" s="132"/>
      <c r="C19" s="133"/>
      <c r="D19" s="137">
        <v>12</v>
      </c>
      <c r="E19" s="137">
        <v>12</v>
      </c>
      <c r="F19" s="137">
        <v>14</v>
      </c>
      <c r="G19" s="137">
        <v>12</v>
      </c>
      <c r="H19" s="137">
        <v>12</v>
      </c>
      <c r="I19" s="137">
        <v>16</v>
      </c>
      <c r="J19" s="137">
        <v>21</v>
      </c>
      <c r="K19" s="137">
        <v>27</v>
      </c>
      <c r="L19" s="137">
        <v>17</v>
      </c>
      <c r="M19" s="134">
        <v>27</v>
      </c>
      <c r="N19" s="134">
        <v>33</v>
      </c>
      <c r="O19" s="134">
        <v>66</v>
      </c>
      <c r="P19" s="123">
        <v>31</v>
      </c>
      <c r="Q19" s="123">
        <v>22</v>
      </c>
      <c r="R19" s="123">
        <v>23</v>
      </c>
      <c r="S19" s="138">
        <v>22</v>
      </c>
      <c r="T19" s="138">
        <v>17</v>
      </c>
      <c r="U19" s="137">
        <v>18</v>
      </c>
      <c r="V19" s="137">
        <v>18</v>
      </c>
      <c r="W19" s="137">
        <v>19</v>
      </c>
      <c r="X19" s="525">
        <v>15</v>
      </c>
      <c r="Y19" s="525">
        <v>15</v>
      </c>
      <c r="Z19" s="525">
        <v>13</v>
      </c>
      <c r="AA19" s="525">
        <v>13</v>
      </c>
      <c r="AB19" s="525">
        <v>14</v>
      </c>
      <c r="AC19" s="525">
        <v>14</v>
      </c>
      <c r="AD19" s="525">
        <v>13</v>
      </c>
      <c r="AE19" s="525">
        <v>13</v>
      </c>
      <c r="AF19" s="525">
        <v>10</v>
      </c>
      <c r="AG19" s="525">
        <v>10</v>
      </c>
      <c r="AH19" s="525">
        <v>11</v>
      </c>
      <c r="AI19" s="525">
        <v>11</v>
      </c>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c r="CA19" s="600"/>
      <c r="CB19" s="600"/>
      <c r="CC19" s="600"/>
      <c r="CD19" s="600"/>
      <c r="CE19" s="600"/>
      <c r="CF19" s="600"/>
      <c r="CG19" s="600"/>
      <c r="CH19" s="600"/>
      <c r="CI19" s="600"/>
      <c r="CJ19" s="600"/>
      <c r="CK19" s="600"/>
      <c r="CL19" s="600"/>
      <c r="CM19" s="600"/>
      <c r="CN19" s="600"/>
      <c r="CO19" s="600"/>
      <c r="CP19" s="600"/>
      <c r="CQ19" s="600"/>
      <c r="CR19" s="600"/>
      <c r="CS19" s="600"/>
      <c r="CT19" s="600"/>
      <c r="CU19" s="600"/>
      <c r="CV19" s="600"/>
      <c r="CW19" s="600"/>
      <c r="CX19" s="600"/>
      <c r="CY19" s="600"/>
      <c r="CZ19" s="600"/>
      <c r="DA19" s="600"/>
      <c r="DB19" s="600"/>
      <c r="DC19" s="600"/>
      <c r="DD19" s="600"/>
      <c r="DE19" s="600"/>
      <c r="DF19" s="600"/>
      <c r="DG19" s="599"/>
      <c r="DH19" s="599"/>
      <c r="DI19" s="599"/>
      <c r="DJ19" s="599"/>
      <c r="DK19" s="599"/>
      <c r="DL19" s="599"/>
      <c r="DM19" s="599"/>
      <c r="DN19" s="599"/>
      <c r="DO19" s="599"/>
      <c r="DP19" s="599"/>
      <c r="DQ19" s="599"/>
      <c r="DR19" s="599"/>
      <c r="DS19" s="599"/>
      <c r="DT19" s="599"/>
      <c r="DU19" s="599"/>
      <c r="DV19" s="599"/>
      <c r="DW19" s="599"/>
      <c r="DX19" s="599"/>
      <c r="DY19" s="599"/>
      <c r="DZ19" s="599"/>
      <c r="EA19" s="599"/>
      <c r="EB19" s="599"/>
      <c r="EC19" s="599"/>
      <c r="ED19" s="599"/>
      <c r="EE19" s="599"/>
      <c r="EF19" s="599"/>
      <c r="EG19" s="599"/>
      <c r="EH19" s="599"/>
      <c r="EI19" s="599"/>
      <c r="EJ19" s="599"/>
      <c r="EK19" s="599"/>
      <c r="EL19" s="599"/>
      <c r="EM19" s="599"/>
      <c r="EN19" s="599"/>
      <c r="EO19" s="599"/>
      <c r="EP19" s="599"/>
      <c r="EQ19" s="599"/>
      <c r="ER19" s="599"/>
      <c r="ES19" s="599"/>
      <c r="ET19" s="599"/>
      <c r="EU19" s="599"/>
      <c r="EV19" s="599"/>
      <c r="EW19" s="599"/>
      <c r="EX19" s="599"/>
      <c r="EY19" s="599"/>
      <c r="EZ19" s="599"/>
      <c r="FA19" s="599"/>
      <c r="FB19" s="599"/>
      <c r="FC19" s="599"/>
      <c r="FD19" s="599"/>
    </row>
    <row r="20" spans="1:160">
      <c r="A20" s="139" t="s">
        <v>54</v>
      </c>
      <c r="B20" s="132"/>
      <c r="C20" s="133"/>
      <c r="D20" s="137">
        <v>15</v>
      </c>
      <c r="E20" s="137">
        <v>2</v>
      </c>
      <c r="F20" s="137">
        <v>7</v>
      </c>
      <c r="G20" s="137">
        <v>6</v>
      </c>
      <c r="H20" s="137">
        <v>2</v>
      </c>
      <c r="I20" s="137">
        <v>0</v>
      </c>
      <c r="J20" s="137">
        <v>2</v>
      </c>
      <c r="K20" s="137">
        <v>3</v>
      </c>
      <c r="L20" s="137">
        <v>-2</v>
      </c>
      <c r="M20" s="134">
        <v>-1</v>
      </c>
      <c r="N20" s="134">
        <v>8</v>
      </c>
      <c r="O20" s="134">
        <v>-16</v>
      </c>
      <c r="P20" s="123">
        <v>11</v>
      </c>
      <c r="Q20" s="123">
        <v>2</v>
      </c>
      <c r="R20" s="123">
        <v>-8</v>
      </c>
      <c r="S20" s="138">
        <v>-6</v>
      </c>
      <c r="T20" s="138">
        <v>11</v>
      </c>
      <c r="U20" s="137">
        <v>8</v>
      </c>
      <c r="V20" s="137">
        <v>1</v>
      </c>
      <c r="W20" s="137">
        <v>-8</v>
      </c>
      <c r="X20" s="525">
        <v>-1</v>
      </c>
      <c r="Y20" s="525">
        <v>-2</v>
      </c>
      <c r="Z20" s="525">
        <v>1</v>
      </c>
      <c r="AA20" s="525">
        <v>7</v>
      </c>
      <c r="AB20" s="525">
        <v>-7</v>
      </c>
      <c r="AC20" s="525">
        <v>-1</v>
      </c>
      <c r="AD20" s="525">
        <v>-8</v>
      </c>
      <c r="AE20" s="525">
        <v>-7</v>
      </c>
      <c r="AF20" s="525">
        <v>-2</v>
      </c>
      <c r="AG20" s="525">
        <v>-4</v>
      </c>
      <c r="AH20" s="525">
        <v>-1</v>
      </c>
      <c r="AI20" s="525">
        <v>-9</v>
      </c>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c r="CA20" s="600"/>
      <c r="CB20" s="600"/>
      <c r="CC20" s="600"/>
      <c r="CD20" s="600"/>
      <c r="CE20" s="600"/>
      <c r="CF20" s="600"/>
      <c r="CG20" s="600"/>
      <c r="CH20" s="600"/>
      <c r="CI20" s="600"/>
      <c r="CJ20" s="600"/>
      <c r="CK20" s="600"/>
      <c r="CL20" s="600"/>
      <c r="CM20" s="600"/>
      <c r="CN20" s="600"/>
      <c r="CO20" s="600"/>
      <c r="CP20" s="600"/>
      <c r="CQ20" s="600"/>
      <c r="CR20" s="600"/>
      <c r="CS20" s="600"/>
      <c r="CT20" s="600"/>
      <c r="CU20" s="600"/>
      <c r="CV20" s="600"/>
      <c r="CW20" s="600"/>
      <c r="CX20" s="600"/>
      <c r="CY20" s="600"/>
      <c r="CZ20" s="600"/>
      <c r="DA20" s="600"/>
      <c r="DB20" s="600"/>
      <c r="DC20" s="600"/>
      <c r="DD20" s="600"/>
      <c r="DE20" s="600"/>
      <c r="DF20" s="600"/>
      <c r="DG20" s="599"/>
      <c r="DH20" s="599"/>
      <c r="DI20" s="599"/>
      <c r="DJ20" s="599"/>
      <c r="DK20" s="599"/>
      <c r="DL20" s="599"/>
      <c r="DM20" s="599"/>
      <c r="DN20" s="599"/>
      <c r="DO20" s="599"/>
      <c r="DP20" s="599"/>
      <c r="DQ20" s="599"/>
      <c r="DR20" s="599"/>
      <c r="DS20" s="599"/>
      <c r="DT20" s="599"/>
      <c r="DU20" s="599"/>
      <c r="DV20" s="599"/>
      <c r="DW20" s="599"/>
      <c r="DX20" s="599"/>
      <c r="DY20" s="599"/>
      <c r="DZ20" s="599"/>
      <c r="EA20" s="599"/>
      <c r="EB20" s="599"/>
      <c r="EC20" s="599"/>
      <c r="ED20" s="599"/>
      <c r="EE20" s="599"/>
      <c r="EF20" s="599"/>
      <c r="EG20" s="599"/>
      <c r="EH20" s="599"/>
      <c r="EI20" s="599"/>
      <c r="EJ20" s="599"/>
      <c r="EK20" s="599"/>
      <c r="EL20" s="599"/>
      <c r="EM20" s="599"/>
      <c r="EN20" s="599"/>
      <c r="EO20" s="599"/>
      <c r="EP20" s="599"/>
      <c r="EQ20" s="599"/>
      <c r="ER20" s="599"/>
      <c r="ES20" s="599"/>
      <c r="ET20" s="599"/>
      <c r="EU20" s="599"/>
      <c r="EV20" s="599"/>
      <c r="EW20" s="599"/>
      <c r="EX20" s="599"/>
      <c r="EY20" s="599"/>
      <c r="EZ20" s="599"/>
      <c r="FA20" s="599"/>
      <c r="FB20" s="599"/>
      <c r="FC20" s="599"/>
      <c r="FD20" s="599"/>
    </row>
    <row r="21" spans="1:160">
      <c r="A21" s="145" t="s">
        <v>55</v>
      </c>
      <c r="B21" s="145"/>
      <c r="C21" s="146"/>
      <c r="D21" s="152">
        <v>-2</v>
      </c>
      <c r="E21" s="152">
        <v>-4</v>
      </c>
      <c r="F21" s="152">
        <v>-4</v>
      </c>
      <c r="G21" s="152">
        <v>3</v>
      </c>
      <c r="H21" s="152">
        <v>-1</v>
      </c>
      <c r="I21" s="152">
        <v>-2</v>
      </c>
      <c r="J21" s="152">
        <v>-11</v>
      </c>
      <c r="K21" s="152">
        <v>-3</v>
      </c>
      <c r="L21" s="152">
        <v>0</v>
      </c>
      <c r="M21" s="134">
        <v>-5</v>
      </c>
      <c r="N21" s="134">
        <v>-7</v>
      </c>
      <c r="O21" s="134">
        <v>-8</v>
      </c>
      <c r="P21" s="123">
        <v>-6</v>
      </c>
      <c r="Q21" s="123">
        <v>-9</v>
      </c>
      <c r="R21" s="123">
        <v>-6</v>
      </c>
      <c r="S21" s="149">
        <v>-2</v>
      </c>
      <c r="T21" s="149">
        <v>-8</v>
      </c>
      <c r="U21" s="152">
        <v>-15</v>
      </c>
      <c r="V21" s="152">
        <v>-8</v>
      </c>
      <c r="W21" s="152">
        <v>-11</v>
      </c>
      <c r="X21" s="531">
        <v>-7</v>
      </c>
      <c r="Y21" s="531">
        <v>-15</v>
      </c>
      <c r="Z21" s="531">
        <v>-12</v>
      </c>
      <c r="AA21" s="531">
        <v>-8</v>
      </c>
      <c r="AB21" s="531">
        <v>-8</v>
      </c>
      <c r="AC21" s="531">
        <v>-12</v>
      </c>
      <c r="AD21" s="531">
        <v>-11</v>
      </c>
      <c r="AE21" s="531">
        <v>-11</v>
      </c>
      <c r="AF21" s="531">
        <v>-12</v>
      </c>
      <c r="AG21" s="531">
        <v>-11</v>
      </c>
      <c r="AH21" s="531">
        <v>-13</v>
      </c>
      <c r="AI21" s="531">
        <v>-13</v>
      </c>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c r="CA21" s="600"/>
      <c r="CB21" s="600"/>
      <c r="CC21" s="600"/>
      <c r="CD21" s="600"/>
      <c r="CE21" s="600"/>
      <c r="CF21" s="600"/>
      <c r="CG21" s="600"/>
      <c r="CH21" s="600"/>
      <c r="CI21" s="600"/>
      <c r="CJ21" s="600"/>
      <c r="CK21" s="600"/>
      <c r="CL21" s="600"/>
      <c r="CM21" s="600"/>
      <c r="CN21" s="600"/>
      <c r="CO21" s="600"/>
      <c r="CP21" s="600"/>
      <c r="CQ21" s="600"/>
      <c r="CR21" s="600"/>
      <c r="CS21" s="600"/>
      <c r="CT21" s="600"/>
      <c r="CU21" s="600"/>
      <c r="CV21" s="600"/>
      <c r="CW21" s="600"/>
      <c r="CX21" s="600"/>
      <c r="CY21" s="600"/>
      <c r="CZ21" s="600"/>
      <c r="DA21" s="600"/>
      <c r="DB21" s="600"/>
      <c r="DC21" s="600"/>
      <c r="DD21" s="600"/>
      <c r="DE21" s="600"/>
      <c r="DF21" s="600"/>
      <c r="DG21" s="599"/>
      <c r="DH21" s="599"/>
      <c r="DI21" s="599"/>
      <c r="DJ21" s="599"/>
      <c r="DK21" s="599"/>
      <c r="DL21" s="599"/>
      <c r="DM21" s="599"/>
      <c r="DN21" s="599"/>
      <c r="DO21" s="599"/>
      <c r="DP21" s="599"/>
      <c r="DQ21" s="599"/>
      <c r="DR21" s="599"/>
      <c r="DS21" s="599"/>
      <c r="DT21" s="599"/>
      <c r="DU21" s="599"/>
      <c r="DV21" s="599"/>
      <c r="DW21" s="599"/>
      <c r="DX21" s="599"/>
      <c r="DY21" s="599"/>
      <c r="DZ21" s="599"/>
      <c r="EA21" s="599"/>
      <c r="EB21" s="599"/>
      <c r="EC21" s="599"/>
      <c r="ED21" s="599"/>
      <c r="EE21" s="599"/>
      <c r="EF21" s="599"/>
      <c r="EG21" s="599"/>
      <c r="EH21" s="599"/>
      <c r="EI21" s="599"/>
      <c r="EJ21" s="599"/>
      <c r="EK21" s="599"/>
      <c r="EL21" s="599"/>
      <c r="EM21" s="599"/>
      <c r="EN21" s="599"/>
      <c r="EO21" s="599"/>
      <c r="EP21" s="599"/>
      <c r="EQ21" s="599"/>
      <c r="ER21" s="599"/>
      <c r="ES21" s="599"/>
      <c r="ET21" s="599"/>
      <c r="EU21" s="599"/>
      <c r="EV21" s="599"/>
      <c r="EW21" s="599"/>
      <c r="EX21" s="599"/>
      <c r="EY21" s="599"/>
      <c r="EZ21" s="599"/>
      <c r="FA21" s="599"/>
      <c r="FB21" s="599"/>
      <c r="FC21" s="599"/>
      <c r="FD21" s="599"/>
    </row>
    <row r="22" spans="1:160">
      <c r="A22" s="153" t="s">
        <v>56</v>
      </c>
      <c r="B22" s="153"/>
      <c r="C22" s="154"/>
      <c r="D22" s="155">
        <f t="shared" ref="D22:K22" si="4">SUM(D18:D21)</f>
        <v>-15</v>
      </c>
      <c r="E22" s="155">
        <f t="shared" si="4"/>
        <v>-31</v>
      </c>
      <c r="F22" s="155">
        <f t="shared" si="4"/>
        <v>-32</v>
      </c>
      <c r="G22" s="155">
        <f t="shared" si="4"/>
        <v>-25</v>
      </c>
      <c r="H22" s="155">
        <f t="shared" si="4"/>
        <v>-31</v>
      </c>
      <c r="I22" s="155">
        <f t="shared" si="4"/>
        <v>-41</v>
      </c>
      <c r="J22" s="155">
        <f t="shared" si="4"/>
        <v>-45</v>
      </c>
      <c r="K22" s="155">
        <f t="shared" si="4"/>
        <v>-37</v>
      </c>
      <c r="L22" s="155">
        <f t="shared" ref="L22:S22" si="5">SUM(L18:L21)</f>
        <v>-45</v>
      </c>
      <c r="M22" s="155">
        <f t="shared" si="5"/>
        <v>-74</v>
      </c>
      <c r="N22" s="155">
        <f t="shared" si="5"/>
        <v>-66</v>
      </c>
      <c r="O22" s="155">
        <f t="shared" si="5"/>
        <v>-54</v>
      </c>
      <c r="P22" s="156">
        <f t="shared" si="5"/>
        <v>-32</v>
      </c>
      <c r="Q22" s="156">
        <f t="shared" si="5"/>
        <v>-49</v>
      </c>
      <c r="R22" s="156">
        <f t="shared" si="5"/>
        <v>-47</v>
      </c>
      <c r="S22" s="156">
        <f t="shared" si="5"/>
        <v>-39</v>
      </c>
      <c r="T22" s="156">
        <f t="shared" ref="T22:AH22" si="6">SUM(T18:T21)</f>
        <v>-27</v>
      </c>
      <c r="U22" s="156">
        <f t="shared" si="6"/>
        <v>-34</v>
      </c>
      <c r="V22" s="156">
        <f t="shared" si="6"/>
        <v>-37</v>
      </c>
      <c r="W22" s="156">
        <f t="shared" si="6"/>
        <v>-57</v>
      </c>
      <c r="X22" s="532">
        <f t="shared" si="6"/>
        <v>-55</v>
      </c>
      <c r="Y22" s="532">
        <f t="shared" si="6"/>
        <v>-72</v>
      </c>
      <c r="Z22" s="532">
        <f t="shared" si="6"/>
        <v>-72</v>
      </c>
      <c r="AA22" s="532">
        <f t="shared" si="6"/>
        <v>-66</v>
      </c>
      <c r="AB22" s="532">
        <f t="shared" si="6"/>
        <v>-77</v>
      </c>
      <c r="AC22" s="532">
        <f t="shared" si="6"/>
        <v>-74</v>
      </c>
      <c r="AD22" s="532">
        <f t="shared" si="6"/>
        <v>-83</v>
      </c>
      <c r="AE22" s="532">
        <f t="shared" si="6"/>
        <v>-77</v>
      </c>
      <c r="AF22" s="532">
        <f t="shared" si="6"/>
        <v>-73</v>
      </c>
      <c r="AG22" s="532">
        <f t="shared" si="6"/>
        <v>-83</v>
      </c>
      <c r="AH22" s="532">
        <f t="shared" si="6"/>
        <v>-78</v>
      </c>
      <c r="AI22" s="532">
        <f>SUM(AI18:AI21)</f>
        <v>-84</v>
      </c>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599"/>
      <c r="ED22" s="599"/>
      <c r="EE22" s="599"/>
      <c r="EF22" s="599"/>
      <c r="EG22" s="599"/>
      <c r="EH22" s="599"/>
      <c r="EI22" s="599"/>
      <c r="EJ22" s="599"/>
      <c r="EK22" s="599"/>
      <c r="EL22" s="599"/>
      <c r="EM22" s="599"/>
      <c r="EN22" s="599"/>
      <c r="EO22" s="599"/>
      <c r="EP22" s="599"/>
      <c r="EQ22" s="599"/>
      <c r="ER22" s="599"/>
      <c r="ES22" s="599"/>
      <c r="ET22" s="599"/>
      <c r="EU22" s="599"/>
      <c r="EV22" s="599"/>
      <c r="EW22" s="599"/>
      <c r="EX22" s="599"/>
      <c r="EY22" s="599"/>
      <c r="EZ22" s="599"/>
      <c r="FA22" s="599"/>
      <c r="FB22" s="599"/>
      <c r="FC22" s="599"/>
      <c r="FD22" s="599"/>
    </row>
    <row r="23" spans="1:160" s="45" customFormat="1" ht="20.100000000000001" customHeight="1">
      <c r="A23" s="125" t="s">
        <v>57</v>
      </c>
      <c r="B23" s="131"/>
      <c r="C23" s="133"/>
      <c r="D23" s="157">
        <f t="shared" ref="D23:K23" si="7">D16+D17+D22</f>
        <v>492</v>
      </c>
      <c r="E23" s="157">
        <f t="shared" si="7"/>
        <v>287</v>
      </c>
      <c r="F23" s="157">
        <f t="shared" si="7"/>
        <v>194</v>
      </c>
      <c r="G23" s="157">
        <f t="shared" si="7"/>
        <v>448</v>
      </c>
      <c r="H23" s="157">
        <f t="shared" si="7"/>
        <v>661</v>
      </c>
      <c r="I23" s="157">
        <f t="shared" si="7"/>
        <v>301</v>
      </c>
      <c r="J23" s="157">
        <f t="shared" si="7"/>
        <v>471</v>
      </c>
      <c r="K23" s="157">
        <f t="shared" si="7"/>
        <v>501</v>
      </c>
      <c r="L23" s="157">
        <v>598</v>
      </c>
      <c r="M23" s="521">
        <v>310</v>
      </c>
      <c r="N23" s="134">
        <f t="shared" ref="N23:AH23" si="8">N16+N17+N22</f>
        <v>337</v>
      </c>
      <c r="O23" s="134">
        <f t="shared" si="8"/>
        <v>605</v>
      </c>
      <c r="P23" s="123">
        <f t="shared" si="8"/>
        <v>534</v>
      </c>
      <c r="Q23" s="123">
        <f t="shared" si="8"/>
        <v>355</v>
      </c>
      <c r="R23" s="123">
        <f t="shared" si="8"/>
        <v>242</v>
      </c>
      <c r="S23" s="609">
        <f t="shared" si="8"/>
        <v>505</v>
      </c>
      <c r="T23" s="609">
        <f t="shared" si="8"/>
        <v>713</v>
      </c>
      <c r="U23" s="609">
        <f t="shared" si="8"/>
        <v>332</v>
      </c>
      <c r="V23" s="609">
        <f t="shared" si="8"/>
        <v>285</v>
      </c>
      <c r="W23" s="609">
        <f t="shared" si="8"/>
        <v>285</v>
      </c>
      <c r="X23" s="600">
        <f t="shared" si="8"/>
        <v>904</v>
      </c>
      <c r="Y23" s="600">
        <f t="shared" si="8"/>
        <v>552</v>
      </c>
      <c r="Z23" s="600">
        <f t="shared" si="8"/>
        <v>240</v>
      </c>
      <c r="AA23" s="600">
        <f t="shared" si="8"/>
        <v>532</v>
      </c>
      <c r="AB23" s="600">
        <f t="shared" si="8"/>
        <v>655</v>
      </c>
      <c r="AC23" s="600">
        <f t="shared" si="8"/>
        <v>238</v>
      </c>
      <c r="AD23" s="600">
        <f t="shared" si="8"/>
        <v>150</v>
      </c>
      <c r="AE23" s="600">
        <f t="shared" si="8"/>
        <v>543</v>
      </c>
      <c r="AF23" s="600">
        <f t="shared" si="8"/>
        <v>559</v>
      </c>
      <c r="AG23" s="600">
        <f t="shared" si="8"/>
        <v>388</v>
      </c>
      <c r="AH23" s="600">
        <f t="shared" si="8"/>
        <v>23</v>
      </c>
      <c r="AI23" s="600">
        <f>AI16+AI17+AI22</f>
        <v>529</v>
      </c>
      <c r="AJ23" s="595"/>
      <c r="AK23" s="595"/>
      <c r="AL23" s="595"/>
      <c r="AM23" s="595"/>
      <c r="AN23" s="595"/>
      <c r="AO23" s="595"/>
      <c r="AP23" s="595"/>
      <c r="AQ23" s="595"/>
      <c r="AR23" s="595"/>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c r="CJ23" s="594"/>
      <c r="CK23" s="594"/>
      <c r="CL23" s="594"/>
      <c r="CM23" s="594"/>
      <c r="CN23" s="594"/>
      <c r="CO23" s="594"/>
      <c r="CP23" s="594"/>
      <c r="CQ23" s="594"/>
      <c r="CR23" s="594"/>
      <c r="CS23" s="594"/>
      <c r="CT23" s="594"/>
      <c r="CU23" s="594"/>
      <c r="CV23" s="594"/>
      <c r="CW23" s="594"/>
      <c r="CX23" s="594"/>
      <c r="CY23" s="594"/>
      <c r="CZ23" s="594"/>
      <c r="DA23" s="594"/>
      <c r="DB23" s="594"/>
      <c r="DC23" s="594"/>
      <c r="DD23" s="594"/>
      <c r="DE23" s="594"/>
      <c r="DF23" s="594"/>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2" t="s">
        <v>58</v>
      </c>
      <c r="B24" s="132"/>
      <c r="C24" s="133"/>
      <c r="D24" s="521">
        <v>-120</v>
      </c>
      <c r="E24" s="521">
        <v>-60</v>
      </c>
      <c r="F24" s="521">
        <v>-34</v>
      </c>
      <c r="G24" s="521">
        <v>-87</v>
      </c>
      <c r="H24" s="521">
        <v>-109</v>
      </c>
      <c r="I24" s="521">
        <v>-65</v>
      </c>
      <c r="J24" s="521">
        <v>-44</v>
      </c>
      <c r="K24" s="521">
        <v>-108</v>
      </c>
      <c r="L24" s="521">
        <v>-122</v>
      </c>
      <c r="M24" s="134">
        <v>-65</v>
      </c>
      <c r="N24" s="134">
        <v>-69</v>
      </c>
      <c r="O24" s="134">
        <v>2</v>
      </c>
      <c r="P24" s="123">
        <v>-111</v>
      </c>
      <c r="Q24" s="123">
        <v>-61</v>
      </c>
      <c r="R24" s="123">
        <v>-39</v>
      </c>
      <c r="S24" s="610">
        <v>-74</v>
      </c>
      <c r="T24" s="610">
        <v>-130</v>
      </c>
      <c r="U24" s="521">
        <v>-61</v>
      </c>
      <c r="V24" s="521">
        <v>-45</v>
      </c>
      <c r="W24" s="521">
        <v>-25</v>
      </c>
      <c r="X24" s="572">
        <v>-158</v>
      </c>
      <c r="Y24" s="572">
        <v>-74</v>
      </c>
      <c r="Z24" s="572">
        <v>-46</v>
      </c>
      <c r="AA24" s="572">
        <v>-88</v>
      </c>
      <c r="AB24" s="572">
        <v>-119</v>
      </c>
      <c r="AC24" s="572">
        <v>-47</v>
      </c>
      <c r="AD24" s="572">
        <v>-30</v>
      </c>
      <c r="AE24" s="572">
        <v>122</v>
      </c>
      <c r="AF24" s="572">
        <v>-107</v>
      </c>
      <c r="AG24" s="572">
        <v>-74</v>
      </c>
      <c r="AH24" s="572">
        <v>4</v>
      </c>
      <c r="AI24" s="572">
        <v>-43</v>
      </c>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595"/>
      <c r="BQ24" s="595"/>
      <c r="BR24" s="595"/>
      <c r="BS24" s="595"/>
      <c r="BT24" s="595"/>
      <c r="BU24" s="595"/>
      <c r="BV24" s="595"/>
      <c r="BW24" s="595"/>
      <c r="BX24" s="595"/>
      <c r="BY24" s="595"/>
      <c r="BZ24" s="595"/>
      <c r="CA24" s="595"/>
      <c r="CB24" s="595"/>
      <c r="CC24" s="595"/>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row>
    <row r="25" spans="1:160" s="49" customFormat="1" ht="20.100000000000001" customHeight="1" thickBot="1">
      <c r="A25" s="158" t="s">
        <v>62</v>
      </c>
      <c r="B25" s="158"/>
      <c r="C25" s="159"/>
      <c r="D25" s="160">
        <f t="shared" ref="D25:AH25" si="9">D23+D24</f>
        <v>372</v>
      </c>
      <c r="E25" s="160">
        <f t="shared" si="9"/>
        <v>227</v>
      </c>
      <c r="F25" s="160">
        <f t="shared" si="9"/>
        <v>160</v>
      </c>
      <c r="G25" s="160">
        <f t="shared" si="9"/>
        <v>361</v>
      </c>
      <c r="H25" s="160">
        <f t="shared" si="9"/>
        <v>552</v>
      </c>
      <c r="I25" s="160">
        <f t="shared" si="9"/>
        <v>236</v>
      </c>
      <c r="J25" s="160">
        <f t="shared" si="9"/>
        <v>427</v>
      </c>
      <c r="K25" s="160">
        <f t="shared" si="9"/>
        <v>393</v>
      </c>
      <c r="L25" s="160">
        <f t="shared" si="9"/>
        <v>476</v>
      </c>
      <c r="M25" s="160">
        <f t="shared" si="9"/>
        <v>245</v>
      </c>
      <c r="N25" s="160">
        <f t="shared" si="9"/>
        <v>268</v>
      </c>
      <c r="O25" s="160">
        <f t="shared" si="9"/>
        <v>607</v>
      </c>
      <c r="P25" s="161">
        <f t="shared" si="9"/>
        <v>423</v>
      </c>
      <c r="Q25" s="161">
        <f t="shared" si="9"/>
        <v>294</v>
      </c>
      <c r="R25" s="161">
        <f t="shared" si="9"/>
        <v>203</v>
      </c>
      <c r="S25" s="161">
        <f t="shared" si="9"/>
        <v>431</v>
      </c>
      <c r="T25" s="161">
        <f t="shared" si="9"/>
        <v>583</v>
      </c>
      <c r="U25" s="161">
        <f t="shared" si="9"/>
        <v>271</v>
      </c>
      <c r="V25" s="161">
        <f t="shared" si="9"/>
        <v>240</v>
      </c>
      <c r="W25" s="161">
        <f t="shared" si="9"/>
        <v>260</v>
      </c>
      <c r="X25" s="533">
        <f t="shared" si="9"/>
        <v>746</v>
      </c>
      <c r="Y25" s="533">
        <f t="shared" si="9"/>
        <v>478</v>
      </c>
      <c r="Z25" s="533">
        <f t="shared" si="9"/>
        <v>194</v>
      </c>
      <c r="AA25" s="533">
        <f t="shared" si="9"/>
        <v>444</v>
      </c>
      <c r="AB25" s="533">
        <f t="shared" si="9"/>
        <v>536</v>
      </c>
      <c r="AC25" s="533">
        <f t="shared" si="9"/>
        <v>191</v>
      </c>
      <c r="AD25" s="533">
        <f t="shared" si="9"/>
        <v>120</v>
      </c>
      <c r="AE25" s="533">
        <f t="shared" si="9"/>
        <v>665</v>
      </c>
      <c r="AF25" s="533">
        <f t="shared" si="9"/>
        <v>452</v>
      </c>
      <c r="AG25" s="533">
        <f t="shared" si="9"/>
        <v>314</v>
      </c>
      <c r="AH25" s="533">
        <f t="shared" si="9"/>
        <v>27</v>
      </c>
      <c r="AI25" s="533">
        <f>AI23+AI24</f>
        <v>486</v>
      </c>
      <c r="AJ25" s="595"/>
      <c r="AK25" s="595"/>
      <c r="AL25" s="595"/>
      <c r="AM25" s="595"/>
      <c r="AN25" s="595"/>
      <c r="AO25" s="595"/>
      <c r="AP25" s="595"/>
      <c r="AQ25" s="595"/>
      <c r="AR25" s="595"/>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c r="CJ25" s="594"/>
      <c r="CK25" s="594"/>
      <c r="CL25" s="594"/>
      <c r="CM25" s="594"/>
      <c r="CN25" s="594"/>
      <c r="CO25" s="594"/>
      <c r="CP25" s="594"/>
      <c r="CQ25" s="594"/>
      <c r="CR25" s="594"/>
      <c r="CS25" s="594"/>
      <c r="CT25" s="594"/>
      <c r="CU25" s="594"/>
      <c r="CV25" s="594"/>
      <c r="CW25" s="594"/>
      <c r="CX25" s="594"/>
      <c r="CY25" s="594"/>
      <c r="CZ25" s="594"/>
      <c r="DA25" s="594"/>
      <c r="DB25" s="594"/>
      <c r="DC25" s="594"/>
      <c r="DD25" s="594"/>
      <c r="DE25" s="594"/>
      <c r="DF25" s="594"/>
    </row>
    <row r="26" spans="1:160" s="45" customFormat="1" ht="19.5" customHeight="1" thickTop="1">
      <c r="A26" s="131"/>
      <c r="B26" s="131"/>
      <c r="C26" s="133"/>
      <c r="D26" s="521"/>
      <c r="E26" s="521"/>
      <c r="F26" s="521"/>
      <c r="G26" s="521"/>
      <c r="H26" s="521"/>
      <c r="I26" s="521"/>
      <c r="J26" s="521"/>
      <c r="K26" s="521"/>
      <c r="L26" s="521"/>
      <c r="M26" s="521"/>
      <c r="N26" s="521"/>
      <c r="O26" s="521"/>
      <c r="P26" s="610"/>
      <c r="Q26" s="610"/>
      <c r="R26" s="610"/>
      <c r="S26" s="610"/>
      <c r="T26" s="610"/>
      <c r="U26" s="162"/>
      <c r="V26" s="611"/>
      <c r="W26" s="610"/>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c r="CJ26" s="594"/>
      <c r="CK26" s="594"/>
      <c r="CL26" s="594"/>
      <c r="CM26" s="594"/>
      <c r="CN26" s="594"/>
      <c r="CO26" s="594"/>
      <c r="CP26" s="594"/>
      <c r="CQ26" s="594"/>
      <c r="CR26" s="594"/>
      <c r="CS26" s="594"/>
      <c r="CT26" s="594"/>
      <c r="CU26" s="594"/>
      <c r="CV26" s="594"/>
      <c r="CW26" s="594"/>
      <c r="CX26" s="594"/>
      <c r="CY26" s="594"/>
      <c r="CZ26" s="594"/>
      <c r="DA26" s="594"/>
      <c r="DB26" s="594"/>
      <c r="DC26" s="594"/>
      <c r="DD26" s="594"/>
      <c r="DE26" s="594"/>
      <c r="DF26" s="594"/>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1" t="s">
        <v>63</v>
      </c>
      <c r="B27" s="132"/>
      <c r="C27" s="133"/>
      <c r="D27" s="134"/>
      <c r="E27" s="134"/>
      <c r="F27" s="134"/>
      <c r="G27" s="134"/>
      <c r="H27" s="134"/>
      <c r="I27" s="134"/>
      <c r="J27" s="134"/>
      <c r="K27" s="134"/>
      <c r="L27" s="134"/>
      <c r="M27" s="135"/>
      <c r="N27" s="135"/>
      <c r="O27" s="135"/>
      <c r="P27" s="136"/>
      <c r="Q27" s="136"/>
      <c r="R27" s="136"/>
      <c r="S27" s="136"/>
      <c r="T27" s="136"/>
      <c r="U27" s="136"/>
      <c r="V27" s="164"/>
      <c r="W27" s="610"/>
      <c r="X27" s="595"/>
      <c r="Y27" s="595"/>
      <c r="Z27" s="595"/>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00"/>
      <c r="BC27" s="600"/>
      <c r="BD27" s="600"/>
      <c r="BE27" s="600"/>
      <c r="BF27" s="600"/>
      <c r="BG27" s="600"/>
      <c r="BH27" s="600"/>
      <c r="BI27" s="600"/>
      <c r="BJ27" s="600"/>
      <c r="BK27" s="600"/>
      <c r="BL27" s="600"/>
      <c r="BM27" s="600"/>
      <c r="BN27" s="600"/>
      <c r="BO27" s="600"/>
      <c r="BP27" s="600"/>
      <c r="BQ27" s="600"/>
      <c r="BR27" s="600"/>
      <c r="BS27" s="600"/>
      <c r="BT27" s="600"/>
      <c r="BU27" s="600"/>
      <c r="BV27" s="600"/>
      <c r="BW27" s="600"/>
      <c r="BX27" s="600"/>
      <c r="BY27" s="600"/>
      <c r="BZ27" s="600"/>
      <c r="CA27" s="600"/>
      <c r="CB27" s="600"/>
      <c r="CC27" s="600"/>
      <c r="CD27" s="600"/>
      <c r="CE27" s="600"/>
      <c r="CF27" s="600"/>
      <c r="CG27" s="600"/>
      <c r="CH27" s="600"/>
      <c r="CI27" s="600"/>
      <c r="CJ27" s="600"/>
      <c r="CK27" s="600"/>
      <c r="CL27" s="600"/>
      <c r="CM27" s="600"/>
      <c r="CN27" s="600"/>
      <c r="CO27" s="600"/>
      <c r="CP27" s="600"/>
      <c r="CQ27" s="600"/>
      <c r="CR27" s="600"/>
      <c r="CS27" s="600"/>
      <c r="CT27" s="600"/>
      <c r="CU27" s="600"/>
      <c r="CV27" s="600"/>
      <c r="CW27" s="600"/>
      <c r="CX27" s="600"/>
      <c r="CY27" s="600"/>
      <c r="CZ27" s="600"/>
      <c r="DA27" s="600"/>
      <c r="DB27" s="600"/>
      <c r="DC27" s="600"/>
      <c r="DD27" s="600"/>
      <c r="DE27" s="600"/>
      <c r="DF27" s="600"/>
      <c r="DG27" s="599"/>
      <c r="DH27" s="599"/>
      <c r="DI27" s="599"/>
      <c r="DJ27" s="599"/>
      <c r="DK27" s="599"/>
      <c r="DL27" s="599"/>
      <c r="DM27" s="599"/>
      <c r="DN27" s="599"/>
      <c r="DO27" s="599"/>
      <c r="DP27" s="599"/>
      <c r="DQ27" s="599"/>
      <c r="DR27" s="599"/>
      <c r="DS27" s="599"/>
      <c r="DT27" s="599"/>
      <c r="DU27" s="599"/>
      <c r="DV27" s="599"/>
      <c r="DW27" s="599"/>
      <c r="DX27" s="599"/>
      <c r="DY27" s="599"/>
      <c r="DZ27" s="599"/>
      <c r="EA27" s="599"/>
      <c r="EB27" s="599"/>
      <c r="EC27" s="599"/>
      <c r="ED27" s="599"/>
      <c r="EE27" s="599"/>
      <c r="EF27" s="599"/>
      <c r="EG27" s="599"/>
      <c r="EH27" s="599"/>
      <c r="EI27" s="599"/>
      <c r="EJ27" s="599"/>
      <c r="EK27" s="599"/>
      <c r="EL27" s="599"/>
      <c r="EM27" s="599"/>
      <c r="EN27" s="599"/>
      <c r="EO27" s="599"/>
      <c r="EP27" s="599"/>
      <c r="EQ27" s="599"/>
      <c r="ER27" s="599"/>
      <c r="ES27" s="599"/>
      <c r="ET27" s="599"/>
      <c r="EU27" s="599"/>
      <c r="EV27" s="599"/>
      <c r="EW27" s="599"/>
      <c r="EX27" s="599"/>
      <c r="EY27" s="599"/>
      <c r="EZ27" s="599"/>
      <c r="FA27" s="599"/>
      <c r="FB27" s="599"/>
      <c r="FC27" s="599"/>
      <c r="FD27" s="599"/>
    </row>
    <row r="28" spans="1:160">
      <c r="A28" s="165" t="s">
        <v>566</v>
      </c>
      <c r="B28" s="132"/>
      <c r="C28" s="133"/>
      <c r="D28" s="137">
        <v>346</v>
      </c>
      <c r="E28" s="137">
        <v>219</v>
      </c>
      <c r="F28" s="137">
        <v>168</v>
      </c>
      <c r="G28" s="137">
        <v>338</v>
      </c>
      <c r="H28" s="137">
        <v>522</v>
      </c>
      <c r="I28" s="137">
        <v>231</v>
      </c>
      <c r="J28" s="137">
        <v>431</v>
      </c>
      <c r="K28" s="137">
        <v>368</v>
      </c>
      <c r="L28" s="137">
        <v>452</v>
      </c>
      <c r="M28" s="135">
        <v>243</v>
      </c>
      <c r="N28" s="135">
        <v>284</v>
      </c>
      <c r="O28" s="135">
        <v>563</v>
      </c>
      <c r="P28" s="136">
        <v>406</v>
      </c>
      <c r="Q28" s="136">
        <v>289</v>
      </c>
      <c r="R28" s="136">
        <v>211</v>
      </c>
      <c r="S28" s="138">
        <v>406</v>
      </c>
      <c r="T28" s="138">
        <v>559</v>
      </c>
      <c r="U28" s="137">
        <v>263</v>
      </c>
      <c r="V28" s="137">
        <v>247</v>
      </c>
      <c r="W28" s="610">
        <v>231</v>
      </c>
      <c r="X28" s="595">
        <v>678</v>
      </c>
      <c r="Y28" s="595">
        <v>472</v>
      </c>
      <c r="Z28" s="595">
        <v>198</v>
      </c>
      <c r="AA28" s="595">
        <v>421</v>
      </c>
      <c r="AB28" s="595">
        <v>497</v>
      </c>
      <c r="AC28" s="595">
        <v>187</v>
      </c>
      <c r="AD28" s="595">
        <v>126</v>
      </c>
      <c r="AE28" s="595">
        <v>606</v>
      </c>
      <c r="AF28" s="595">
        <v>401</v>
      </c>
      <c r="AG28" s="595">
        <v>314</v>
      </c>
      <c r="AH28" s="595">
        <v>31</v>
      </c>
      <c r="AI28" s="595">
        <v>458</v>
      </c>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0"/>
      <c r="BK28" s="600"/>
      <c r="BL28" s="600"/>
      <c r="BM28" s="600"/>
      <c r="BN28" s="600"/>
      <c r="BO28" s="600"/>
      <c r="BP28" s="600"/>
      <c r="BQ28" s="600"/>
      <c r="BR28" s="600"/>
      <c r="BS28" s="600"/>
      <c r="BT28" s="600"/>
      <c r="BU28" s="600"/>
      <c r="BV28" s="600"/>
      <c r="BW28" s="600"/>
      <c r="BX28" s="600"/>
      <c r="BY28" s="600"/>
      <c r="BZ28" s="600"/>
      <c r="CA28" s="600"/>
      <c r="CB28" s="600"/>
      <c r="CC28" s="600"/>
      <c r="CD28" s="600"/>
      <c r="CE28" s="600"/>
      <c r="CF28" s="600"/>
      <c r="CG28" s="600"/>
      <c r="CH28" s="600"/>
      <c r="CI28" s="600"/>
      <c r="CJ28" s="600"/>
      <c r="CK28" s="600"/>
      <c r="CL28" s="600"/>
      <c r="CM28" s="600"/>
      <c r="CN28" s="600"/>
      <c r="CO28" s="600"/>
      <c r="CP28" s="600"/>
      <c r="CQ28" s="600"/>
      <c r="CR28" s="600"/>
      <c r="CS28" s="600"/>
      <c r="CT28" s="600"/>
      <c r="CU28" s="600"/>
      <c r="CV28" s="600"/>
      <c r="CW28" s="600"/>
      <c r="CX28" s="600"/>
      <c r="CY28" s="600"/>
      <c r="CZ28" s="600"/>
      <c r="DA28" s="600"/>
      <c r="DB28" s="600"/>
      <c r="DC28" s="600"/>
      <c r="DD28" s="600"/>
      <c r="DE28" s="600"/>
      <c r="DF28" s="600"/>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99"/>
      <c r="EO28" s="599"/>
      <c r="EP28" s="599"/>
      <c r="EQ28" s="599"/>
      <c r="ER28" s="599"/>
      <c r="ES28" s="599"/>
      <c r="ET28" s="599"/>
      <c r="EU28" s="599"/>
      <c r="EV28" s="599"/>
      <c r="EW28" s="599"/>
      <c r="EX28" s="599"/>
      <c r="EY28" s="599"/>
      <c r="EZ28" s="599"/>
      <c r="FA28" s="599"/>
      <c r="FB28" s="599"/>
      <c r="FC28" s="599"/>
      <c r="FD28" s="599"/>
    </row>
    <row r="29" spans="1:160">
      <c r="A29" s="165" t="s">
        <v>567</v>
      </c>
      <c r="B29" s="132"/>
      <c r="C29" s="133"/>
      <c r="D29" s="137" t="s">
        <v>61</v>
      </c>
      <c r="E29" s="137" t="s">
        <v>61</v>
      </c>
      <c r="F29" s="137" t="s">
        <v>61</v>
      </c>
      <c r="G29" s="137" t="s">
        <v>61</v>
      </c>
      <c r="H29" s="137" t="s">
        <v>61</v>
      </c>
      <c r="I29" s="137" t="s">
        <v>61</v>
      </c>
      <c r="J29" s="137" t="s">
        <v>61</v>
      </c>
      <c r="K29" s="137" t="s">
        <v>61</v>
      </c>
      <c r="L29" s="137" t="s">
        <v>61</v>
      </c>
      <c r="M29" s="137" t="s">
        <v>61</v>
      </c>
      <c r="N29" s="137" t="s">
        <v>61</v>
      </c>
      <c r="O29" s="137" t="s">
        <v>61</v>
      </c>
      <c r="P29" s="137" t="s">
        <v>61</v>
      </c>
      <c r="Q29" s="137" t="s">
        <v>61</v>
      </c>
      <c r="R29" s="137" t="s">
        <v>61</v>
      </c>
      <c r="S29" s="137" t="s">
        <v>61</v>
      </c>
      <c r="T29" s="137" t="s">
        <v>61</v>
      </c>
      <c r="U29" s="137" t="s">
        <v>61</v>
      </c>
      <c r="V29" s="137" t="s">
        <v>61</v>
      </c>
      <c r="W29" s="136" t="s">
        <v>61</v>
      </c>
      <c r="X29" s="525" t="s">
        <v>61</v>
      </c>
      <c r="Y29" s="525" t="s">
        <v>61</v>
      </c>
      <c r="Z29" s="525" t="s">
        <v>61</v>
      </c>
      <c r="AA29" s="525" t="s">
        <v>61</v>
      </c>
      <c r="AB29" s="525" t="s">
        <v>61</v>
      </c>
      <c r="AC29" s="525" t="s">
        <v>61</v>
      </c>
      <c r="AD29" s="525" t="s">
        <v>61</v>
      </c>
      <c r="AE29" s="525" t="s">
        <v>61</v>
      </c>
      <c r="AF29" s="525" t="s">
        <v>61</v>
      </c>
      <c r="AG29" s="525" t="s">
        <v>61</v>
      </c>
      <c r="AH29" s="525" t="s">
        <v>61</v>
      </c>
      <c r="AI29" s="525" t="s">
        <v>61</v>
      </c>
      <c r="AJ29" s="600"/>
      <c r="AK29" s="600"/>
      <c r="AL29" s="600"/>
      <c r="AM29" s="600"/>
      <c r="AN29" s="600"/>
      <c r="AO29" s="600"/>
      <c r="AP29" s="600"/>
      <c r="AQ29" s="600"/>
      <c r="AR29" s="600"/>
      <c r="AS29" s="600"/>
      <c r="AT29" s="600"/>
      <c r="AU29" s="600"/>
      <c r="AV29" s="600"/>
      <c r="AW29" s="600"/>
      <c r="AX29" s="600"/>
      <c r="AY29" s="600"/>
      <c r="AZ29" s="600"/>
      <c r="BA29" s="600"/>
      <c r="BB29" s="600"/>
      <c r="BC29" s="600"/>
      <c r="BD29" s="600"/>
      <c r="BE29" s="600"/>
      <c r="BF29" s="600"/>
      <c r="BG29" s="600"/>
      <c r="BH29" s="600"/>
      <c r="BI29" s="600"/>
      <c r="BJ29" s="600"/>
      <c r="BK29" s="600"/>
      <c r="BL29" s="600"/>
      <c r="BM29" s="600"/>
      <c r="BN29" s="600"/>
      <c r="BO29" s="600"/>
      <c r="BP29" s="600"/>
      <c r="BQ29" s="600"/>
      <c r="BR29" s="600"/>
      <c r="BS29" s="600"/>
      <c r="BT29" s="600"/>
      <c r="BU29" s="600"/>
      <c r="BV29" s="600"/>
      <c r="BW29" s="600"/>
      <c r="BX29" s="600"/>
      <c r="BY29" s="600"/>
      <c r="BZ29" s="600"/>
      <c r="CA29" s="600"/>
      <c r="CB29" s="600"/>
      <c r="CC29" s="600"/>
      <c r="CD29" s="600"/>
      <c r="CE29" s="600"/>
      <c r="CF29" s="600"/>
      <c r="CG29" s="600"/>
      <c r="CH29" s="600"/>
      <c r="CI29" s="600"/>
      <c r="CJ29" s="600"/>
      <c r="CK29" s="600"/>
      <c r="CL29" s="600"/>
      <c r="CM29" s="600"/>
      <c r="CN29" s="600"/>
      <c r="CO29" s="600"/>
      <c r="CP29" s="600"/>
      <c r="CQ29" s="600"/>
      <c r="CR29" s="600"/>
      <c r="CS29" s="600"/>
      <c r="CT29" s="600"/>
      <c r="CU29" s="600"/>
      <c r="CV29" s="600"/>
      <c r="CW29" s="600"/>
      <c r="CX29" s="600"/>
      <c r="CY29" s="600"/>
      <c r="CZ29" s="600"/>
      <c r="DA29" s="600"/>
      <c r="DB29" s="600"/>
      <c r="DC29" s="600"/>
      <c r="DD29" s="600"/>
      <c r="DE29" s="600"/>
      <c r="DF29" s="600"/>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row>
    <row r="30" spans="1:160">
      <c r="A30" s="166" t="s">
        <v>64</v>
      </c>
      <c r="B30" s="145"/>
      <c r="C30" s="146"/>
      <c r="D30" s="137">
        <v>26</v>
      </c>
      <c r="E30" s="137">
        <v>8</v>
      </c>
      <c r="F30" s="137">
        <v>-8</v>
      </c>
      <c r="G30" s="137">
        <v>23</v>
      </c>
      <c r="H30" s="137">
        <v>30</v>
      </c>
      <c r="I30" s="137">
        <v>5</v>
      </c>
      <c r="J30" s="137">
        <v>-4</v>
      </c>
      <c r="K30" s="137">
        <v>25</v>
      </c>
      <c r="L30" s="137">
        <v>24</v>
      </c>
      <c r="M30" s="135">
        <v>2</v>
      </c>
      <c r="N30" s="135">
        <v>-16</v>
      </c>
      <c r="O30" s="135">
        <v>44</v>
      </c>
      <c r="P30" s="136">
        <v>17</v>
      </c>
      <c r="Q30" s="136">
        <v>5</v>
      </c>
      <c r="R30" s="136">
        <v>-8</v>
      </c>
      <c r="S30" s="138">
        <v>25</v>
      </c>
      <c r="T30" s="138">
        <v>24</v>
      </c>
      <c r="U30" s="137">
        <v>8</v>
      </c>
      <c r="V30" s="137">
        <v>-7</v>
      </c>
      <c r="W30" s="167">
        <v>29</v>
      </c>
      <c r="X30" s="534">
        <v>68</v>
      </c>
      <c r="Y30" s="534">
        <v>6</v>
      </c>
      <c r="Z30" s="534">
        <v>-4</v>
      </c>
      <c r="AA30" s="534">
        <v>23</v>
      </c>
      <c r="AB30" s="534">
        <v>39</v>
      </c>
      <c r="AC30" s="534">
        <v>4</v>
      </c>
      <c r="AD30" s="534">
        <v>-6</v>
      </c>
      <c r="AE30" s="534">
        <v>59</v>
      </c>
      <c r="AF30" s="534">
        <v>51</v>
      </c>
      <c r="AG30" s="534">
        <v>0</v>
      </c>
      <c r="AH30" s="534">
        <v>-4</v>
      </c>
      <c r="AI30" s="534">
        <v>28</v>
      </c>
      <c r="AJ30" s="600"/>
      <c r="AK30" s="600"/>
      <c r="AL30" s="600"/>
      <c r="AM30" s="600"/>
      <c r="AN30" s="600"/>
      <c r="AO30" s="600"/>
      <c r="AP30" s="600"/>
      <c r="AQ30" s="600"/>
      <c r="AR30" s="600"/>
      <c r="AS30" s="600"/>
      <c r="AT30" s="600"/>
      <c r="AU30" s="600"/>
      <c r="AV30" s="600"/>
      <c r="AW30" s="600"/>
      <c r="AX30" s="600"/>
      <c r="AY30" s="600"/>
      <c r="AZ30" s="600"/>
      <c r="BA30" s="600"/>
      <c r="BB30" s="600"/>
      <c r="BC30" s="600"/>
      <c r="BD30" s="600"/>
      <c r="BE30" s="600"/>
      <c r="BF30" s="600"/>
      <c r="BG30" s="600"/>
      <c r="BH30" s="600"/>
      <c r="BI30" s="600"/>
      <c r="BJ30" s="600"/>
      <c r="BK30" s="600"/>
      <c r="BL30" s="600"/>
      <c r="BM30" s="600"/>
      <c r="BN30" s="600"/>
      <c r="BO30" s="600"/>
      <c r="BP30" s="600"/>
      <c r="BQ30" s="600"/>
      <c r="BR30" s="600"/>
      <c r="BS30" s="600"/>
      <c r="BT30" s="600"/>
      <c r="BU30" s="600"/>
      <c r="BV30" s="600"/>
      <c r="BW30" s="600"/>
      <c r="BX30" s="600"/>
      <c r="BY30" s="600"/>
      <c r="BZ30" s="600"/>
      <c r="CA30" s="600"/>
      <c r="CB30" s="600"/>
      <c r="CC30" s="600"/>
      <c r="CD30" s="600"/>
      <c r="CE30" s="600"/>
      <c r="CF30" s="600"/>
      <c r="CG30" s="600"/>
      <c r="CH30" s="600"/>
      <c r="CI30" s="600"/>
      <c r="CJ30" s="600"/>
      <c r="CK30" s="600"/>
      <c r="CL30" s="600"/>
      <c r="CM30" s="600"/>
      <c r="CN30" s="600"/>
      <c r="CO30" s="600"/>
      <c r="CP30" s="600"/>
      <c r="CQ30" s="600"/>
      <c r="CR30" s="600"/>
      <c r="CS30" s="600"/>
      <c r="CT30" s="600"/>
      <c r="CU30" s="600"/>
      <c r="CV30" s="600"/>
      <c r="CW30" s="600"/>
      <c r="CX30" s="600"/>
      <c r="CY30" s="600"/>
      <c r="CZ30" s="600"/>
      <c r="DA30" s="600"/>
      <c r="DB30" s="600"/>
      <c r="DC30" s="600"/>
      <c r="DD30" s="600"/>
      <c r="DE30" s="600"/>
      <c r="DF30" s="600"/>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row>
    <row r="31" spans="1:160" ht="18.75" thickBot="1">
      <c r="A31" s="168"/>
      <c r="B31" s="168"/>
      <c r="C31" s="159"/>
      <c r="D31" s="160">
        <f t="shared" ref="D31:AH31" si="10">D28+D30</f>
        <v>372</v>
      </c>
      <c r="E31" s="160">
        <f t="shared" si="10"/>
        <v>227</v>
      </c>
      <c r="F31" s="160">
        <f t="shared" si="10"/>
        <v>160</v>
      </c>
      <c r="G31" s="160">
        <f t="shared" si="10"/>
        <v>361</v>
      </c>
      <c r="H31" s="160">
        <f t="shared" si="10"/>
        <v>552</v>
      </c>
      <c r="I31" s="160">
        <f t="shared" si="10"/>
        <v>236</v>
      </c>
      <c r="J31" s="160">
        <f t="shared" si="10"/>
        <v>427</v>
      </c>
      <c r="K31" s="160">
        <f t="shared" si="10"/>
        <v>393</v>
      </c>
      <c r="L31" s="160">
        <f t="shared" si="10"/>
        <v>476</v>
      </c>
      <c r="M31" s="160">
        <f t="shared" si="10"/>
        <v>245</v>
      </c>
      <c r="N31" s="160">
        <f t="shared" si="10"/>
        <v>268</v>
      </c>
      <c r="O31" s="160">
        <f t="shared" si="10"/>
        <v>607</v>
      </c>
      <c r="P31" s="161">
        <f t="shared" si="10"/>
        <v>423</v>
      </c>
      <c r="Q31" s="161">
        <f t="shared" si="10"/>
        <v>294</v>
      </c>
      <c r="R31" s="161">
        <f t="shared" si="10"/>
        <v>203</v>
      </c>
      <c r="S31" s="161">
        <f t="shared" si="10"/>
        <v>431</v>
      </c>
      <c r="T31" s="161">
        <f t="shared" si="10"/>
        <v>583</v>
      </c>
      <c r="U31" s="161">
        <f t="shared" si="10"/>
        <v>271</v>
      </c>
      <c r="V31" s="161">
        <f t="shared" si="10"/>
        <v>240</v>
      </c>
      <c r="W31" s="161">
        <f t="shared" si="10"/>
        <v>260</v>
      </c>
      <c r="X31" s="533">
        <f t="shared" si="10"/>
        <v>746</v>
      </c>
      <c r="Y31" s="533">
        <f t="shared" si="10"/>
        <v>478</v>
      </c>
      <c r="Z31" s="533">
        <f t="shared" si="10"/>
        <v>194</v>
      </c>
      <c r="AA31" s="533">
        <f t="shared" si="10"/>
        <v>444</v>
      </c>
      <c r="AB31" s="533">
        <f t="shared" si="10"/>
        <v>536</v>
      </c>
      <c r="AC31" s="533">
        <f t="shared" si="10"/>
        <v>191</v>
      </c>
      <c r="AD31" s="533">
        <f t="shared" si="10"/>
        <v>120</v>
      </c>
      <c r="AE31" s="533">
        <f t="shared" si="10"/>
        <v>665</v>
      </c>
      <c r="AF31" s="533">
        <f t="shared" si="10"/>
        <v>452</v>
      </c>
      <c r="AG31" s="533">
        <f t="shared" si="10"/>
        <v>314</v>
      </c>
      <c r="AH31" s="533">
        <f t="shared" si="10"/>
        <v>27</v>
      </c>
      <c r="AI31" s="533">
        <f>AI28+AI30</f>
        <v>486</v>
      </c>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0"/>
      <c r="BN31" s="600"/>
      <c r="BO31" s="600"/>
      <c r="BP31" s="600"/>
      <c r="BQ31" s="600"/>
      <c r="BR31" s="600"/>
      <c r="BS31" s="600"/>
      <c r="BT31" s="600"/>
      <c r="BU31" s="600"/>
      <c r="BV31" s="600"/>
      <c r="BW31" s="600"/>
      <c r="BX31" s="600"/>
      <c r="BY31" s="600"/>
      <c r="BZ31" s="600"/>
      <c r="CA31" s="600"/>
      <c r="CB31" s="600"/>
      <c r="CC31" s="600"/>
      <c r="CD31" s="600"/>
      <c r="CE31" s="600"/>
      <c r="CF31" s="600"/>
      <c r="CG31" s="600"/>
      <c r="CH31" s="600"/>
      <c r="CI31" s="600"/>
      <c r="CJ31" s="600"/>
      <c r="CK31" s="600"/>
      <c r="CL31" s="600"/>
      <c r="CM31" s="600"/>
      <c r="CN31" s="600"/>
      <c r="CO31" s="600"/>
      <c r="CP31" s="600"/>
      <c r="CQ31" s="600"/>
      <c r="CR31" s="600"/>
      <c r="CS31" s="600"/>
      <c r="CT31" s="600"/>
      <c r="CU31" s="600"/>
      <c r="CV31" s="600"/>
      <c r="CW31" s="600"/>
      <c r="CX31" s="600"/>
      <c r="CY31" s="600"/>
      <c r="CZ31" s="600"/>
      <c r="DA31" s="600"/>
      <c r="DB31" s="600"/>
      <c r="DC31" s="600"/>
      <c r="DD31" s="600"/>
      <c r="DE31" s="600"/>
      <c r="DF31" s="600"/>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row>
    <row r="32" spans="1:160" ht="18.75" thickTop="1">
      <c r="A32" s="132"/>
      <c r="B32" s="132"/>
      <c r="C32" s="133"/>
      <c r="D32" s="134"/>
      <c r="E32" s="134"/>
      <c r="F32" s="134"/>
      <c r="G32" s="134"/>
      <c r="H32" s="134"/>
      <c r="I32" s="134"/>
      <c r="J32" s="134"/>
      <c r="K32" s="134"/>
      <c r="L32" s="134"/>
      <c r="M32" s="521"/>
      <c r="N32" s="521"/>
      <c r="O32" s="521"/>
      <c r="P32" s="610"/>
      <c r="Q32" s="610"/>
      <c r="R32" s="610"/>
      <c r="S32" s="610"/>
      <c r="T32" s="610"/>
      <c r="U32" s="610"/>
      <c r="V32" s="610"/>
      <c r="W32" s="610"/>
      <c r="X32" s="595"/>
      <c r="Y32" s="595"/>
      <c r="Z32" s="595"/>
      <c r="AA32" s="595"/>
      <c r="AB32" s="595"/>
      <c r="AC32" s="595"/>
      <c r="AD32" s="595"/>
      <c r="AE32" s="595"/>
      <c r="AF32" s="595"/>
      <c r="AG32" s="595"/>
      <c r="AH32" s="595"/>
      <c r="AI32" s="595"/>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c r="CO32" s="600"/>
      <c r="CP32" s="600"/>
      <c r="CQ32" s="600"/>
      <c r="CR32" s="600"/>
      <c r="CS32" s="600"/>
      <c r="CT32" s="600"/>
      <c r="CU32" s="600"/>
      <c r="CV32" s="600"/>
      <c r="CW32" s="600"/>
      <c r="CX32" s="600"/>
      <c r="CY32" s="600"/>
      <c r="CZ32" s="600"/>
      <c r="DA32" s="600"/>
      <c r="DB32" s="600"/>
      <c r="DC32" s="600"/>
      <c r="DD32" s="600"/>
      <c r="DE32" s="600"/>
      <c r="DF32" s="600"/>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row>
    <row r="33" spans="1:35" ht="20.25" customHeight="1">
      <c r="A33" s="608"/>
      <c r="B33" s="169"/>
      <c r="C33" s="169"/>
      <c r="D33" s="134"/>
      <c r="E33" s="134"/>
      <c r="F33" s="134"/>
      <c r="G33" s="134"/>
      <c r="H33" s="134"/>
      <c r="I33" s="134"/>
      <c r="J33" s="134"/>
      <c r="K33" s="134"/>
      <c r="L33" s="134"/>
      <c r="M33" s="135"/>
      <c r="N33" s="135"/>
      <c r="O33" s="135"/>
      <c r="P33" s="136"/>
      <c r="Q33" s="136"/>
      <c r="R33" s="136"/>
      <c r="S33" s="136"/>
      <c r="T33" s="136"/>
      <c r="U33" s="136"/>
      <c r="V33" s="610"/>
      <c r="W33" s="610"/>
      <c r="X33" s="595"/>
      <c r="Y33" s="595"/>
      <c r="Z33" s="595"/>
      <c r="AA33" s="595"/>
      <c r="AB33" s="595"/>
      <c r="AC33" s="595"/>
      <c r="AD33" s="595"/>
      <c r="AE33" s="595"/>
      <c r="AF33" s="595"/>
      <c r="AG33" s="595"/>
      <c r="AH33" s="595"/>
      <c r="AI33" s="595"/>
    </row>
    <row r="34" spans="1:35" ht="15.75" customHeight="1">
      <c r="A34" s="131" t="s">
        <v>568</v>
      </c>
      <c r="B34" s="657"/>
      <c r="C34" s="657"/>
      <c r="D34" s="134"/>
      <c r="E34" s="134"/>
      <c r="F34" s="134"/>
      <c r="G34" s="134"/>
      <c r="H34" s="134"/>
      <c r="I34" s="134"/>
      <c r="J34" s="134"/>
      <c r="K34" s="134"/>
      <c r="L34" s="134"/>
      <c r="M34" s="135"/>
      <c r="N34" s="135"/>
      <c r="O34" s="135"/>
      <c r="P34" s="136"/>
      <c r="Q34" s="136"/>
      <c r="R34" s="136"/>
      <c r="S34" s="136"/>
      <c r="T34" s="136"/>
      <c r="U34" s="136"/>
      <c r="V34" s="610"/>
      <c r="W34" s="610"/>
      <c r="X34" s="595"/>
      <c r="Y34" s="595"/>
      <c r="Z34" s="595"/>
      <c r="AA34" s="595"/>
      <c r="AB34" s="595"/>
      <c r="AC34" s="595"/>
      <c r="AD34" s="595"/>
      <c r="AE34" s="595"/>
      <c r="AF34" s="595"/>
      <c r="AG34" s="595"/>
      <c r="AH34" s="595"/>
      <c r="AI34" s="595"/>
    </row>
    <row r="35" spans="1:35">
      <c r="A35" s="132" t="s">
        <v>66</v>
      </c>
      <c r="B35" s="132"/>
      <c r="C35" s="133"/>
      <c r="D35" s="170">
        <v>0.39</v>
      </c>
      <c r="E35" s="170">
        <v>0.25</v>
      </c>
      <c r="F35" s="170">
        <v>0.19</v>
      </c>
      <c r="G35" s="170">
        <v>0.39</v>
      </c>
      <c r="H35" s="170">
        <v>0.59</v>
      </c>
      <c r="I35" s="170">
        <v>0.26</v>
      </c>
      <c r="J35" s="170">
        <v>0.48</v>
      </c>
      <c r="K35" s="170">
        <v>0.41</v>
      </c>
      <c r="L35" s="171">
        <v>0.51</v>
      </c>
      <c r="M35" s="172">
        <v>0.27</v>
      </c>
      <c r="N35" s="172">
        <v>0.32</v>
      </c>
      <c r="O35" s="172">
        <v>0.64</v>
      </c>
      <c r="P35" s="173">
        <v>0.46</v>
      </c>
      <c r="Q35" s="173">
        <v>0.32</v>
      </c>
      <c r="R35" s="173">
        <v>0.24</v>
      </c>
      <c r="S35" s="173">
        <v>0.46</v>
      </c>
      <c r="T35" s="173">
        <v>0.63</v>
      </c>
      <c r="U35" s="172">
        <v>0.3</v>
      </c>
      <c r="V35" s="173">
        <v>0.27</v>
      </c>
      <c r="W35" s="173">
        <v>0.26</v>
      </c>
      <c r="X35" s="535">
        <v>0.76</v>
      </c>
      <c r="Y35" s="535">
        <v>0.53</v>
      </c>
      <c r="Z35" s="535">
        <v>0.23</v>
      </c>
      <c r="AA35" s="535">
        <v>0.47</v>
      </c>
      <c r="AB35" s="535">
        <v>0.56000000000000005</v>
      </c>
      <c r="AC35" s="535">
        <v>0.21</v>
      </c>
      <c r="AD35" s="535">
        <v>0.14000000000000001</v>
      </c>
      <c r="AE35" s="535">
        <v>0.68</v>
      </c>
      <c r="AF35" s="535">
        <v>0.45</v>
      </c>
      <c r="AG35" s="535">
        <v>0.35</v>
      </c>
      <c r="AH35" s="535">
        <v>0.04</v>
      </c>
      <c r="AI35" s="535">
        <v>0.52</v>
      </c>
    </row>
    <row r="36" spans="1:35">
      <c r="A36" s="132" t="s">
        <v>67</v>
      </c>
      <c r="B36" s="132"/>
      <c r="C36" s="133"/>
      <c r="D36" s="170">
        <v>0.39</v>
      </c>
      <c r="E36" s="170">
        <v>0.24</v>
      </c>
      <c r="F36" s="170">
        <v>0.19</v>
      </c>
      <c r="G36" s="170">
        <v>0.38</v>
      </c>
      <c r="H36" s="170">
        <v>0.57999999999999996</v>
      </c>
      <c r="I36" s="170">
        <v>0.26</v>
      </c>
      <c r="J36" s="170">
        <v>0.48</v>
      </c>
      <c r="K36" s="170">
        <v>0.41</v>
      </c>
      <c r="L36" s="171">
        <v>0.51</v>
      </c>
      <c r="M36" s="172">
        <v>0.27</v>
      </c>
      <c r="N36" s="172">
        <v>0.32</v>
      </c>
      <c r="O36" s="172">
        <v>0.64</v>
      </c>
      <c r="P36" s="173">
        <v>0.46</v>
      </c>
      <c r="Q36" s="173">
        <v>0.32</v>
      </c>
      <c r="R36" s="173">
        <v>0.24</v>
      </c>
      <c r="S36" s="173">
        <v>0.46</v>
      </c>
      <c r="T36" s="173">
        <v>0.63</v>
      </c>
      <c r="U36" s="172">
        <v>0.3</v>
      </c>
      <c r="V36" s="173">
        <v>0.27</v>
      </c>
      <c r="W36" s="173">
        <v>0.26</v>
      </c>
      <c r="X36" s="535">
        <v>0.76</v>
      </c>
      <c r="Y36" s="535">
        <v>0.53</v>
      </c>
      <c r="Z36" s="535">
        <v>0.23</v>
      </c>
      <c r="AA36" s="535">
        <v>0.47</v>
      </c>
      <c r="AB36" s="535">
        <v>0.56000000000000005</v>
      </c>
      <c r="AC36" s="535">
        <v>0.21</v>
      </c>
      <c r="AD36" s="535">
        <v>0.14000000000000001</v>
      </c>
      <c r="AE36" s="535">
        <v>0.68</v>
      </c>
      <c r="AF36" s="535">
        <v>0.45</v>
      </c>
      <c r="AG36" s="535">
        <v>0.35</v>
      </c>
      <c r="AH36" s="535">
        <v>0.04</v>
      </c>
      <c r="AI36" s="535">
        <v>0.52</v>
      </c>
    </row>
    <row r="37" spans="1:35">
      <c r="A37" s="132"/>
      <c r="B37" s="132"/>
      <c r="C37" s="133"/>
      <c r="D37" s="170"/>
      <c r="E37" s="170"/>
      <c r="F37" s="170"/>
      <c r="G37" s="170"/>
      <c r="H37" s="170"/>
      <c r="I37" s="170"/>
      <c r="J37" s="170"/>
      <c r="K37" s="170"/>
      <c r="L37" s="171"/>
      <c r="M37" s="172"/>
      <c r="N37" s="172"/>
      <c r="O37" s="172"/>
      <c r="P37" s="173"/>
      <c r="Q37" s="173"/>
      <c r="R37" s="173"/>
      <c r="S37" s="173"/>
      <c r="T37" s="173"/>
      <c r="U37" s="174"/>
      <c r="V37" s="175"/>
      <c r="W37" s="610"/>
      <c r="X37" s="595"/>
      <c r="Y37" s="595"/>
      <c r="Z37" s="595"/>
      <c r="AA37" s="600"/>
      <c r="AB37" s="600"/>
      <c r="AC37" s="600"/>
      <c r="AD37" s="600"/>
      <c r="AE37" s="600"/>
      <c r="AF37" s="600"/>
      <c r="AG37" s="600"/>
      <c r="AH37" s="600"/>
      <c r="AI37" s="600"/>
    </row>
    <row r="38" spans="1:35" ht="18.75">
      <c r="A38" s="124"/>
      <c r="B38" s="609"/>
      <c r="C38" s="609"/>
      <c r="D38" s="157"/>
      <c r="E38" s="157"/>
      <c r="F38" s="157"/>
      <c r="G38" s="157"/>
      <c r="H38" s="157"/>
      <c r="I38" s="157"/>
      <c r="J38" s="157"/>
      <c r="K38" s="157"/>
      <c r="L38" s="157"/>
      <c r="M38" s="135"/>
      <c r="N38" s="134"/>
      <c r="O38" s="134"/>
      <c r="P38" s="123"/>
      <c r="Q38" s="123"/>
      <c r="R38" s="123"/>
      <c r="S38" s="123"/>
      <c r="T38" s="123"/>
      <c r="U38" s="179"/>
      <c r="V38" s="610"/>
      <c r="W38" s="610"/>
      <c r="X38" s="595"/>
      <c r="Y38" s="595"/>
      <c r="Z38" s="595"/>
      <c r="AA38" s="600"/>
      <c r="AB38" s="600"/>
      <c r="AC38" s="600"/>
      <c r="AD38" s="600"/>
      <c r="AE38" s="600"/>
      <c r="AF38" s="600"/>
      <c r="AG38" s="600"/>
      <c r="AH38" s="600"/>
      <c r="AI38" s="600"/>
    </row>
    <row r="39" spans="1:35" ht="18.75" thickBot="1">
      <c r="A39" s="180" t="s">
        <v>17</v>
      </c>
      <c r="B39" s="129"/>
      <c r="C39" s="129"/>
      <c r="D39" s="129" t="s">
        <v>405</v>
      </c>
      <c r="E39" s="129" t="s">
        <v>406</v>
      </c>
      <c r="F39" s="129" t="s">
        <v>407</v>
      </c>
      <c r="G39" s="129" t="s">
        <v>408</v>
      </c>
      <c r="H39" s="129" t="s">
        <v>409</v>
      </c>
      <c r="I39" s="129" t="s">
        <v>410</v>
      </c>
      <c r="J39" s="129" t="s">
        <v>411</v>
      </c>
      <c r="K39" s="129" t="s">
        <v>412</v>
      </c>
      <c r="L39" s="129" t="s">
        <v>413</v>
      </c>
      <c r="M39" s="129" t="s">
        <v>414</v>
      </c>
      <c r="N39" s="129" t="s">
        <v>415</v>
      </c>
      <c r="O39" s="129" t="s">
        <v>416</v>
      </c>
      <c r="P39" s="130" t="s">
        <v>417</v>
      </c>
      <c r="Q39" s="130" t="s">
        <v>418</v>
      </c>
      <c r="R39" s="130" t="s">
        <v>419</v>
      </c>
      <c r="S39" s="130" t="s">
        <v>420</v>
      </c>
      <c r="T39" s="130" t="s">
        <v>421</v>
      </c>
      <c r="U39" s="130" t="s">
        <v>422</v>
      </c>
      <c r="V39" s="130" t="s">
        <v>423</v>
      </c>
      <c r="W39" s="130" t="s">
        <v>424</v>
      </c>
      <c r="X39" s="527" t="s">
        <v>425</v>
      </c>
      <c r="Y39" s="527" t="s">
        <v>426</v>
      </c>
      <c r="Z39" s="527" t="s">
        <v>427</v>
      </c>
      <c r="AA39" s="527" t="s">
        <v>428</v>
      </c>
      <c r="AB39" s="527" t="s">
        <v>560</v>
      </c>
      <c r="AC39" s="527" t="s">
        <v>561</v>
      </c>
      <c r="AD39" s="527" t="s">
        <v>562</v>
      </c>
      <c r="AE39" s="527" t="s">
        <v>563</v>
      </c>
      <c r="AF39" s="527" t="s">
        <v>18</v>
      </c>
      <c r="AG39" s="527" t="s">
        <v>19</v>
      </c>
      <c r="AH39" s="527" t="s">
        <v>20</v>
      </c>
      <c r="AI39" s="527" t="s">
        <v>21</v>
      </c>
    </row>
    <row r="40" spans="1:35">
      <c r="A40" s="611" t="s">
        <v>48</v>
      </c>
      <c r="B40" s="610"/>
      <c r="C40" s="610"/>
      <c r="D40" s="181">
        <v>486</v>
      </c>
      <c r="E40" s="181">
        <v>286</v>
      </c>
      <c r="F40" s="181">
        <v>225</v>
      </c>
      <c r="G40" s="181">
        <v>440</v>
      </c>
      <c r="H40" s="181">
        <v>512</v>
      </c>
      <c r="I40" s="181">
        <v>298</v>
      </c>
      <c r="J40" s="181">
        <v>238</v>
      </c>
      <c r="K40" s="181">
        <v>516</v>
      </c>
      <c r="L40" s="181">
        <v>581</v>
      </c>
      <c r="M40" s="181">
        <v>403</v>
      </c>
      <c r="N40" s="181">
        <v>353</v>
      </c>
      <c r="O40" s="181">
        <v>508</v>
      </c>
      <c r="P40" s="182">
        <v>602</v>
      </c>
      <c r="Q40" s="182">
        <v>400</v>
      </c>
      <c r="R40" s="182">
        <v>316</v>
      </c>
      <c r="S40" s="182">
        <v>570</v>
      </c>
      <c r="T40" s="182">
        <v>651</v>
      </c>
      <c r="U40" s="182">
        <v>339</v>
      </c>
      <c r="V40" s="182">
        <v>302</v>
      </c>
      <c r="W40" s="610">
        <v>541</v>
      </c>
      <c r="X40" s="595">
        <v>649</v>
      </c>
      <c r="Y40" s="595">
        <v>348</v>
      </c>
      <c r="Z40" s="595">
        <v>297</v>
      </c>
      <c r="AA40" s="595">
        <v>508</v>
      </c>
      <c r="AB40" s="595">
        <v>654</v>
      </c>
      <c r="AC40" s="595">
        <v>284</v>
      </c>
      <c r="AD40" s="595">
        <v>223</v>
      </c>
      <c r="AE40" s="595">
        <v>591</v>
      </c>
      <c r="AF40" s="595">
        <v>650</v>
      </c>
      <c r="AG40" s="595">
        <v>298</v>
      </c>
      <c r="AH40" s="595">
        <v>166</v>
      </c>
      <c r="AI40" s="595">
        <v>493</v>
      </c>
    </row>
    <row r="41" spans="1:35">
      <c r="A41" s="1078" t="s">
        <v>569</v>
      </c>
      <c r="B41" s="1079"/>
      <c r="C41" s="1079"/>
      <c r="D41" s="183">
        <v>0</v>
      </c>
      <c r="E41" s="183">
        <v>15</v>
      </c>
      <c r="F41" s="183">
        <v>8</v>
      </c>
      <c r="G41" s="183">
        <v>37</v>
      </c>
      <c r="H41" s="183">
        <v>1</v>
      </c>
      <c r="I41" s="183">
        <v>4</v>
      </c>
      <c r="J41" s="183">
        <v>232</v>
      </c>
      <c r="K41" s="183">
        <v>13</v>
      </c>
      <c r="L41" s="183">
        <v>2</v>
      </c>
      <c r="M41" s="143">
        <v>0</v>
      </c>
      <c r="N41" s="184">
        <v>15</v>
      </c>
      <c r="O41" s="184">
        <v>68</v>
      </c>
      <c r="P41" s="181">
        <v>4</v>
      </c>
      <c r="Q41" s="610">
        <v>10</v>
      </c>
      <c r="R41" s="610">
        <v>7</v>
      </c>
      <c r="S41" s="610">
        <v>8</v>
      </c>
      <c r="T41" s="610">
        <v>46</v>
      </c>
      <c r="U41" s="181">
        <v>4</v>
      </c>
      <c r="V41" s="181">
        <v>36</v>
      </c>
      <c r="W41" s="610">
        <v>7</v>
      </c>
      <c r="X41" s="595">
        <v>82</v>
      </c>
      <c r="Y41" s="595">
        <v>193</v>
      </c>
      <c r="Z41" s="595">
        <v>0</v>
      </c>
      <c r="AA41" s="595">
        <v>9</v>
      </c>
      <c r="AB41" s="595">
        <v>110</v>
      </c>
      <c r="AC41" s="595">
        <v>11</v>
      </c>
      <c r="AD41" s="595">
        <v>1</v>
      </c>
      <c r="AE41" s="595">
        <v>33</v>
      </c>
      <c r="AF41" s="595">
        <v>4</v>
      </c>
      <c r="AG41" s="595">
        <v>0</v>
      </c>
      <c r="AH41" s="595">
        <v>40</v>
      </c>
      <c r="AI41" s="595">
        <v>17</v>
      </c>
    </row>
    <row r="42" spans="1:35">
      <c r="A42" s="1078" t="s">
        <v>570</v>
      </c>
      <c r="B42" s="1080"/>
      <c r="C42" s="1080"/>
      <c r="D42" s="183">
        <v>-11</v>
      </c>
      <c r="E42" s="183">
        <v>1</v>
      </c>
      <c r="F42" s="183">
        <v>-15</v>
      </c>
      <c r="G42" s="183">
        <v>-18</v>
      </c>
      <c r="H42" s="183">
        <v>-18</v>
      </c>
      <c r="I42" s="183">
        <v>29</v>
      </c>
      <c r="J42" s="183">
        <v>7</v>
      </c>
      <c r="K42" s="183">
        <v>-2</v>
      </c>
      <c r="L42" s="183">
        <v>35</v>
      </c>
      <c r="M42" s="143">
        <v>-47</v>
      </c>
      <c r="N42" s="184">
        <v>17</v>
      </c>
      <c r="O42" s="184">
        <v>47</v>
      </c>
      <c r="P42" s="181">
        <v>4</v>
      </c>
      <c r="Q42" s="610">
        <v>-25</v>
      </c>
      <c r="R42" s="610">
        <v>-32</v>
      </c>
      <c r="S42" s="610">
        <v>-23</v>
      </c>
      <c r="T42" s="610">
        <v>36</v>
      </c>
      <c r="U42" s="181">
        <v>-15</v>
      </c>
      <c r="V42" s="181">
        <v>-16</v>
      </c>
      <c r="W42" s="610">
        <v>-221</v>
      </c>
      <c r="X42" s="595">
        <v>173</v>
      </c>
      <c r="Y42" s="595">
        <v>76</v>
      </c>
      <c r="Z42" s="595">
        <v>23</v>
      </c>
      <c r="AA42" s="595">
        <v>72</v>
      </c>
      <c r="AB42" s="595">
        <v>-16</v>
      </c>
      <c r="AC42" s="595">
        <v>-2</v>
      </c>
      <c r="AD42" s="595">
        <v>10</v>
      </c>
      <c r="AE42" s="595">
        <v>6</v>
      </c>
      <c r="AF42" s="595">
        <v>-48</v>
      </c>
      <c r="AG42" s="595">
        <v>106</v>
      </c>
      <c r="AH42" s="595">
        <v>-105</v>
      </c>
      <c r="AI42" s="595">
        <v>68</v>
      </c>
    </row>
    <row r="43" spans="1:35">
      <c r="A43" s="185" t="s">
        <v>72</v>
      </c>
      <c r="B43" s="186"/>
      <c r="C43" s="166"/>
      <c r="D43" s="187">
        <v>-3</v>
      </c>
      <c r="E43" s="187">
        <v>10</v>
      </c>
      <c r="F43" s="187">
        <v>-2</v>
      </c>
      <c r="G43" s="187">
        <v>-4</v>
      </c>
      <c r="H43" s="187">
        <v>-5</v>
      </c>
      <c r="I43" s="187">
        <v>-4</v>
      </c>
      <c r="J43" s="187">
        <v>33</v>
      </c>
      <c r="K43" s="187">
        <v>-7</v>
      </c>
      <c r="L43" s="187">
        <v>-9</v>
      </c>
      <c r="M43" s="148">
        <v>-8</v>
      </c>
      <c r="N43" s="187">
        <v>10</v>
      </c>
      <c r="O43" s="187">
        <v>-12</v>
      </c>
      <c r="P43" s="188">
        <v>-11</v>
      </c>
      <c r="Q43" s="167">
        <v>-10</v>
      </c>
      <c r="R43" s="167">
        <v>-5</v>
      </c>
      <c r="S43" s="167">
        <v>-33</v>
      </c>
      <c r="T43" s="167">
        <v>-9</v>
      </c>
      <c r="U43" s="188">
        <v>23</v>
      </c>
      <c r="V43" s="188">
        <v>-10</v>
      </c>
      <c r="W43" s="167">
        <v>-6</v>
      </c>
      <c r="X43" s="534">
        <v>-4</v>
      </c>
      <c r="Y43" s="534">
        <v>-8</v>
      </c>
      <c r="Z43" s="534">
        <v>-6</v>
      </c>
      <c r="AA43" s="534">
        <v>-10</v>
      </c>
      <c r="AB43" s="534">
        <v>-9</v>
      </c>
      <c r="AC43" s="534">
        <v>-7</v>
      </c>
      <c r="AD43" s="534">
        <v>-8</v>
      </c>
      <c r="AE43" s="534">
        <v>-7</v>
      </c>
      <c r="AF43" s="534">
        <v>-3</v>
      </c>
      <c r="AG43" s="534">
        <v>34</v>
      </c>
      <c r="AH43" s="534">
        <v>-4</v>
      </c>
      <c r="AI43" s="534">
        <v>-4</v>
      </c>
    </row>
    <row r="44" spans="1:35">
      <c r="A44" s="189" t="s">
        <v>49</v>
      </c>
      <c r="B44" s="190"/>
      <c r="C44" s="165"/>
      <c r="D44" s="183">
        <f t="shared" ref="D44:W44" si="11">SUM(D41:D43)</f>
        <v>-14</v>
      </c>
      <c r="E44" s="183">
        <f t="shared" si="11"/>
        <v>26</v>
      </c>
      <c r="F44" s="183">
        <f t="shared" si="11"/>
        <v>-9</v>
      </c>
      <c r="G44" s="183">
        <f t="shared" si="11"/>
        <v>15</v>
      </c>
      <c r="H44" s="183">
        <f t="shared" si="11"/>
        <v>-22</v>
      </c>
      <c r="I44" s="183">
        <f t="shared" si="11"/>
        <v>29</v>
      </c>
      <c r="J44" s="183">
        <f t="shared" si="11"/>
        <v>272</v>
      </c>
      <c r="K44" s="183">
        <f t="shared" si="11"/>
        <v>4</v>
      </c>
      <c r="L44" s="183">
        <f t="shared" si="11"/>
        <v>28</v>
      </c>
      <c r="M44" s="183">
        <f t="shared" si="11"/>
        <v>-55</v>
      </c>
      <c r="N44" s="183">
        <f t="shared" si="11"/>
        <v>42</v>
      </c>
      <c r="O44" s="183">
        <f t="shared" si="11"/>
        <v>103</v>
      </c>
      <c r="P44" s="183">
        <f t="shared" si="11"/>
        <v>-3</v>
      </c>
      <c r="Q44" s="183">
        <f t="shared" si="11"/>
        <v>-25</v>
      </c>
      <c r="R44" s="183">
        <f t="shared" si="11"/>
        <v>-30</v>
      </c>
      <c r="S44" s="183">
        <f t="shared" si="11"/>
        <v>-48</v>
      </c>
      <c r="T44" s="183">
        <f t="shared" si="11"/>
        <v>73</v>
      </c>
      <c r="U44" s="183">
        <f t="shared" si="11"/>
        <v>12</v>
      </c>
      <c r="V44" s="183">
        <f t="shared" si="11"/>
        <v>10</v>
      </c>
      <c r="W44" s="183">
        <f t="shared" si="11"/>
        <v>-220</v>
      </c>
      <c r="X44" s="536">
        <f t="shared" ref="X44:AH44" si="12">SUM(X41:X43)</f>
        <v>251</v>
      </c>
      <c r="Y44" s="536">
        <f t="shared" si="12"/>
        <v>261</v>
      </c>
      <c r="Z44" s="536">
        <f t="shared" si="12"/>
        <v>17</v>
      </c>
      <c r="AA44" s="536">
        <f t="shared" si="12"/>
        <v>71</v>
      </c>
      <c r="AB44" s="536">
        <f t="shared" si="12"/>
        <v>85</v>
      </c>
      <c r="AC44" s="536">
        <f t="shared" si="12"/>
        <v>2</v>
      </c>
      <c r="AD44" s="536">
        <f t="shared" si="12"/>
        <v>3</v>
      </c>
      <c r="AE44" s="536">
        <f t="shared" si="12"/>
        <v>32</v>
      </c>
      <c r="AF44" s="536">
        <f t="shared" si="12"/>
        <v>-47</v>
      </c>
      <c r="AG44" s="536">
        <f t="shared" si="12"/>
        <v>140</v>
      </c>
      <c r="AH44" s="536">
        <f t="shared" si="12"/>
        <v>-69</v>
      </c>
      <c r="AI44" s="536">
        <f>SUM(AI41:AI43)</f>
        <v>81</v>
      </c>
    </row>
    <row r="45" spans="1:35" ht="18.75" thickBot="1">
      <c r="A45" s="191" t="s">
        <v>50</v>
      </c>
      <c r="B45" s="192"/>
      <c r="C45" s="161"/>
      <c r="D45" s="193">
        <f t="shared" ref="D45:AH45" si="13">D40+D44</f>
        <v>472</v>
      </c>
      <c r="E45" s="193">
        <f t="shared" si="13"/>
        <v>312</v>
      </c>
      <c r="F45" s="193">
        <f t="shared" si="13"/>
        <v>216</v>
      </c>
      <c r="G45" s="193">
        <f t="shared" si="13"/>
        <v>455</v>
      </c>
      <c r="H45" s="193">
        <f t="shared" si="13"/>
        <v>490</v>
      </c>
      <c r="I45" s="193">
        <f t="shared" si="13"/>
        <v>327</v>
      </c>
      <c r="J45" s="193">
        <f t="shared" si="13"/>
        <v>510</v>
      </c>
      <c r="K45" s="193">
        <f t="shared" si="13"/>
        <v>520</v>
      </c>
      <c r="L45" s="193">
        <f t="shared" si="13"/>
        <v>609</v>
      </c>
      <c r="M45" s="193">
        <f t="shared" si="13"/>
        <v>348</v>
      </c>
      <c r="N45" s="193">
        <f t="shared" si="13"/>
        <v>395</v>
      </c>
      <c r="O45" s="193">
        <f t="shared" si="13"/>
        <v>611</v>
      </c>
      <c r="P45" s="193">
        <f t="shared" si="13"/>
        <v>599</v>
      </c>
      <c r="Q45" s="193">
        <f t="shared" si="13"/>
        <v>375</v>
      </c>
      <c r="R45" s="193">
        <f t="shared" si="13"/>
        <v>286</v>
      </c>
      <c r="S45" s="193">
        <f t="shared" si="13"/>
        <v>522</v>
      </c>
      <c r="T45" s="193">
        <f t="shared" si="13"/>
        <v>724</v>
      </c>
      <c r="U45" s="193">
        <f t="shared" si="13"/>
        <v>351</v>
      </c>
      <c r="V45" s="193">
        <f t="shared" si="13"/>
        <v>312</v>
      </c>
      <c r="W45" s="193">
        <f t="shared" si="13"/>
        <v>321</v>
      </c>
      <c r="X45" s="379">
        <f t="shared" si="13"/>
        <v>900</v>
      </c>
      <c r="Y45" s="379">
        <f t="shared" si="13"/>
        <v>609</v>
      </c>
      <c r="Z45" s="379">
        <f t="shared" si="13"/>
        <v>314</v>
      </c>
      <c r="AA45" s="379">
        <f t="shared" si="13"/>
        <v>579</v>
      </c>
      <c r="AB45" s="379">
        <f t="shared" si="13"/>
        <v>739</v>
      </c>
      <c r="AC45" s="379">
        <f t="shared" si="13"/>
        <v>286</v>
      </c>
      <c r="AD45" s="379">
        <f t="shared" si="13"/>
        <v>226</v>
      </c>
      <c r="AE45" s="379">
        <f t="shared" si="13"/>
        <v>623</v>
      </c>
      <c r="AF45" s="379">
        <f t="shared" si="13"/>
        <v>603</v>
      </c>
      <c r="AG45" s="379">
        <f t="shared" si="13"/>
        <v>438</v>
      </c>
      <c r="AH45" s="379">
        <f t="shared" si="13"/>
        <v>97</v>
      </c>
      <c r="AI45" s="379">
        <f>AI40+AI44</f>
        <v>574</v>
      </c>
    </row>
    <row r="46" spans="1:35" ht="19.5" thickTop="1">
      <c r="A46" s="124"/>
      <c r="B46" s="609"/>
      <c r="C46" s="609"/>
      <c r="D46" s="157"/>
      <c r="E46" s="157"/>
      <c r="F46" s="157"/>
      <c r="G46" s="157"/>
      <c r="H46" s="157"/>
      <c r="I46" s="157"/>
      <c r="J46" s="157"/>
      <c r="K46" s="157"/>
      <c r="L46" s="157"/>
      <c r="M46" s="157"/>
      <c r="N46" s="157"/>
      <c r="O46" s="157"/>
      <c r="P46" s="157"/>
      <c r="Q46" s="157"/>
      <c r="R46" s="157"/>
      <c r="S46" s="157"/>
      <c r="T46" s="157"/>
      <c r="U46" s="157"/>
      <c r="V46" s="610"/>
      <c r="W46" s="610"/>
      <c r="X46" s="595"/>
      <c r="Y46" s="595"/>
      <c r="Z46" s="595"/>
      <c r="AA46" s="600"/>
      <c r="AB46" s="600"/>
      <c r="AC46" s="600"/>
      <c r="AD46" s="600"/>
      <c r="AE46" s="600"/>
      <c r="AF46" s="600"/>
      <c r="AG46" s="600"/>
      <c r="AH46" s="600"/>
      <c r="AI46" s="600"/>
    </row>
    <row r="47" spans="1:35" ht="18.75">
      <c r="A47" s="124"/>
      <c r="B47" s="609"/>
      <c r="C47" s="609"/>
      <c r="D47" s="157"/>
      <c r="E47" s="157"/>
      <c r="F47" s="157"/>
      <c r="G47" s="157"/>
      <c r="H47" s="157"/>
      <c r="I47" s="157"/>
      <c r="J47" s="157"/>
      <c r="K47" s="157"/>
      <c r="L47" s="157"/>
      <c r="M47" s="135"/>
      <c r="N47" s="134"/>
      <c r="O47" s="134"/>
      <c r="P47" s="123"/>
      <c r="Q47" s="123"/>
      <c r="R47" s="123"/>
      <c r="S47" s="123"/>
      <c r="T47" s="123"/>
      <c r="U47" s="179"/>
      <c r="V47" s="610"/>
      <c r="W47" s="610"/>
      <c r="X47" s="595"/>
      <c r="Y47" s="595"/>
      <c r="Z47" s="595"/>
      <c r="AA47" s="600"/>
      <c r="AB47" s="600"/>
      <c r="AC47" s="600"/>
      <c r="AD47" s="600"/>
      <c r="AE47" s="600"/>
      <c r="AF47" s="600"/>
      <c r="AG47" s="600"/>
      <c r="AH47" s="600"/>
      <c r="AI47" s="600"/>
    </row>
    <row r="48" spans="1:35" ht="18.75">
      <c r="A48" s="124" t="s">
        <v>571</v>
      </c>
      <c r="B48" s="609"/>
      <c r="C48" s="609"/>
      <c r="D48" s="157"/>
      <c r="E48" s="157"/>
      <c r="F48" s="157"/>
      <c r="G48" s="157"/>
      <c r="H48" s="157"/>
      <c r="I48" s="157"/>
      <c r="J48" s="157"/>
      <c r="K48" s="157"/>
      <c r="L48" s="157"/>
      <c r="M48" s="134"/>
      <c r="N48" s="521"/>
      <c r="O48" s="521"/>
      <c r="P48" s="610"/>
      <c r="Q48" s="610"/>
      <c r="R48" s="610"/>
      <c r="S48" s="610"/>
      <c r="T48" s="610"/>
      <c r="U48" s="611"/>
      <c r="V48" s="610"/>
      <c r="W48" s="610"/>
      <c r="X48" s="595"/>
      <c r="Y48" s="595"/>
      <c r="Z48" s="595"/>
      <c r="AA48" s="600"/>
      <c r="AB48" s="600"/>
      <c r="AC48" s="600"/>
      <c r="AD48" s="600"/>
      <c r="AE48" s="600"/>
      <c r="AF48" s="600"/>
      <c r="AG48" s="600"/>
      <c r="AH48" s="600"/>
      <c r="AI48" s="600"/>
    </row>
    <row r="49" spans="1:35" ht="18.75" customHeight="1">
      <c r="A49" s="124"/>
      <c r="B49" s="609"/>
      <c r="C49" s="609"/>
      <c r="D49" s="157"/>
      <c r="E49" s="157"/>
      <c r="F49" s="157"/>
      <c r="G49" s="157"/>
      <c r="H49" s="157"/>
      <c r="I49" s="157"/>
      <c r="J49" s="157"/>
      <c r="K49" s="157"/>
      <c r="L49" s="157"/>
      <c r="M49" s="134"/>
      <c r="N49" s="521"/>
      <c r="O49" s="521"/>
      <c r="P49" s="610"/>
      <c r="Q49" s="610"/>
      <c r="R49" s="610"/>
      <c r="S49" s="610"/>
      <c r="T49" s="610"/>
      <c r="U49" s="611"/>
      <c r="V49" s="610"/>
      <c r="W49" s="610"/>
      <c r="X49" s="595"/>
      <c r="Y49" s="595"/>
      <c r="Z49" s="595"/>
      <c r="AA49" s="600"/>
      <c r="AB49" s="600"/>
      <c r="AC49" s="600"/>
      <c r="AD49" s="600"/>
      <c r="AE49" s="600"/>
      <c r="AF49" s="600"/>
      <c r="AG49" s="600"/>
      <c r="AH49" s="600"/>
      <c r="AI49" s="600"/>
    </row>
    <row r="50" spans="1:35" ht="18.75" customHeight="1">
      <c r="A50" s="124"/>
      <c r="B50" s="609"/>
      <c r="C50" s="609"/>
      <c r="D50" s="157"/>
      <c r="E50" s="157"/>
      <c r="F50" s="157"/>
      <c r="G50" s="157"/>
      <c r="H50" s="157"/>
      <c r="I50" s="157"/>
      <c r="J50" s="157"/>
      <c r="K50" s="157"/>
      <c r="L50" s="157"/>
      <c r="M50" s="134"/>
      <c r="N50" s="521"/>
      <c r="O50" s="521"/>
      <c r="P50" s="610"/>
      <c r="Q50" s="610"/>
      <c r="R50" s="610"/>
      <c r="S50" s="610"/>
      <c r="T50" s="610"/>
      <c r="U50" s="611"/>
      <c r="V50" s="610"/>
      <c r="W50" s="610"/>
      <c r="X50" s="595"/>
      <c r="Y50" s="595"/>
      <c r="Z50" s="595"/>
      <c r="AA50" s="600"/>
      <c r="AB50" s="600"/>
      <c r="AC50" s="600"/>
      <c r="AD50" s="600"/>
      <c r="AE50" s="600"/>
      <c r="AF50" s="600"/>
      <c r="AG50" s="600"/>
      <c r="AH50" s="600"/>
      <c r="AI50" s="600"/>
    </row>
    <row r="51" spans="1:35" ht="20.25" customHeight="1">
      <c r="A51" s="125" t="s">
        <v>73</v>
      </c>
      <c r="B51" s="609"/>
      <c r="C51" s="609"/>
      <c r="D51" s="157"/>
      <c r="E51" s="157"/>
      <c r="F51" s="157"/>
      <c r="G51" s="157"/>
      <c r="H51" s="157"/>
      <c r="I51" s="157"/>
      <c r="J51" s="157"/>
      <c r="K51" s="157"/>
      <c r="L51" s="157"/>
      <c r="M51" s="134"/>
      <c r="N51" s="521"/>
      <c r="O51" s="521"/>
      <c r="P51" s="610"/>
      <c r="Q51" s="610"/>
      <c r="R51" s="610"/>
      <c r="S51" s="610"/>
      <c r="T51" s="610"/>
      <c r="U51" s="611"/>
      <c r="V51" s="610"/>
      <c r="W51" s="610"/>
      <c r="X51" s="595"/>
      <c r="Y51" s="595"/>
      <c r="Z51" s="595"/>
      <c r="AA51" s="600"/>
      <c r="AB51" s="600"/>
      <c r="AC51" s="600"/>
      <c r="AD51" s="600"/>
      <c r="AE51" s="600"/>
      <c r="AF51" s="600"/>
      <c r="AG51" s="600"/>
      <c r="AH51" s="600"/>
      <c r="AI51" s="600"/>
    </row>
    <row r="52" spans="1:35" ht="37.5" customHeight="1" thickBot="1">
      <c r="A52" s="126" t="s">
        <v>17</v>
      </c>
      <c r="B52" s="194"/>
      <c r="C52" s="128"/>
      <c r="D52" s="195" t="s">
        <v>439</v>
      </c>
      <c r="E52" s="195" t="s">
        <v>440</v>
      </c>
      <c r="F52" s="195" t="s">
        <v>441</v>
      </c>
      <c r="G52" s="195" t="s">
        <v>442</v>
      </c>
      <c r="H52" s="195" t="s">
        <v>443</v>
      </c>
      <c r="I52" s="195" t="s">
        <v>444</v>
      </c>
      <c r="J52" s="195" t="s">
        <v>445</v>
      </c>
      <c r="K52" s="195" t="s">
        <v>446</v>
      </c>
      <c r="L52" s="195" t="s">
        <v>447</v>
      </c>
      <c r="M52" s="196" t="s">
        <v>448</v>
      </c>
      <c r="N52" s="196" t="s">
        <v>449</v>
      </c>
      <c r="O52" s="195" t="s">
        <v>450</v>
      </c>
      <c r="P52" s="195" t="s">
        <v>451</v>
      </c>
      <c r="Q52" s="197" t="s">
        <v>452</v>
      </c>
      <c r="R52" s="197" t="s">
        <v>453</v>
      </c>
      <c r="S52" s="195" t="s">
        <v>454</v>
      </c>
      <c r="T52" s="195" t="s">
        <v>455</v>
      </c>
      <c r="U52" s="195" t="s">
        <v>456</v>
      </c>
      <c r="V52" s="195" t="s">
        <v>457</v>
      </c>
      <c r="W52" s="195" t="s">
        <v>458</v>
      </c>
      <c r="X52" s="579" t="s">
        <v>459</v>
      </c>
      <c r="Y52" s="579" t="s">
        <v>460</v>
      </c>
      <c r="Z52" s="579" t="s">
        <v>461</v>
      </c>
      <c r="AA52" s="579" t="s">
        <v>462</v>
      </c>
      <c r="AB52" s="579" t="s">
        <v>572</v>
      </c>
      <c r="AC52" s="579" t="s">
        <v>573</v>
      </c>
      <c r="AD52" s="579" t="s">
        <v>574</v>
      </c>
      <c r="AE52" s="195" t="s">
        <v>575</v>
      </c>
      <c r="AF52" s="579" t="s">
        <v>576</v>
      </c>
      <c r="AG52" s="579" t="s">
        <v>75</v>
      </c>
      <c r="AH52" s="579" t="s">
        <v>76</v>
      </c>
      <c r="AI52" s="579" t="s">
        <v>77</v>
      </c>
    </row>
    <row r="53" spans="1:35" ht="16.149999999999999" customHeight="1">
      <c r="A53" s="139"/>
      <c r="B53" s="132"/>
      <c r="C53" s="133"/>
      <c r="D53" s="134"/>
      <c r="E53" s="134"/>
      <c r="F53" s="134"/>
      <c r="G53" s="134"/>
      <c r="H53" s="134"/>
      <c r="I53" s="134"/>
      <c r="J53" s="134"/>
      <c r="K53" s="134"/>
      <c r="L53" s="134"/>
      <c r="M53" s="521"/>
      <c r="N53" s="521"/>
      <c r="O53" s="521"/>
      <c r="P53" s="610"/>
      <c r="Q53" s="610"/>
      <c r="R53" s="610"/>
      <c r="S53" s="610"/>
      <c r="T53" s="610"/>
      <c r="U53" s="610"/>
      <c r="V53" s="611"/>
      <c r="W53" s="610"/>
      <c r="X53" s="595"/>
      <c r="Y53" s="595"/>
      <c r="Z53" s="595"/>
      <c r="AA53" s="595"/>
      <c r="AB53" s="595"/>
      <c r="AC53" s="595"/>
      <c r="AD53" s="595"/>
      <c r="AE53" s="595"/>
      <c r="AF53" s="595"/>
      <c r="AG53" s="595"/>
      <c r="AH53" s="595"/>
      <c r="AI53" s="595"/>
    </row>
    <row r="54" spans="1:35" ht="16.149999999999999" customHeight="1">
      <c r="A54" s="131" t="s">
        <v>98</v>
      </c>
      <c r="B54" s="132"/>
      <c r="C54" s="133"/>
      <c r="D54" s="134"/>
      <c r="E54" s="134"/>
      <c r="F54" s="134"/>
      <c r="G54" s="134"/>
      <c r="H54" s="134"/>
      <c r="I54" s="134"/>
      <c r="J54" s="134"/>
      <c r="K54" s="134"/>
      <c r="L54" s="134"/>
      <c r="M54" s="521"/>
      <c r="N54" s="521"/>
      <c r="O54" s="521"/>
      <c r="P54" s="610"/>
      <c r="Q54" s="610"/>
      <c r="R54" s="610"/>
      <c r="S54" s="610"/>
      <c r="T54" s="610"/>
      <c r="U54" s="610"/>
      <c r="V54" s="611"/>
      <c r="W54" s="610"/>
      <c r="X54" s="595"/>
      <c r="Y54" s="595"/>
      <c r="Z54" s="595"/>
      <c r="AA54" s="595"/>
      <c r="AB54" s="595"/>
      <c r="AC54" s="595"/>
      <c r="AD54" s="595"/>
      <c r="AE54" s="595"/>
      <c r="AF54" s="595"/>
      <c r="AG54" s="595"/>
      <c r="AH54" s="595"/>
      <c r="AI54" s="595"/>
    </row>
    <row r="55" spans="1:35" ht="16.149999999999999" customHeight="1">
      <c r="A55" s="131" t="s">
        <v>99</v>
      </c>
      <c r="B55" s="132"/>
      <c r="C55" s="198"/>
      <c r="D55" s="134"/>
      <c r="E55" s="134"/>
      <c r="F55" s="134"/>
      <c r="G55" s="134"/>
      <c r="H55" s="134"/>
      <c r="I55" s="134"/>
      <c r="J55" s="134"/>
      <c r="K55" s="134"/>
      <c r="L55" s="134"/>
      <c r="M55" s="521"/>
      <c r="N55" s="521"/>
      <c r="O55" s="521"/>
      <c r="P55" s="610"/>
      <c r="Q55" s="610"/>
      <c r="R55" s="610"/>
      <c r="S55" s="610"/>
      <c r="T55" s="610"/>
      <c r="U55" s="610"/>
      <c r="V55" s="611"/>
      <c r="W55" s="610"/>
      <c r="X55" s="595"/>
      <c r="Y55" s="595"/>
      <c r="Z55" s="595"/>
      <c r="AA55" s="595"/>
      <c r="AB55" s="595"/>
      <c r="AC55" s="595"/>
      <c r="AD55" s="595"/>
      <c r="AE55" s="595"/>
      <c r="AF55" s="595"/>
      <c r="AG55" s="595"/>
      <c r="AH55" s="595"/>
      <c r="AI55" s="595"/>
    </row>
    <row r="56" spans="1:35" ht="17.25" customHeight="1">
      <c r="A56" s="132" t="s">
        <v>100</v>
      </c>
      <c r="B56" s="132"/>
      <c r="C56" s="133"/>
      <c r="D56" s="199">
        <v>85</v>
      </c>
      <c r="E56" s="199">
        <v>93</v>
      </c>
      <c r="F56" s="199">
        <v>88</v>
      </c>
      <c r="G56" s="199">
        <v>96</v>
      </c>
      <c r="H56" s="199">
        <v>89</v>
      </c>
      <c r="I56" s="199">
        <v>79</v>
      </c>
      <c r="J56" s="199">
        <v>76</v>
      </c>
      <c r="K56" s="199">
        <v>85</v>
      </c>
      <c r="L56" s="199">
        <v>416</v>
      </c>
      <c r="M56" s="521">
        <v>426</v>
      </c>
      <c r="N56" s="521">
        <v>427</v>
      </c>
      <c r="O56" s="521">
        <v>395</v>
      </c>
      <c r="P56" s="610">
        <v>370</v>
      </c>
      <c r="Q56" s="610">
        <v>363</v>
      </c>
      <c r="R56" s="610">
        <v>365</v>
      </c>
      <c r="S56" s="200">
        <v>391</v>
      </c>
      <c r="T56" s="200">
        <v>413</v>
      </c>
      <c r="U56" s="135">
        <v>411</v>
      </c>
      <c r="V56" s="135">
        <v>382</v>
      </c>
      <c r="W56" s="610">
        <v>421</v>
      </c>
      <c r="X56" s="595">
        <v>435</v>
      </c>
      <c r="Y56" s="595">
        <v>416</v>
      </c>
      <c r="Z56" s="595">
        <v>393</v>
      </c>
      <c r="AA56" s="595">
        <v>433</v>
      </c>
      <c r="AB56" s="595">
        <v>455</v>
      </c>
      <c r="AC56" s="595">
        <v>411</v>
      </c>
      <c r="AD56" s="595">
        <v>418</v>
      </c>
      <c r="AE56" s="595">
        <v>442</v>
      </c>
      <c r="AF56" s="595">
        <v>444</v>
      </c>
      <c r="AG56" s="595">
        <v>410</v>
      </c>
      <c r="AH56" s="595">
        <v>416</v>
      </c>
      <c r="AI56" s="595">
        <v>392</v>
      </c>
    </row>
    <row r="57" spans="1:35" ht="17.25" customHeight="1">
      <c r="A57" s="132" t="s">
        <v>102</v>
      </c>
      <c r="B57" s="132"/>
      <c r="C57" s="133"/>
      <c r="D57" s="199">
        <v>10077</v>
      </c>
      <c r="E57" s="199">
        <v>11280</v>
      </c>
      <c r="F57" s="199">
        <v>11255</v>
      </c>
      <c r="G57" s="199">
        <v>11471</v>
      </c>
      <c r="H57" s="199">
        <v>11192</v>
      </c>
      <c r="I57" s="199">
        <v>11311</v>
      </c>
      <c r="J57" s="199">
        <v>11407</v>
      </c>
      <c r="K57" s="199">
        <v>11343</v>
      </c>
      <c r="L57" s="199">
        <v>12970</v>
      </c>
      <c r="M57" s="521">
        <v>13118</v>
      </c>
      <c r="N57" s="521">
        <v>13037</v>
      </c>
      <c r="O57" s="521">
        <v>12138</v>
      </c>
      <c r="P57" s="610">
        <v>11954</v>
      </c>
      <c r="Q57" s="610">
        <v>12172</v>
      </c>
      <c r="R57" s="610">
        <v>12683</v>
      </c>
      <c r="S57" s="200">
        <v>12855</v>
      </c>
      <c r="T57" s="200">
        <v>13522</v>
      </c>
      <c r="U57" s="135">
        <v>13919</v>
      </c>
      <c r="V57" s="135">
        <v>14193</v>
      </c>
      <c r="W57" s="610">
        <v>14621</v>
      </c>
      <c r="X57" s="595">
        <v>14717</v>
      </c>
      <c r="Y57" s="595">
        <v>14685</v>
      </c>
      <c r="Z57" s="595">
        <v>14589</v>
      </c>
      <c r="AA57" s="595">
        <v>15234</v>
      </c>
      <c r="AB57" s="595">
        <v>15541</v>
      </c>
      <c r="AC57" s="595">
        <v>15625</v>
      </c>
      <c r="AD57" s="595">
        <v>16291</v>
      </c>
      <c r="AE57" s="595">
        <v>16497</v>
      </c>
      <c r="AF57" s="595">
        <v>16816</v>
      </c>
      <c r="AG57" s="595">
        <v>16251</v>
      </c>
      <c r="AH57" s="595">
        <v>16424</v>
      </c>
      <c r="AI57" s="595">
        <v>15201</v>
      </c>
    </row>
    <row r="58" spans="1:35" ht="17.25" customHeight="1">
      <c r="A58" s="132" t="s">
        <v>103</v>
      </c>
      <c r="B58" s="132"/>
      <c r="C58" s="133"/>
      <c r="D58" s="199">
        <v>1637</v>
      </c>
      <c r="E58" s="199">
        <v>1961</v>
      </c>
      <c r="F58" s="199">
        <v>1994</v>
      </c>
      <c r="G58" s="199">
        <v>2197</v>
      </c>
      <c r="H58" s="199">
        <v>2318</v>
      </c>
      <c r="I58" s="199">
        <v>2471</v>
      </c>
      <c r="J58" s="199">
        <v>2755</v>
      </c>
      <c r="K58" s="199">
        <v>2853</v>
      </c>
      <c r="L58" s="199">
        <v>2511</v>
      </c>
      <c r="M58" s="521">
        <v>2461</v>
      </c>
      <c r="N58" s="521">
        <v>2331</v>
      </c>
      <c r="O58" s="521">
        <v>2112</v>
      </c>
      <c r="P58" s="610">
        <v>2100</v>
      </c>
      <c r="Q58" s="610">
        <v>2105</v>
      </c>
      <c r="R58" s="610">
        <v>2194</v>
      </c>
      <c r="S58" s="200">
        <v>2188</v>
      </c>
      <c r="T58" s="200">
        <v>2157</v>
      </c>
      <c r="U58" s="135">
        <v>2119</v>
      </c>
      <c r="V58" s="135">
        <v>2130</v>
      </c>
      <c r="W58" s="610">
        <v>2161</v>
      </c>
      <c r="X58" s="595">
        <v>2129</v>
      </c>
      <c r="Y58" s="595">
        <v>2014</v>
      </c>
      <c r="Z58" s="595">
        <v>1961</v>
      </c>
      <c r="AA58" s="595">
        <v>2019</v>
      </c>
      <c r="AB58" s="595">
        <v>1999</v>
      </c>
      <c r="AC58" s="595">
        <v>1976</v>
      </c>
      <c r="AD58" s="595">
        <v>2007</v>
      </c>
      <c r="AE58" s="595">
        <v>1979</v>
      </c>
      <c r="AF58" s="595">
        <v>2049</v>
      </c>
      <c r="AG58" s="595">
        <v>1925</v>
      </c>
      <c r="AH58" s="595">
        <v>1899</v>
      </c>
      <c r="AI58" s="595">
        <v>1905</v>
      </c>
    </row>
    <row r="59" spans="1:35" ht="17.25" customHeight="1">
      <c r="A59" s="132" t="s">
        <v>104</v>
      </c>
      <c r="B59" s="132"/>
      <c r="C59" s="133"/>
      <c r="D59" s="199">
        <v>421</v>
      </c>
      <c r="E59" s="199">
        <v>438</v>
      </c>
      <c r="F59" s="199">
        <v>446</v>
      </c>
      <c r="G59" s="199">
        <v>450</v>
      </c>
      <c r="H59" s="199">
        <v>453</v>
      </c>
      <c r="I59" s="199">
        <v>458</v>
      </c>
      <c r="J59" s="199">
        <v>510</v>
      </c>
      <c r="K59" s="199">
        <v>516</v>
      </c>
      <c r="L59" s="199">
        <v>522</v>
      </c>
      <c r="M59" s="521">
        <v>528</v>
      </c>
      <c r="N59" s="521">
        <v>561</v>
      </c>
      <c r="O59" s="521">
        <v>566</v>
      </c>
      <c r="P59" s="610">
        <v>571</v>
      </c>
      <c r="Q59" s="610">
        <v>577</v>
      </c>
      <c r="R59" s="610">
        <v>588</v>
      </c>
      <c r="S59" s="200">
        <v>570</v>
      </c>
      <c r="T59" s="200">
        <v>575</v>
      </c>
      <c r="U59" s="135">
        <v>612</v>
      </c>
      <c r="V59" s="135">
        <v>616</v>
      </c>
      <c r="W59" s="610">
        <v>625</v>
      </c>
      <c r="X59" s="595">
        <v>634</v>
      </c>
      <c r="Y59" s="595">
        <v>638</v>
      </c>
      <c r="Z59" s="595">
        <v>646</v>
      </c>
      <c r="AA59" s="595">
        <v>653</v>
      </c>
      <c r="AB59" s="595">
        <v>659</v>
      </c>
      <c r="AC59" s="595">
        <v>664</v>
      </c>
      <c r="AD59" s="595">
        <v>670</v>
      </c>
      <c r="AE59" s="595">
        <v>678</v>
      </c>
      <c r="AF59" s="595">
        <v>684</v>
      </c>
      <c r="AG59" s="595">
        <v>729</v>
      </c>
      <c r="AH59" s="595">
        <v>736</v>
      </c>
      <c r="AI59" s="595">
        <v>744</v>
      </c>
    </row>
    <row r="60" spans="1:35" ht="17.25" customHeight="1">
      <c r="A60" s="132" t="s">
        <v>577</v>
      </c>
      <c r="B60" s="132"/>
      <c r="C60" s="133"/>
      <c r="D60" s="201" t="s">
        <v>61</v>
      </c>
      <c r="E60" s="201" t="s">
        <v>61</v>
      </c>
      <c r="F60" s="201" t="s">
        <v>61</v>
      </c>
      <c r="G60" s="201" t="s">
        <v>61</v>
      </c>
      <c r="H60" s="201" t="s">
        <v>61</v>
      </c>
      <c r="I60" s="201" t="s">
        <v>61</v>
      </c>
      <c r="J60" s="201" t="s">
        <v>61</v>
      </c>
      <c r="K60" s="201" t="s">
        <v>61</v>
      </c>
      <c r="L60" s="199">
        <v>14</v>
      </c>
      <c r="M60" s="521">
        <v>14</v>
      </c>
      <c r="N60" s="521">
        <v>14</v>
      </c>
      <c r="O60" s="521">
        <v>59</v>
      </c>
      <c r="P60" s="610">
        <v>63</v>
      </c>
      <c r="Q60" s="610">
        <v>62</v>
      </c>
      <c r="R60" s="610">
        <v>64</v>
      </c>
      <c r="S60" s="200">
        <v>59</v>
      </c>
      <c r="T60" s="200">
        <v>62</v>
      </c>
      <c r="U60" s="135">
        <v>64</v>
      </c>
      <c r="V60" s="135">
        <v>66</v>
      </c>
      <c r="W60" s="610">
        <v>62</v>
      </c>
      <c r="X60" s="595">
        <v>65</v>
      </c>
      <c r="Y60" s="595">
        <v>65</v>
      </c>
      <c r="Z60" s="595">
        <v>67</v>
      </c>
      <c r="AA60" s="595">
        <v>60</v>
      </c>
      <c r="AB60" s="595">
        <v>0</v>
      </c>
      <c r="AC60" s="595">
        <v>0</v>
      </c>
      <c r="AD60" s="595">
        <v>0</v>
      </c>
      <c r="AE60" s="595">
        <v>0</v>
      </c>
      <c r="AF60" s="595">
        <v>0</v>
      </c>
      <c r="AG60" s="595">
        <v>0</v>
      </c>
      <c r="AH60" s="595">
        <v>0</v>
      </c>
      <c r="AI60" s="595">
        <v>0</v>
      </c>
    </row>
    <row r="61" spans="1:35" ht="17.25" customHeight="1">
      <c r="A61" s="132" t="s">
        <v>105</v>
      </c>
      <c r="B61" s="132"/>
      <c r="C61" s="133"/>
      <c r="D61" s="199">
        <v>59</v>
      </c>
      <c r="E61" s="199">
        <v>63</v>
      </c>
      <c r="F61" s="199">
        <v>62</v>
      </c>
      <c r="G61" s="199">
        <v>101</v>
      </c>
      <c r="H61" s="199">
        <v>102</v>
      </c>
      <c r="I61" s="199">
        <v>103</v>
      </c>
      <c r="J61" s="199">
        <v>104</v>
      </c>
      <c r="K61" s="199">
        <v>99</v>
      </c>
      <c r="L61" s="199">
        <v>59</v>
      </c>
      <c r="M61" s="521">
        <v>72</v>
      </c>
      <c r="N61" s="521">
        <v>58</v>
      </c>
      <c r="O61" s="521">
        <v>58</v>
      </c>
      <c r="P61" s="610">
        <v>56</v>
      </c>
      <c r="Q61" s="610">
        <v>58</v>
      </c>
      <c r="R61" s="610">
        <v>61</v>
      </c>
      <c r="S61" s="200">
        <v>69</v>
      </c>
      <c r="T61" s="200">
        <v>67</v>
      </c>
      <c r="U61" s="135">
        <v>67</v>
      </c>
      <c r="V61" s="135">
        <v>70</v>
      </c>
      <c r="W61" s="610">
        <v>72</v>
      </c>
      <c r="X61" s="595">
        <v>73</v>
      </c>
      <c r="Y61" s="595">
        <v>72</v>
      </c>
      <c r="Z61" s="595">
        <v>71</v>
      </c>
      <c r="AA61" s="595">
        <v>69</v>
      </c>
      <c r="AB61" s="595">
        <v>66</v>
      </c>
      <c r="AC61" s="595">
        <v>65</v>
      </c>
      <c r="AD61" s="595">
        <v>65</v>
      </c>
      <c r="AE61" s="595">
        <v>69</v>
      </c>
      <c r="AF61" s="595">
        <v>69</v>
      </c>
      <c r="AG61" s="595">
        <v>69</v>
      </c>
      <c r="AH61" s="595">
        <v>69</v>
      </c>
      <c r="AI61" s="595">
        <v>75</v>
      </c>
    </row>
    <row r="62" spans="1:35" ht="17.25" customHeight="1">
      <c r="A62" s="132" t="s">
        <v>106</v>
      </c>
      <c r="B62" s="132"/>
      <c r="C62" s="133"/>
      <c r="D62" s="199">
        <v>68</v>
      </c>
      <c r="E62" s="199">
        <v>103</v>
      </c>
      <c r="F62" s="199">
        <v>27</v>
      </c>
      <c r="G62" s="199">
        <v>5</v>
      </c>
      <c r="H62" s="199">
        <v>7</v>
      </c>
      <c r="I62" s="199">
        <v>4</v>
      </c>
      <c r="J62" s="199">
        <v>3</v>
      </c>
      <c r="K62" s="199">
        <v>3</v>
      </c>
      <c r="L62" s="199">
        <v>1</v>
      </c>
      <c r="M62" s="521">
        <v>42</v>
      </c>
      <c r="N62" s="521">
        <v>0</v>
      </c>
      <c r="O62" s="521">
        <v>2</v>
      </c>
      <c r="P62" s="610">
        <v>3</v>
      </c>
      <c r="Q62" s="610">
        <v>4</v>
      </c>
      <c r="R62" s="610">
        <v>7</v>
      </c>
      <c r="S62" s="200">
        <v>47</v>
      </c>
      <c r="T62" s="200">
        <v>59</v>
      </c>
      <c r="U62" s="135">
        <v>61</v>
      </c>
      <c r="V62" s="135">
        <v>57</v>
      </c>
      <c r="W62" s="610">
        <v>141</v>
      </c>
      <c r="X62" s="595">
        <v>152</v>
      </c>
      <c r="Y62" s="595">
        <v>152</v>
      </c>
      <c r="Z62" s="595">
        <v>148</v>
      </c>
      <c r="AA62" s="595">
        <v>150</v>
      </c>
      <c r="AB62" s="595">
        <v>174</v>
      </c>
      <c r="AC62" s="595">
        <v>170</v>
      </c>
      <c r="AD62" s="595">
        <v>178</v>
      </c>
      <c r="AE62" s="595">
        <v>177</v>
      </c>
      <c r="AF62" s="595">
        <v>128</v>
      </c>
      <c r="AG62" s="595">
        <v>138</v>
      </c>
      <c r="AH62" s="595">
        <v>169</v>
      </c>
      <c r="AI62" s="595">
        <v>130</v>
      </c>
    </row>
    <row r="63" spans="1:35" ht="17.25" customHeight="1">
      <c r="A63" s="132" t="s">
        <v>107</v>
      </c>
      <c r="B63" s="132"/>
      <c r="C63" s="133"/>
      <c r="D63" s="199">
        <v>121</v>
      </c>
      <c r="E63" s="199">
        <v>139</v>
      </c>
      <c r="F63" s="199">
        <v>102</v>
      </c>
      <c r="G63" s="199">
        <v>103</v>
      </c>
      <c r="H63" s="199">
        <v>123</v>
      </c>
      <c r="I63" s="199">
        <v>106</v>
      </c>
      <c r="J63" s="199">
        <v>117</v>
      </c>
      <c r="K63" s="199">
        <v>153</v>
      </c>
      <c r="L63" s="199">
        <v>172</v>
      </c>
      <c r="M63" s="521">
        <v>221</v>
      </c>
      <c r="N63" s="521">
        <v>242</v>
      </c>
      <c r="O63" s="521">
        <v>445</v>
      </c>
      <c r="P63" s="610">
        <v>516</v>
      </c>
      <c r="Q63" s="610">
        <v>275</v>
      </c>
      <c r="R63" s="610">
        <v>319</v>
      </c>
      <c r="S63" s="200">
        <v>195</v>
      </c>
      <c r="T63" s="200">
        <v>213</v>
      </c>
      <c r="U63" s="135">
        <v>196</v>
      </c>
      <c r="V63" s="135">
        <v>232</v>
      </c>
      <c r="W63" s="610">
        <v>183</v>
      </c>
      <c r="X63" s="595">
        <v>124</v>
      </c>
      <c r="Y63" s="595">
        <v>137</v>
      </c>
      <c r="Z63" s="595">
        <v>321</v>
      </c>
      <c r="AA63" s="595">
        <v>396</v>
      </c>
      <c r="AB63" s="595">
        <v>401</v>
      </c>
      <c r="AC63" s="595">
        <v>403</v>
      </c>
      <c r="AD63" s="595">
        <v>465</v>
      </c>
      <c r="AE63" s="595">
        <v>451</v>
      </c>
      <c r="AF63" s="595">
        <v>375</v>
      </c>
      <c r="AG63" s="595">
        <v>370</v>
      </c>
      <c r="AH63" s="595">
        <v>322</v>
      </c>
      <c r="AI63" s="595">
        <v>363</v>
      </c>
    </row>
    <row r="64" spans="1:35" ht="17.25" customHeight="1">
      <c r="A64" s="145" t="s">
        <v>108</v>
      </c>
      <c r="B64" s="145"/>
      <c r="C64" s="146"/>
      <c r="D64" s="202">
        <v>638</v>
      </c>
      <c r="E64" s="202">
        <v>650</v>
      </c>
      <c r="F64" s="202">
        <v>658</v>
      </c>
      <c r="G64" s="202">
        <v>680</v>
      </c>
      <c r="H64" s="202">
        <v>674</v>
      </c>
      <c r="I64" s="202">
        <v>695</v>
      </c>
      <c r="J64" s="202">
        <v>718</v>
      </c>
      <c r="K64" s="202">
        <v>736</v>
      </c>
      <c r="L64" s="202">
        <v>767</v>
      </c>
      <c r="M64" s="522">
        <v>811</v>
      </c>
      <c r="N64" s="522">
        <v>827</v>
      </c>
      <c r="O64" s="522">
        <v>742</v>
      </c>
      <c r="P64" s="167">
        <v>753</v>
      </c>
      <c r="Q64" s="167">
        <v>809</v>
      </c>
      <c r="R64" s="167">
        <v>908</v>
      </c>
      <c r="S64" s="203">
        <v>918</v>
      </c>
      <c r="T64" s="203">
        <v>1011</v>
      </c>
      <c r="U64" s="152">
        <v>1050</v>
      </c>
      <c r="V64" s="152">
        <v>1109</v>
      </c>
      <c r="W64" s="167">
        <v>1149</v>
      </c>
      <c r="X64" s="534">
        <v>1168</v>
      </c>
      <c r="Y64" s="534">
        <v>1139</v>
      </c>
      <c r="Z64" s="534">
        <v>1142</v>
      </c>
      <c r="AA64" s="534">
        <v>1196</v>
      </c>
      <c r="AB64" s="534">
        <v>1228</v>
      </c>
      <c r="AC64" s="534">
        <v>1250</v>
      </c>
      <c r="AD64" s="534">
        <v>1303</v>
      </c>
      <c r="AE64" s="534">
        <v>1384</v>
      </c>
      <c r="AF64" s="534">
        <v>1411</v>
      </c>
      <c r="AG64" s="534">
        <v>1360</v>
      </c>
      <c r="AH64" s="534">
        <v>1415</v>
      </c>
      <c r="AI64" s="534">
        <v>1463</v>
      </c>
    </row>
    <row r="65" spans="1:110" ht="18.75" customHeight="1">
      <c r="A65" s="131" t="s">
        <v>109</v>
      </c>
      <c r="B65" s="131"/>
      <c r="C65" s="133"/>
      <c r="D65" s="135">
        <f t="shared" ref="D65:W65" si="14">SUM(D56:D64)</f>
        <v>13106</v>
      </c>
      <c r="E65" s="135">
        <f t="shared" si="14"/>
        <v>14727</v>
      </c>
      <c r="F65" s="135">
        <f t="shared" si="14"/>
        <v>14632</v>
      </c>
      <c r="G65" s="135">
        <f t="shared" si="14"/>
        <v>15103</v>
      </c>
      <c r="H65" s="135">
        <f t="shared" si="14"/>
        <v>14958</v>
      </c>
      <c r="I65" s="135">
        <f t="shared" si="14"/>
        <v>15227</v>
      </c>
      <c r="J65" s="135">
        <f t="shared" si="14"/>
        <v>15690</v>
      </c>
      <c r="K65" s="135">
        <f t="shared" si="14"/>
        <v>15788</v>
      </c>
      <c r="L65" s="135">
        <f t="shared" si="14"/>
        <v>17432</v>
      </c>
      <c r="M65" s="135">
        <f t="shared" si="14"/>
        <v>17693</v>
      </c>
      <c r="N65" s="135">
        <f t="shared" si="14"/>
        <v>17497</v>
      </c>
      <c r="O65" s="135">
        <f t="shared" si="14"/>
        <v>16517</v>
      </c>
      <c r="P65" s="136">
        <f t="shared" si="14"/>
        <v>16386</v>
      </c>
      <c r="Q65" s="136">
        <f t="shared" si="14"/>
        <v>16425</v>
      </c>
      <c r="R65" s="136">
        <f t="shared" si="14"/>
        <v>17189</v>
      </c>
      <c r="S65" s="136">
        <f t="shared" si="14"/>
        <v>17292</v>
      </c>
      <c r="T65" s="136">
        <f t="shared" si="14"/>
        <v>18079</v>
      </c>
      <c r="U65" s="136">
        <f t="shared" si="14"/>
        <v>18499</v>
      </c>
      <c r="V65" s="136">
        <f t="shared" si="14"/>
        <v>18855</v>
      </c>
      <c r="W65" s="136">
        <f t="shared" si="14"/>
        <v>19435</v>
      </c>
      <c r="X65" s="602">
        <f t="shared" ref="X65:AH65" si="15">SUM(X56:X64)</f>
        <v>19497</v>
      </c>
      <c r="Y65" s="602">
        <f t="shared" si="15"/>
        <v>19318</v>
      </c>
      <c r="Z65" s="602">
        <f t="shared" si="15"/>
        <v>19338</v>
      </c>
      <c r="AA65" s="602">
        <f t="shared" si="15"/>
        <v>20210</v>
      </c>
      <c r="AB65" s="602">
        <f t="shared" si="15"/>
        <v>20523</v>
      </c>
      <c r="AC65" s="602">
        <f t="shared" si="15"/>
        <v>20564</v>
      </c>
      <c r="AD65" s="602">
        <f t="shared" si="15"/>
        <v>21397</v>
      </c>
      <c r="AE65" s="602">
        <f t="shared" si="15"/>
        <v>21677</v>
      </c>
      <c r="AF65" s="602">
        <f t="shared" si="15"/>
        <v>21976</v>
      </c>
      <c r="AG65" s="602">
        <f t="shared" si="15"/>
        <v>21252</v>
      </c>
      <c r="AH65" s="602">
        <f t="shared" si="15"/>
        <v>21450</v>
      </c>
      <c r="AI65" s="602">
        <f>SUM(AI56:AI64)</f>
        <v>20273</v>
      </c>
      <c r="AJ65" s="600"/>
      <c r="AK65" s="600"/>
      <c r="AL65" s="600"/>
      <c r="AM65" s="600"/>
      <c r="AN65" s="600"/>
      <c r="AO65" s="600"/>
      <c r="AP65" s="600"/>
      <c r="AQ65" s="600"/>
      <c r="AR65" s="600"/>
      <c r="AS65" s="600"/>
      <c r="AT65" s="600"/>
      <c r="AU65" s="600"/>
      <c r="AV65" s="600"/>
      <c r="AW65" s="600"/>
      <c r="AX65" s="600"/>
      <c r="AY65" s="600"/>
      <c r="AZ65" s="600"/>
      <c r="BA65" s="600"/>
      <c r="BB65" s="600"/>
      <c r="BC65" s="600"/>
      <c r="BD65" s="600"/>
      <c r="BE65" s="600"/>
      <c r="BF65" s="600"/>
      <c r="BG65" s="600"/>
      <c r="BH65" s="600"/>
      <c r="BI65" s="600"/>
      <c r="BJ65" s="600"/>
      <c r="BK65" s="600"/>
      <c r="BL65" s="600"/>
      <c r="BM65" s="600"/>
      <c r="BN65" s="600"/>
      <c r="BO65" s="600"/>
      <c r="BP65" s="600"/>
      <c r="BQ65" s="600"/>
      <c r="BR65" s="600"/>
      <c r="BS65" s="600"/>
      <c r="BT65" s="600"/>
      <c r="BU65" s="600"/>
      <c r="BV65" s="600"/>
      <c r="BW65" s="600"/>
      <c r="BX65" s="600"/>
      <c r="BY65" s="600"/>
      <c r="BZ65" s="600"/>
      <c r="CA65" s="600"/>
      <c r="CB65" s="600"/>
      <c r="CC65" s="600"/>
      <c r="CD65" s="600"/>
      <c r="CE65" s="600"/>
      <c r="CF65" s="600"/>
      <c r="CG65" s="600"/>
      <c r="CH65" s="600"/>
      <c r="CI65" s="600"/>
      <c r="CJ65" s="600"/>
      <c r="CK65" s="600"/>
      <c r="CL65" s="600"/>
      <c r="CM65" s="600"/>
      <c r="CN65" s="600"/>
      <c r="CO65" s="600"/>
      <c r="CP65" s="600"/>
      <c r="CQ65" s="600"/>
      <c r="CR65" s="600"/>
      <c r="CS65" s="600"/>
      <c r="CT65" s="600"/>
      <c r="CU65" s="600"/>
      <c r="CV65" s="600"/>
      <c r="CW65" s="600"/>
      <c r="CX65" s="600"/>
      <c r="CY65" s="600"/>
      <c r="CZ65" s="600"/>
      <c r="DA65" s="600"/>
      <c r="DB65" s="600"/>
      <c r="DC65" s="600"/>
      <c r="DD65" s="600"/>
      <c r="DE65" s="600"/>
      <c r="DF65" s="600"/>
    </row>
    <row r="66" spans="1:110" ht="13.5" customHeight="1">
      <c r="A66" s="132"/>
      <c r="B66" s="132"/>
      <c r="C66" s="133"/>
      <c r="D66" s="134"/>
      <c r="E66" s="134"/>
      <c r="F66" s="134"/>
      <c r="G66" s="134"/>
      <c r="H66" s="134"/>
      <c r="I66" s="134"/>
      <c r="J66" s="134"/>
      <c r="K66" s="134"/>
      <c r="L66" s="134"/>
      <c r="M66" s="521"/>
      <c r="N66" s="521"/>
      <c r="O66" s="521"/>
      <c r="P66" s="610"/>
      <c r="Q66" s="610"/>
      <c r="R66" s="610"/>
      <c r="S66" s="610"/>
      <c r="T66" s="610"/>
      <c r="U66" s="610"/>
      <c r="V66" s="610"/>
      <c r="W66" s="610"/>
      <c r="X66" s="595"/>
      <c r="Y66" s="595"/>
      <c r="Z66" s="595"/>
      <c r="AA66" s="595"/>
      <c r="AB66" s="595"/>
      <c r="AC66" s="595"/>
      <c r="AD66" s="595"/>
      <c r="AE66" s="595"/>
      <c r="AF66" s="595"/>
      <c r="AG66" s="595"/>
      <c r="AH66" s="595"/>
      <c r="AI66" s="595"/>
      <c r="AJ66" s="600"/>
      <c r="AK66" s="600"/>
      <c r="AL66" s="600"/>
      <c r="AM66" s="600"/>
      <c r="AN66" s="600"/>
      <c r="AO66" s="600"/>
      <c r="AP66" s="600"/>
      <c r="AQ66" s="600"/>
      <c r="AR66" s="600"/>
      <c r="AS66" s="600"/>
      <c r="AT66" s="600"/>
      <c r="AU66" s="600"/>
      <c r="AV66" s="600"/>
      <c r="AW66" s="600"/>
      <c r="AX66" s="600"/>
      <c r="AY66" s="600"/>
      <c r="AZ66" s="600"/>
      <c r="BA66" s="600"/>
      <c r="BB66" s="600"/>
      <c r="BC66" s="600"/>
      <c r="BD66" s="600"/>
      <c r="BE66" s="600"/>
      <c r="BF66" s="600"/>
      <c r="BG66" s="600"/>
      <c r="BH66" s="600"/>
      <c r="BI66" s="600"/>
      <c r="BJ66" s="600"/>
      <c r="BK66" s="600"/>
      <c r="BL66" s="600"/>
      <c r="BM66" s="600"/>
      <c r="BN66" s="600"/>
      <c r="BO66" s="600"/>
      <c r="BP66" s="600"/>
      <c r="BQ66" s="600"/>
      <c r="BR66" s="600"/>
      <c r="BS66" s="600"/>
      <c r="BT66" s="600"/>
      <c r="BU66" s="600"/>
      <c r="BV66" s="600"/>
      <c r="BW66" s="600"/>
      <c r="BX66" s="600"/>
      <c r="BY66" s="600"/>
      <c r="BZ66" s="600"/>
      <c r="CA66" s="600"/>
      <c r="CB66" s="600"/>
      <c r="CC66" s="600"/>
      <c r="CD66" s="600"/>
      <c r="CE66" s="600"/>
      <c r="CF66" s="600"/>
      <c r="CG66" s="600"/>
      <c r="CH66" s="600"/>
      <c r="CI66" s="600"/>
      <c r="CJ66" s="600"/>
      <c r="CK66" s="600"/>
      <c r="CL66" s="600"/>
      <c r="CM66" s="600"/>
      <c r="CN66" s="600"/>
      <c r="CO66" s="600"/>
      <c r="CP66" s="600"/>
      <c r="CQ66" s="600"/>
      <c r="CR66" s="600"/>
      <c r="CS66" s="600"/>
      <c r="CT66" s="600"/>
      <c r="CU66" s="600"/>
      <c r="CV66" s="600"/>
      <c r="CW66" s="600"/>
      <c r="CX66" s="600"/>
      <c r="CY66" s="600"/>
      <c r="CZ66" s="600"/>
      <c r="DA66" s="600"/>
      <c r="DB66" s="600"/>
      <c r="DC66" s="600"/>
      <c r="DD66" s="600"/>
      <c r="DE66" s="600"/>
      <c r="DF66" s="600"/>
    </row>
    <row r="67" spans="1:110" ht="16.149999999999999" customHeight="1">
      <c r="A67" s="131" t="s">
        <v>110</v>
      </c>
      <c r="B67" s="132"/>
      <c r="C67" s="198"/>
      <c r="D67" s="134"/>
      <c r="E67" s="134"/>
      <c r="F67" s="134"/>
      <c r="G67" s="134"/>
      <c r="H67" s="134"/>
      <c r="I67" s="134"/>
      <c r="J67" s="134"/>
      <c r="K67" s="134"/>
      <c r="L67" s="134"/>
      <c r="M67" s="521"/>
      <c r="N67" s="521"/>
      <c r="O67" s="521"/>
      <c r="P67" s="610"/>
      <c r="Q67" s="610"/>
      <c r="R67" s="610"/>
      <c r="S67" s="610"/>
      <c r="T67" s="610"/>
      <c r="U67" s="610"/>
      <c r="V67" s="610"/>
      <c r="W67" s="610"/>
      <c r="X67" s="595"/>
      <c r="Y67" s="595"/>
      <c r="Z67" s="595"/>
      <c r="AA67" s="595"/>
      <c r="AB67" s="595"/>
      <c r="AC67" s="595"/>
      <c r="AD67" s="595"/>
      <c r="AE67" s="595"/>
      <c r="AF67" s="595"/>
      <c r="AG67" s="595"/>
      <c r="AH67" s="595"/>
      <c r="AI67" s="595"/>
      <c r="AJ67" s="600"/>
      <c r="AK67" s="600"/>
      <c r="AL67" s="600"/>
      <c r="AM67" s="600"/>
      <c r="AN67" s="600"/>
      <c r="AO67" s="600"/>
      <c r="AP67" s="600"/>
      <c r="AQ67" s="600"/>
      <c r="AR67" s="600"/>
      <c r="AS67" s="600"/>
      <c r="AT67" s="600"/>
      <c r="AU67" s="600"/>
      <c r="AV67" s="600"/>
      <c r="AW67" s="600"/>
      <c r="AX67" s="600"/>
      <c r="AY67" s="600"/>
      <c r="AZ67" s="600"/>
      <c r="BA67" s="600"/>
      <c r="BB67" s="600"/>
      <c r="BC67" s="600"/>
      <c r="BD67" s="600"/>
      <c r="BE67" s="600"/>
      <c r="BF67" s="600"/>
      <c r="BG67" s="600"/>
      <c r="BH67" s="600"/>
      <c r="BI67" s="600"/>
      <c r="BJ67" s="600"/>
      <c r="BK67" s="600"/>
      <c r="BL67" s="600"/>
      <c r="BM67" s="600"/>
      <c r="BN67" s="600"/>
      <c r="BO67" s="600"/>
      <c r="BP67" s="600"/>
      <c r="BQ67" s="600"/>
      <c r="BR67" s="600"/>
      <c r="BS67" s="600"/>
      <c r="BT67" s="600"/>
      <c r="BU67" s="600"/>
      <c r="BV67" s="600"/>
      <c r="BW67" s="600"/>
      <c r="BX67" s="600"/>
      <c r="BY67" s="600"/>
      <c r="BZ67" s="600"/>
      <c r="CA67" s="600"/>
      <c r="CB67" s="600"/>
      <c r="CC67" s="600"/>
      <c r="CD67" s="600"/>
      <c r="CE67" s="600"/>
      <c r="CF67" s="600"/>
      <c r="CG67" s="600"/>
      <c r="CH67" s="600"/>
      <c r="CI67" s="600"/>
      <c r="CJ67" s="600"/>
      <c r="CK67" s="600"/>
      <c r="CL67" s="600"/>
      <c r="CM67" s="600"/>
      <c r="CN67" s="600"/>
      <c r="CO67" s="600"/>
      <c r="CP67" s="600"/>
      <c r="CQ67" s="600"/>
      <c r="CR67" s="600"/>
      <c r="CS67" s="600"/>
      <c r="CT67" s="600"/>
      <c r="CU67" s="600"/>
      <c r="CV67" s="600"/>
      <c r="CW67" s="600"/>
      <c r="CX67" s="600"/>
      <c r="CY67" s="600"/>
      <c r="CZ67" s="600"/>
      <c r="DA67" s="600"/>
      <c r="DB67" s="600"/>
      <c r="DC67" s="600"/>
      <c r="DD67" s="600"/>
      <c r="DE67" s="600"/>
      <c r="DF67" s="600"/>
    </row>
    <row r="68" spans="1:110" ht="17.25" customHeight="1">
      <c r="A68" s="132" t="s">
        <v>111</v>
      </c>
      <c r="B68" s="132"/>
      <c r="C68" s="133"/>
      <c r="D68" s="135">
        <v>221</v>
      </c>
      <c r="E68" s="135">
        <v>237</v>
      </c>
      <c r="F68" s="135">
        <v>274</v>
      </c>
      <c r="G68" s="135">
        <v>329</v>
      </c>
      <c r="H68" s="135">
        <v>286</v>
      </c>
      <c r="I68" s="135">
        <v>301</v>
      </c>
      <c r="J68" s="135">
        <v>321</v>
      </c>
      <c r="K68" s="135">
        <v>285</v>
      </c>
      <c r="L68" s="135">
        <v>297</v>
      </c>
      <c r="M68" s="521">
        <v>316</v>
      </c>
      <c r="N68" s="521">
        <v>358</v>
      </c>
      <c r="O68" s="521">
        <v>444</v>
      </c>
      <c r="P68" s="610">
        <v>388</v>
      </c>
      <c r="Q68" s="610">
        <v>431</v>
      </c>
      <c r="R68" s="610">
        <v>463</v>
      </c>
      <c r="S68" s="136">
        <v>447</v>
      </c>
      <c r="T68" s="136">
        <v>356</v>
      </c>
      <c r="U68" s="135">
        <v>418</v>
      </c>
      <c r="V68" s="135">
        <v>455</v>
      </c>
      <c r="W68" s="610">
        <v>387</v>
      </c>
      <c r="X68" s="595">
        <v>318</v>
      </c>
      <c r="Y68" s="595">
        <v>410</v>
      </c>
      <c r="Z68" s="595">
        <v>471</v>
      </c>
      <c r="AA68" s="595">
        <v>528</v>
      </c>
      <c r="AB68" s="595">
        <v>479</v>
      </c>
      <c r="AC68" s="595">
        <v>470</v>
      </c>
      <c r="AD68" s="595">
        <v>487</v>
      </c>
      <c r="AE68" s="595">
        <v>428</v>
      </c>
      <c r="AF68" s="595">
        <v>329</v>
      </c>
      <c r="AG68" s="595">
        <v>372</v>
      </c>
      <c r="AH68" s="595">
        <v>376</v>
      </c>
      <c r="AI68" s="595">
        <v>375</v>
      </c>
      <c r="AJ68" s="600"/>
      <c r="AK68" s="600"/>
      <c r="AL68" s="600"/>
      <c r="AM68" s="600"/>
      <c r="AN68" s="600"/>
      <c r="AO68" s="600"/>
      <c r="AP68" s="600"/>
      <c r="AQ68" s="600"/>
      <c r="AR68" s="600"/>
      <c r="AS68" s="600"/>
      <c r="AT68" s="600"/>
      <c r="AU68" s="600"/>
      <c r="AV68" s="600"/>
      <c r="AW68" s="600"/>
      <c r="AX68" s="600"/>
      <c r="AY68" s="600"/>
      <c r="AZ68" s="600"/>
      <c r="BA68" s="600"/>
      <c r="BB68" s="600"/>
      <c r="BC68" s="600"/>
      <c r="BD68" s="600"/>
      <c r="BE68" s="600"/>
      <c r="BF68" s="600"/>
      <c r="BG68" s="600"/>
      <c r="BH68" s="600"/>
      <c r="BI68" s="600"/>
      <c r="BJ68" s="600"/>
      <c r="BK68" s="600"/>
      <c r="BL68" s="600"/>
      <c r="BM68" s="600"/>
      <c r="BN68" s="600"/>
      <c r="BO68" s="600"/>
      <c r="BP68" s="600"/>
      <c r="BQ68" s="600"/>
      <c r="BR68" s="600"/>
      <c r="BS68" s="600"/>
      <c r="BT68" s="600"/>
      <c r="BU68" s="600"/>
      <c r="BV68" s="600"/>
      <c r="BW68" s="600"/>
      <c r="BX68" s="600"/>
      <c r="BY68" s="600"/>
      <c r="BZ68" s="600"/>
      <c r="CA68" s="600"/>
      <c r="CB68" s="600"/>
      <c r="CC68" s="600"/>
      <c r="CD68" s="600"/>
      <c r="CE68" s="600"/>
      <c r="CF68" s="600"/>
      <c r="CG68" s="600"/>
      <c r="CH68" s="600"/>
      <c r="CI68" s="600"/>
      <c r="CJ68" s="600"/>
      <c r="CK68" s="600"/>
      <c r="CL68" s="600"/>
      <c r="CM68" s="600"/>
      <c r="CN68" s="600"/>
      <c r="CO68" s="600"/>
      <c r="CP68" s="600"/>
      <c r="CQ68" s="600"/>
      <c r="CR68" s="600"/>
      <c r="CS68" s="600"/>
      <c r="CT68" s="600"/>
      <c r="CU68" s="600"/>
      <c r="CV68" s="600"/>
      <c r="CW68" s="600"/>
      <c r="CX68" s="600"/>
      <c r="CY68" s="600"/>
      <c r="CZ68" s="600"/>
      <c r="DA68" s="600"/>
      <c r="DB68" s="600"/>
      <c r="DC68" s="600"/>
      <c r="DD68" s="600"/>
      <c r="DE68" s="600"/>
      <c r="DF68" s="600"/>
    </row>
    <row r="69" spans="1:110" ht="17.25" customHeight="1">
      <c r="A69" s="132" t="s">
        <v>107</v>
      </c>
      <c r="B69" s="132"/>
      <c r="C69" s="133"/>
      <c r="D69" s="135">
        <v>123</v>
      </c>
      <c r="E69" s="135">
        <v>193</v>
      </c>
      <c r="F69" s="135">
        <v>183</v>
      </c>
      <c r="G69" s="135">
        <v>198</v>
      </c>
      <c r="H69" s="135">
        <v>329</v>
      </c>
      <c r="I69" s="135">
        <v>181</v>
      </c>
      <c r="J69" s="135">
        <v>125</v>
      </c>
      <c r="K69" s="135">
        <v>140</v>
      </c>
      <c r="L69" s="135">
        <v>185</v>
      </c>
      <c r="M69" s="521">
        <v>260</v>
      </c>
      <c r="N69" s="521">
        <v>368</v>
      </c>
      <c r="O69" s="521">
        <v>761</v>
      </c>
      <c r="P69" s="610">
        <v>718</v>
      </c>
      <c r="Q69" s="610">
        <v>371</v>
      </c>
      <c r="R69" s="610">
        <v>380</v>
      </c>
      <c r="S69" s="136">
        <v>182</v>
      </c>
      <c r="T69" s="136">
        <v>168</v>
      </c>
      <c r="U69" s="135">
        <v>142</v>
      </c>
      <c r="V69" s="135">
        <v>128</v>
      </c>
      <c r="W69" s="610">
        <v>148</v>
      </c>
      <c r="X69" s="595">
        <v>156</v>
      </c>
      <c r="Y69" s="595">
        <v>193</v>
      </c>
      <c r="Z69" s="595">
        <v>291</v>
      </c>
      <c r="AA69" s="595">
        <v>326</v>
      </c>
      <c r="AB69" s="595">
        <v>385</v>
      </c>
      <c r="AC69" s="595">
        <v>358</v>
      </c>
      <c r="AD69" s="595">
        <v>326</v>
      </c>
      <c r="AE69" s="595">
        <v>223</v>
      </c>
      <c r="AF69" s="595">
        <v>202</v>
      </c>
      <c r="AG69" s="595">
        <v>440</v>
      </c>
      <c r="AH69" s="595">
        <v>168</v>
      </c>
      <c r="AI69" s="595">
        <v>297</v>
      </c>
      <c r="AJ69" s="600"/>
      <c r="AK69" s="600"/>
      <c r="AL69" s="600"/>
      <c r="AM69" s="600"/>
      <c r="AN69" s="600"/>
      <c r="AO69" s="600"/>
      <c r="AP69" s="600"/>
      <c r="AQ69" s="600"/>
      <c r="AR69" s="600"/>
      <c r="AS69" s="600"/>
      <c r="AT69" s="600"/>
      <c r="AU69" s="600"/>
      <c r="AV69" s="600"/>
      <c r="AW69" s="600"/>
      <c r="AX69" s="600"/>
      <c r="AY69" s="600"/>
      <c r="AZ69" s="600"/>
      <c r="BA69" s="600"/>
      <c r="BB69" s="600"/>
      <c r="BC69" s="600"/>
      <c r="BD69" s="600"/>
      <c r="BE69" s="600"/>
      <c r="BF69" s="600"/>
      <c r="BG69" s="600"/>
      <c r="BH69" s="600"/>
      <c r="BI69" s="600"/>
      <c r="BJ69" s="600"/>
      <c r="BK69" s="600"/>
      <c r="BL69" s="600"/>
      <c r="BM69" s="600"/>
      <c r="BN69" s="600"/>
      <c r="BO69" s="600"/>
      <c r="BP69" s="600"/>
      <c r="BQ69" s="600"/>
      <c r="BR69" s="600"/>
      <c r="BS69" s="600"/>
      <c r="BT69" s="600"/>
      <c r="BU69" s="600"/>
      <c r="BV69" s="600"/>
      <c r="BW69" s="600"/>
      <c r="BX69" s="600"/>
      <c r="BY69" s="600"/>
      <c r="BZ69" s="600"/>
      <c r="CA69" s="600"/>
      <c r="CB69" s="600"/>
      <c r="CC69" s="600"/>
      <c r="CD69" s="600"/>
      <c r="CE69" s="600"/>
      <c r="CF69" s="600"/>
      <c r="CG69" s="600"/>
      <c r="CH69" s="600"/>
      <c r="CI69" s="600"/>
      <c r="CJ69" s="600"/>
      <c r="CK69" s="600"/>
      <c r="CL69" s="600"/>
      <c r="CM69" s="600"/>
      <c r="CN69" s="600"/>
      <c r="CO69" s="600"/>
      <c r="CP69" s="600"/>
      <c r="CQ69" s="600"/>
      <c r="CR69" s="600"/>
      <c r="CS69" s="600"/>
      <c r="CT69" s="600"/>
      <c r="CU69" s="600"/>
      <c r="CV69" s="600"/>
      <c r="CW69" s="600"/>
      <c r="CX69" s="600"/>
      <c r="CY69" s="600"/>
      <c r="CZ69" s="600"/>
      <c r="DA69" s="600"/>
      <c r="DB69" s="600"/>
      <c r="DC69" s="600"/>
      <c r="DD69" s="600"/>
      <c r="DE69" s="600"/>
      <c r="DF69" s="600"/>
    </row>
    <row r="70" spans="1:110" ht="17.25" customHeight="1">
      <c r="A70" s="132" t="s">
        <v>115</v>
      </c>
      <c r="B70" s="132"/>
      <c r="C70" s="133"/>
      <c r="D70" s="135">
        <v>1044</v>
      </c>
      <c r="E70" s="135">
        <v>895</v>
      </c>
      <c r="F70" s="135">
        <v>1004</v>
      </c>
      <c r="G70" s="135">
        <v>1052</v>
      </c>
      <c r="H70" s="135">
        <v>1099</v>
      </c>
      <c r="I70" s="135">
        <v>863</v>
      </c>
      <c r="J70" s="135">
        <v>718</v>
      </c>
      <c r="K70" s="135">
        <v>1034</v>
      </c>
      <c r="L70" s="135">
        <v>1340</v>
      </c>
      <c r="M70" s="521">
        <v>1015</v>
      </c>
      <c r="N70" s="521">
        <v>1144</v>
      </c>
      <c r="O70" s="521">
        <v>1235</v>
      </c>
      <c r="P70" s="610">
        <v>1176</v>
      </c>
      <c r="Q70" s="610">
        <v>806</v>
      </c>
      <c r="R70" s="610">
        <v>712</v>
      </c>
      <c r="S70" s="136">
        <v>1030</v>
      </c>
      <c r="T70" s="136">
        <v>1217</v>
      </c>
      <c r="U70" s="135">
        <v>853</v>
      </c>
      <c r="V70" s="135">
        <v>784</v>
      </c>
      <c r="W70" s="610">
        <v>1284</v>
      </c>
      <c r="X70" s="595">
        <v>1189</v>
      </c>
      <c r="Y70" s="595">
        <v>787</v>
      </c>
      <c r="Z70" s="595">
        <v>724</v>
      </c>
      <c r="AA70" s="595">
        <v>1020</v>
      </c>
      <c r="AB70" s="595">
        <v>1079</v>
      </c>
      <c r="AC70" s="595">
        <v>745</v>
      </c>
      <c r="AD70" s="595">
        <v>739</v>
      </c>
      <c r="AE70" s="595">
        <v>1270</v>
      </c>
      <c r="AF70" s="595">
        <v>1309</v>
      </c>
      <c r="AG70" s="595">
        <v>825</v>
      </c>
      <c r="AH70" s="595">
        <v>741</v>
      </c>
      <c r="AI70" s="595">
        <v>1048</v>
      </c>
      <c r="AJ70" s="600"/>
      <c r="AK70" s="600"/>
      <c r="AL70" s="600"/>
      <c r="AM70" s="600"/>
      <c r="AN70" s="600"/>
      <c r="AO70" s="600"/>
      <c r="AP70" s="600"/>
      <c r="AQ70" s="600"/>
      <c r="AR70" s="600"/>
      <c r="AS70" s="600"/>
      <c r="AT70" s="600"/>
      <c r="AU70" s="600"/>
      <c r="AV70" s="600"/>
      <c r="AW70" s="600"/>
      <c r="AX70" s="600"/>
      <c r="AY70" s="600"/>
      <c r="AZ70" s="600"/>
      <c r="BA70" s="600"/>
      <c r="BB70" s="600"/>
      <c r="BC70" s="600"/>
      <c r="BD70" s="600"/>
      <c r="BE70" s="600"/>
      <c r="BF70" s="600"/>
      <c r="BG70" s="600"/>
      <c r="BH70" s="600"/>
      <c r="BI70" s="600"/>
      <c r="BJ70" s="600"/>
      <c r="BK70" s="600"/>
      <c r="BL70" s="600"/>
      <c r="BM70" s="600"/>
      <c r="BN70" s="600"/>
      <c r="BO70" s="600"/>
      <c r="BP70" s="600"/>
      <c r="BQ70" s="600"/>
      <c r="BR70" s="600"/>
      <c r="BS70" s="600"/>
      <c r="BT70" s="600"/>
      <c r="BU70" s="600"/>
      <c r="BV70" s="600"/>
      <c r="BW70" s="600"/>
      <c r="BX70" s="600"/>
      <c r="BY70" s="600"/>
      <c r="BZ70" s="600"/>
      <c r="CA70" s="600"/>
      <c r="CB70" s="600"/>
      <c r="CC70" s="600"/>
      <c r="CD70" s="600"/>
      <c r="CE70" s="600"/>
      <c r="CF70" s="600"/>
      <c r="CG70" s="600"/>
      <c r="CH70" s="600"/>
      <c r="CI70" s="600"/>
      <c r="CJ70" s="600"/>
      <c r="CK70" s="600"/>
      <c r="CL70" s="600"/>
      <c r="CM70" s="600"/>
      <c r="CN70" s="600"/>
      <c r="CO70" s="600"/>
      <c r="CP70" s="600"/>
      <c r="CQ70" s="600"/>
      <c r="CR70" s="600"/>
      <c r="CS70" s="600"/>
      <c r="CT70" s="600"/>
      <c r="CU70" s="600"/>
      <c r="CV70" s="600"/>
      <c r="CW70" s="600"/>
      <c r="CX70" s="600"/>
      <c r="CY70" s="600"/>
      <c r="CZ70" s="600"/>
      <c r="DA70" s="600"/>
      <c r="DB70" s="600"/>
      <c r="DC70" s="600"/>
      <c r="DD70" s="600"/>
      <c r="DE70" s="600"/>
      <c r="DF70" s="600"/>
    </row>
    <row r="71" spans="1:110" ht="17.25" customHeight="1">
      <c r="A71" s="186" t="s">
        <v>578</v>
      </c>
      <c r="B71" s="132"/>
      <c r="C71" s="133"/>
      <c r="D71" s="135" t="s">
        <v>61</v>
      </c>
      <c r="E71" s="135" t="s">
        <v>61</v>
      </c>
      <c r="F71" s="135" t="s">
        <v>61</v>
      </c>
      <c r="G71" s="135" t="s">
        <v>61</v>
      </c>
      <c r="H71" s="135" t="s">
        <v>61</v>
      </c>
      <c r="I71" s="135" t="s">
        <v>61</v>
      </c>
      <c r="J71" s="135" t="s">
        <v>61</v>
      </c>
      <c r="K71" s="135" t="s">
        <v>61</v>
      </c>
      <c r="L71" s="135" t="s">
        <v>61</v>
      </c>
      <c r="M71" s="135" t="s">
        <v>61</v>
      </c>
      <c r="N71" s="521">
        <v>516</v>
      </c>
      <c r="O71" s="521">
        <v>588</v>
      </c>
      <c r="P71" s="610">
        <v>835</v>
      </c>
      <c r="Q71" s="610">
        <v>432</v>
      </c>
      <c r="R71" s="610">
        <v>395</v>
      </c>
      <c r="S71" s="182">
        <v>397</v>
      </c>
      <c r="T71" s="182">
        <v>395</v>
      </c>
      <c r="U71" s="157">
        <v>394</v>
      </c>
      <c r="V71" s="157">
        <v>9</v>
      </c>
      <c r="W71" s="610">
        <v>271</v>
      </c>
      <c r="X71" s="595">
        <v>158</v>
      </c>
      <c r="Y71" s="595">
        <v>131</v>
      </c>
      <c r="Z71" s="595">
        <v>119</v>
      </c>
      <c r="AA71" s="602" t="s">
        <v>61</v>
      </c>
      <c r="AB71" s="602" t="s">
        <v>61</v>
      </c>
      <c r="AC71" s="602" t="s">
        <v>61</v>
      </c>
      <c r="AD71" s="602" t="s">
        <v>61</v>
      </c>
      <c r="AE71" s="602" t="s">
        <v>61</v>
      </c>
      <c r="AF71" s="602" t="s">
        <v>61</v>
      </c>
      <c r="AG71" s="602" t="s">
        <v>61</v>
      </c>
      <c r="AH71" s="602" t="s">
        <v>61</v>
      </c>
      <c r="AI71" s="602" t="s">
        <v>61</v>
      </c>
      <c r="AJ71" s="600"/>
      <c r="AK71" s="600"/>
      <c r="AL71" s="600"/>
      <c r="AM71" s="600"/>
      <c r="AN71" s="600"/>
      <c r="AO71" s="600"/>
      <c r="AP71" s="600"/>
      <c r="AQ71" s="600"/>
      <c r="AR71" s="600"/>
      <c r="AS71" s="600"/>
      <c r="AT71" s="600"/>
      <c r="AU71" s="600"/>
      <c r="AV71" s="600"/>
      <c r="AW71" s="600"/>
      <c r="AX71" s="600"/>
      <c r="AY71" s="600"/>
      <c r="AZ71" s="600"/>
      <c r="BA71" s="600"/>
      <c r="BB71" s="600"/>
      <c r="BC71" s="600"/>
      <c r="BD71" s="600"/>
      <c r="BE71" s="600"/>
      <c r="BF71" s="600"/>
      <c r="BG71" s="600"/>
      <c r="BH71" s="600"/>
      <c r="BI71" s="600"/>
      <c r="BJ71" s="600"/>
      <c r="BK71" s="600"/>
      <c r="BL71" s="600"/>
      <c r="BM71" s="600"/>
      <c r="BN71" s="600"/>
      <c r="BO71" s="600"/>
      <c r="BP71" s="600"/>
      <c r="BQ71" s="600"/>
      <c r="BR71" s="600"/>
      <c r="BS71" s="600"/>
      <c r="BT71" s="600"/>
      <c r="BU71" s="600"/>
      <c r="BV71" s="600"/>
      <c r="BW71" s="600"/>
      <c r="BX71" s="600"/>
      <c r="BY71" s="600"/>
      <c r="BZ71" s="600"/>
      <c r="CA71" s="600"/>
      <c r="CB71" s="600"/>
      <c r="CC71" s="600"/>
      <c r="CD71" s="600"/>
      <c r="CE71" s="600"/>
      <c r="CF71" s="600"/>
      <c r="CG71" s="600"/>
      <c r="CH71" s="600"/>
      <c r="CI71" s="600"/>
      <c r="CJ71" s="600"/>
      <c r="CK71" s="600"/>
      <c r="CL71" s="600"/>
      <c r="CM71" s="600"/>
      <c r="CN71" s="600"/>
      <c r="CO71" s="600"/>
      <c r="CP71" s="600"/>
      <c r="CQ71" s="600"/>
      <c r="CR71" s="600"/>
      <c r="CS71" s="600"/>
      <c r="CT71" s="600"/>
      <c r="CU71" s="600"/>
      <c r="CV71" s="600"/>
      <c r="CW71" s="600"/>
      <c r="CX71" s="600"/>
      <c r="CY71" s="600"/>
      <c r="CZ71" s="600"/>
      <c r="DA71" s="600"/>
      <c r="DB71" s="600"/>
      <c r="DC71" s="600"/>
      <c r="DD71" s="600"/>
      <c r="DE71" s="600"/>
      <c r="DF71" s="600"/>
    </row>
    <row r="72" spans="1:110" ht="17.25" customHeight="1">
      <c r="A72" s="166" t="s">
        <v>117</v>
      </c>
      <c r="B72" s="145"/>
      <c r="C72" s="146"/>
      <c r="D72" s="152">
        <v>207</v>
      </c>
      <c r="E72" s="152">
        <v>677</v>
      </c>
      <c r="F72" s="152">
        <v>811</v>
      </c>
      <c r="G72" s="152">
        <v>157</v>
      </c>
      <c r="H72" s="152">
        <v>1067</v>
      </c>
      <c r="I72" s="152">
        <v>879</v>
      </c>
      <c r="J72" s="152">
        <v>815</v>
      </c>
      <c r="K72" s="152">
        <v>427</v>
      </c>
      <c r="L72" s="152">
        <v>2237</v>
      </c>
      <c r="M72" s="522">
        <v>1247</v>
      </c>
      <c r="N72" s="522">
        <v>663</v>
      </c>
      <c r="O72" s="522">
        <v>733</v>
      </c>
      <c r="P72" s="167">
        <v>2206</v>
      </c>
      <c r="Q72" s="167">
        <v>1008</v>
      </c>
      <c r="R72" s="167">
        <v>420</v>
      </c>
      <c r="S72" s="149">
        <v>493</v>
      </c>
      <c r="T72" s="149">
        <v>1103</v>
      </c>
      <c r="U72" s="152">
        <v>300</v>
      </c>
      <c r="V72" s="152">
        <v>971</v>
      </c>
      <c r="W72" s="167">
        <v>285</v>
      </c>
      <c r="X72" s="534">
        <v>1171</v>
      </c>
      <c r="Y72" s="534">
        <v>680</v>
      </c>
      <c r="Z72" s="534">
        <v>566</v>
      </c>
      <c r="AA72" s="534">
        <v>731</v>
      </c>
      <c r="AB72" s="534">
        <v>1574</v>
      </c>
      <c r="AC72" s="534">
        <v>404</v>
      </c>
      <c r="AD72" s="534">
        <v>1117</v>
      </c>
      <c r="AE72" s="534">
        <v>963</v>
      </c>
      <c r="AF72" s="534">
        <v>1719</v>
      </c>
      <c r="AG72" s="534">
        <v>1028</v>
      </c>
      <c r="AH72" s="534">
        <v>1095</v>
      </c>
      <c r="AI72" s="534">
        <v>1254</v>
      </c>
      <c r="AJ72" s="600"/>
      <c r="AK72" s="600"/>
      <c r="AL72" s="600"/>
      <c r="AM72" s="600"/>
      <c r="AN72" s="600"/>
      <c r="AO72" s="600"/>
      <c r="AP72" s="600"/>
      <c r="AQ72" s="600"/>
      <c r="AR72" s="600"/>
      <c r="AS72" s="600"/>
      <c r="AT72" s="600"/>
      <c r="AU72" s="600"/>
      <c r="AV72" s="600"/>
      <c r="AW72" s="600"/>
      <c r="AX72" s="600"/>
      <c r="AY72" s="600"/>
      <c r="AZ72" s="600"/>
      <c r="BA72" s="600"/>
      <c r="BB72" s="600"/>
      <c r="BC72" s="600"/>
      <c r="BD72" s="600"/>
      <c r="BE72" s="600"/>
      <c r="BF72" s="600"/>
      <c r="BG72" s="600"/>
      <c r="BH72" s="600"/>
      <c r="BI72" s="600"/>
      <c r="BJ72" s="600"/>
      <c r="BK72" s="600"/>
      <c r="BL72" s="600"/>
      <c r="BM72" s="600"/>
      <c r="BN72" s="600"/>
      <c r="BO72" s="600"/>
      <c r="BP72" s="600"/>
      <c r="BQ72" s="600"/>
      <c r="BR72" s="600"/>
      <c r="BS72" s="600"/>
      <c r="BT72" s="600"/>
      <c r="BU72" s="600"/>
      <c r="BV72" s="600"/>
      <c r="BW72" s="600"/>
      <c r="BX72" s="600"/>
      <c r="BY72" s="600"/>
      <c r="BZ72" s="600"/>
      <c r="CA72" s="600"/>
      <c r="CB72" s="600"/>
      <c r="CC72" s="600"/>
      <c r="CD72" s="600"/>
      <c r="CE72" s="600"/>
      <c r="CF72" s="600"/>
      <c r="CG72" s="600"/>
      <c r="CH72" s="600"/>
      <c r="CI72" s="600"/>
      <c r="CJ72" s="600"/>
      <c r="CK72" s="600"/>
      <c r="CL72" s="600"/>
      <c r="CM72" s="600"/>
      <c r="CN72" s="600"/>
      <c r="CO72" s="600"/>
      <c r="CP72" s="600"/>
      <c r="CQ72" s="600"/>
      <c r="CR72" s="600"/>
      <c r="CS72" s="600"/>
      <c r="CT72" s="600"/>
      <c r="CU72" s="600"/>
      <c r="CV72" s="600"/>
      <c r="CW72" s="600"/>
      <c r="CX72" s="600"/>
      <c r="CY72" s="600"/>
      <c r="CZ72" s="600"/>
      <c r="DA72" s="600"/>
      <c r="DB72" s="600"/>
      <c r="DC72" s="600"/>
      <c r="DD72" s="600"/>
      <c r="DE72" s="600"/>
      <c r="DF72" s="600"/>
    </row>
    <row r="73" spans="1:110" ht="17.25" customHeight="1">
      <c r="A73" s="132" t="s">
        <v>118</v>
      </c>
      <c r="B73" s="132"/>
      <c r="C73" s="133"/>
      <c r="D73" s="135">
        <f t="shared" ref="D73:W73" si="16">SUM(D71:D72)</f>
        <v>207</v>
      </c>
      <c r="E73" s="135">
        <f t="shared" si="16"/>
        <v>677</v>
      </c>
      <c r="F73" s="135">
        <f t="shared" si="16"/>
        <v>811</v>
      </c>
      <c r="G73" s="135">
        <f t="shared" si="16"/>
        <v>157</v>
      </c>
      <c r="H73" s="135">
        <f t="shared" si="16"/>
        <v>1067</v>
      </c>
      <c r="I73" s="135">
        <f t="shared" si="16"/>
        <v>879</v>
      </c>
      <c r="J73" s="135">
        <f t="shared" si="16"/>
        <v>815</v>
      </c>
      <c r="K73" s="135">
        <f t="shared" si="16"/>
        <v>427</v>
      </c>
      <c r="L73" s="135">
        <f t="shared" si="16"/>
        <v>2237</v>
      </c>
      <c r="M73" s="521">
        <f t="shared" si="16"/>
        <v>1247</v>
      </c>
      <c r="N73" s="521">
        <f t="shared" si="16"/>
        <v>1179</v>
      </c>
      <c r="O73" s="521">
        <f t="shared" si="16"/>
        <v>1321</v>
      </c>
      <c r="P73" s="610">
        <f t="shared" si="16"/>
        <v>3041</v>
      </c>
      <c r="Q73" s="610">
        <f t="shared" si="16"/>
        <v>1440</v>
      </c>
      <c r="R73" s="610">
        <f t="shared" si="16"/>
        <v>815</v>
      </c>
      <c r="S73" s="610">
        <f t="shared" si="16"/>
        <v>890</v>
      </c>
      <c r="T73" s="610">
        <f t="shared" si="16"/>
        <v>1498</v>
      </c>
      <c r="U73" s="610">
        <f t="shared" si="16"/>
        <v>694</v>
      </c>
      <c r="V73" s="610">
        <f t="shared" si="16"/>
        <v>980</v>
      </c>
      <c r="W73" s="610">
        <f t="shared" si="16"/>
        <v>556</v>
      </c>
      <c r="X73" s="595">
        <f t="shared" ref="X73:AH73" si="17">SUM(X71:X72)</f>
        <v>1329</v>
      </c>
      <c r="Y73" s="595">
        <f t="shared" si="17"/>
        <v>811</v>
      </c>
      <c r="Z73" s="595">
        <f t="shared" si="17"/>
        <v>685</v>
      </c>
      <c r="AA73" s="595">
        <f t="shared" si="17"/>
        <v>731</v>
      </c>
      <c r="AB73" s="595">
        <f t="shared" si="17"/>
        <v>1574</v>
      </c>
      <c r="AC73" s="595">
        <f t="shared" si="17"/>
        <v>404</v>
      </c>
      <c r="AD73" s="595">
        <f t="shared" si="17"/>
        <v>1117</v>
      </c>
      <c r="AE73" s="595">
        <f t="shared" si="17"/>
        <v>963</v>
      </c>
      <c r="AF73" s="595">
        <f t="shared" si="17"/>
        <v>1719</v>
      </c>
      <c r="AG73" s="595">
        <f t="shared" si="17"/>
        <v>1028</v>
      </c>
      <c r="AH73" s="595">
        <f t="shared" si="17"/>
        <v>1095</v>
      </c>
      <c r="AI73" s="595">
        <f>SUM(AI71:AI72)</f>
        <v>1254</v>
      </c>
      <c r="AJ73" s="600"/>
      <c r="AK73" s="600"/>
      <c r="AL73" s="600"/>
      <c r="AM73" s="600"/>
      <c r="AN73" s="600"/>
      <c r="AO73" s="600"/>
      <c r="AP73" s="600"/>
      <c r="AQ73" s="600"/>
      <c r="AR73" s="600"/>
      <c r="AS73" s="600"/>
      <c r="AT73" s="600"/>
      <c r="AU73" s="600"/>
      <c r="AV73" s="600"/>
      <c r="AW73" s="600"/>
      <c r="AX73" s="600"/>
      <c r="AY73" s="600"/>
      <c r="AZ73" s="600"/>
      <c r="BA73" s="600"/>
      <c r="BB73" s="600"/>
      <c r="BC73" s="600"/>
      <c r="BD73" s="600"/>
      <c r="BE73" s="600"/>
      <c r="BF73" s="600"/>
      <c r="BG73" s="600"/>
      <c r="BH73" s="600"/>
      <c r="BI73" s="600"/>
      <c r="BJ73" s="600"/>
      <c r="BK73" s="600"/>
      <c r="BL73" s="600"/>
      <c r="BM73" s="600"/>
      <c r="BN73" s="600"/>
      <c r="BO73" s="600"/>
      <c r="BP73" s="600"/>
      <c r="BQ73" s="600"/>
      <c r="BR73" s="600"/>
      <c r="BS73" s="600"/>
      <c r="BT73" s="600"/>
      <c r="BU73" s="600"/>
      <c r="BV73" s="600"/>
      <c r="BW73" s="600"/>
      <c r="BX73" s="600"/>
      <c r="BY73" s="600"/>
      <c r="BZ73" s="600"/>
      <c r="CA73" s="600"/>
      <c r="CB73" s="600"/>
      <c r="CC73" s="600"/>
      <c r="CD73" s="600"/>
      <c r="CE73" s="600"/>
      <c r="CF73" s="600"/>
      <c r="CG73" s="600"/>
      <c r="CH73" s="600"/>
      <c r="CI73" s="600"/>
      <c r="CJ73" s="600"/>
      <c r="CK73" s="600"/>
      <c r="CL73" s="600"/>
      <c r="CM73" s="600"/>
      <c r="CN73" s="600"/>
      <c r="CO73" s="600"/>
      <c r="CP73" s="600"/>
      <c r="CQ73" s="600"/>
      <c r="CR73" s="600"/>
      <c r="CS73" s="600"/>
      <c r="CT73" s="600"/>
      <c r="CU73" s="600"/>
      <c r="CV73" s="600"/>
      <c r="CW73" s="600"/>
      <c r="CX73" s="600"/>
      <c r="CY73" s="600"/>
      <c r="CZ73" s="600"/>
      <c r="DA73" s="600"/>
      <c r="DB73" s="600"/>
      <c r="DC73" s="600"/>
      <c r="DD73" s="600"/>
      <c r="DE73" s="600"/>
      <c r="DF73" s="600"/>
    </row>
    <row r="74" spans="1:110" ht="17.25" customHeight="1">
      <c r="A74" s="132" t="s">
        <v>119</v>
      </c>
      <c r="B74" s="132"/>
      <c r="C74" s="133"/>
      <c r="D74" s="135"/>
      <c r="E74" s="135"/>
      <c r="F74" s="135"/>
      <c r="G74" s="135"/>
      <c r="H74" s="135"/>
      <c r="I74" s="135"/>
      <c r="J74" s="135"/>
      <c r="K74" s="135"/>
      <c r="L74" s="135"/>
      <c r="M74" s="521"/>
      <c r="N74" s="521"/>
      <c r="O74" s="521"/>
      <c r="P74" s="610"/>
      <c r="Q74" s="610"/>
      <c r="R74" s="610"/>
      <c r="S74" s="610"/>
      <c r="T74" s="610"/>
      <c r="U74" s="610"/>
      <c r="V74" s="610"/>
      <c r="W74" s="610">
        <v>154</v>
      </c>
      <c r="X74" s="595">
        <v>128</v>
      </c>
      <c r="Y74" s="526" t="s">
        <v>61</v>
      </c>
      <c r="Z74" s="602" t="s">
        <v>61</v>
      </c>
      <c r="AA74" s="595">
        <v>183</v>
      </c>
      <c r="AB74" s="602" t="s">
        <v>61</v>
      </c>
      <c r="AC74" s="602" t="s">
        <v>61</v>
      </c>
      <c r="AD74" s="602" t="s">
        <v>61</v>
      </c>
      <c r="AE74" s="602" t="s">
        <v>61</v>
      </c>
      <c r="AF74" s="602" t="s">
        <v>61</v>
      </c>
      <c r="AG74" s="602">
        <v>57</v>
      </c>
      <c r="AH74" s="602" t="s">
        <v>61</v>
      </c>
      <c r="AI74" s="602">
        <v>1173</v>
      </c>
      <c r="AJ74" s="600"/>
      <c r="AK74" s="600"/>
      <c r="AL74" s="600"/>
      <c r="AM74" s="600"/>
      <c r="AN74" s="600"/>
      <c r="AO74" s="600"/>
      <c r="AP74" s="600"/>
      <c r="AQ74" s="600"/>
      <c r="AR74" s="600"/>
      <c r="AS74" s="600"/>
      <c r="AT74" s="600"/>
      <c r="AU74" s="600"/>
      <c r="AV74" s="600"/>
      <c r="AW74" s="600"/>
      <c r="AX74" s="600"/>
      <c r="AY74" s="600"/>
      <c r="AZ74" s="600"/>
      <c r="BA74" s="600"/>
      <c r="BB74" s="600"/>
      <c r="BC74" s="600"/>
      <c r="BD74" s="600"/>
      <c r="BE74" s="600"/>
      <c r="BF74" s="600"/>
      <c r="BG74" s="600"/>
      <c r="BH74" s="600"/>
      <c r="BI74" s="600"/>
      <c r="BJ74" s="600"/>
      <c r="BK74" s="600"/>
      <c r="BL74" s="600"/>
      <c r="BM74" s="600"/>
      <c r="BN74" s="600"/>
      <c r="BO74" s="600"/>
      <c r="BP74" s="600"/>
      <c r="BQ74" s="600"/>
      <c r="BR74" s="600"/>
      <c r="BS74" s="600"/>
      <c r="BT74" s="600"/>
      <c r="BU74" s="600"/>
      <c r="BV74" s="600"/>
      <c r="BW74" s="600"/>
      <c r="BX74" s="600"/>
      <c r="BY74" s="600"/>
      <c r="BZ74" s="600"/>
      <c r="CA74" s="600"/>
      <c r="CB74" s="600"/>
      <c r="CC74" s="600"/>
      <c r="CD74" s="600"/>
      <c r="CE74" s="600"/>
      <c r="CF74" s="600"/>
      <c r="CG74" s="600"/>
      <c r="CH74" s="600"/>
      <c r="CI74" s="600"/>
      <c r="CJ74" s="600"/>
      <c r="CK74" s="600"/>
      <c r="CL74" s="600"/>
      <c r="CM74" s="600"/>
      <c r="CN74" s="600"/>
      <c r="CO74" s="600"/>
      <c r="CP74" s="600"/>
      <c r="CQ74" s="600"/>
      <c r="CR74" s="600"/>
      <c r="CS74" s="600"/>
      <c r="CT74" s="600"/>
      <c r="CU74" s="600"/>
      <c r="CV74" s="600"/>
      <c r="CW74" s="600"/>
      <c r="CX74" s="600"/>
      <c r="CY74" s="600"/>
      <c r="CZ74" s="600"/>
      <c r="DA74" s="600"/>
      <c r="DB74" s="600"/>
      <c r="DC74" s="600"/>
      <c r="DD74" s="600"/>
      <c r="DE74" s="600"/>
      <c r="DF74" s="600"/>
    </row>
    <row r="75" spans="1:110" ht="18.75" customHeight="1">
      <c r="A75" s="131" t="s">
        <v>120</v>
      </c>
      <c r="B75" s="131"/>
      <c r="C75" s="133"/>
      <c r="D75" s="135">
        <f t="shared" ref="D75:N75" si="18">SUM(D68:D70)+D73</f>
        <v>1595</v>
      </c>
      <c r="E75" s="135">
        <f t="shared" si="18"/>
        <v>2002</v>
      </c>
      <c r="F75" s="135">
        <f t="shared" si="18"/>
        <v>2272</v>
      </c>
      <c r="G75" s="135">
        <f t="shared" si="18"/>
        <v>1736</v>
      </c>
      <c r="H75" s="135">
        <f t="shared" si="18"/>
        <v>2781</v>
      </c>
      <c r="I75" s="135">
        <f t="shared" si="18"/>
        <v>2224</v>
      </c>
      <c r="J75" s="135">
        <f t="shared" si="18"/>
        <v>1979</v>
      </c>
      <c r="K75" s="135">
        <f t="shared" si="18"/>
        <v>1886</v>
      </c>
      <c r="L75" s="135">
        <f t="shared" si="18"/>
        <v>4059</v>
      </c>
      <c r="M75" s="135">
        <f t="shared" si="18"/>
        <v>2838</v>
      </c>
      <c r="N75" s="135">
        <f t="shared" si="18"/>
        <v>3049</v>
      </c>
      <c r="O75" s="135">
        <f t="shared" ref="O75:V75" si="19">SUM(O68:O70)+O72+O71</f>
        <v>3761</v>
      </c>
      <c r="P75" s="136">
        <f t="shared" si="19"/>
        <v>5323</v>
      </c>
      <c r="Q75" s="136">
        <f t="shared" si="19"/>
        <v>3048</v>
      </c>
      <c r="R75" s="136">
        <f t="shared" si="19"/>
        <v>2370</v>
      </c>
      <c r="S75" s="136">
        <f t="shared" si="19"/>
        <v>2549</v>
      </c>
      <c r="T75" s="136">
        <f t="shared" si="19"/>
        <v>3239</v>
      </c>
      <c r="U75" s="136">
        <f t="shared" si="19"/>
        <v>2107</v>
      </c>
      <c r="V75" s="136">
        <f t="shared" si="19"/>
        <v>2347</v>
      </c>
      <c r="W75" s="136">
        <f>SUM(W68:W70)+W72+W71+W74</f>
        <v>2529</v>
      </c>
      <c r="X75" s="602">
        <f>SUM(X68:X70)+X72+X71+X74</f>
        <v>3120</v>
      </c>
      <c r="Y75" s="602">
        <f>SUM(Y68:Y70)+Y72+Y71</f>
        <v>2201</v>
      </c>
      <c r="Z75" s="602">
        <f>SUM(Z68:Z70)+Z72+Z71</f>
        <v>2171</v>
      </c>
      <c r="AA75" s="602">
        <f>SUM(AA68:AA70)+AA72+AA74</f>
        <v>2788</v>
      </c>
      <c r="AB75" s="602">
        <f>SUM(AB68:AB70)+AB72</f>
        <v>3517</v>
      </c>
      <c r="AC75" s="602">
        <f>SUM(AC68:AC70)+AC72</f>
        <v>1977</v>
      </c>
      <c r="AD75" s="602">
        <f>SUM(AD68:AD70)+AD72</f>
        <v>2669</v>
      </c>
      <c r="AE75" s="602">
        <f>SUM(AE68:AE70)+AE72</f>
        <v>2884</v>
      </c>
      <c r="AF75" s="602">
        <f>SUM(AF68:AF70)+AF72</f>
        <v>3559</v>
      </c>
      <c r="AG75" s="602">
        <f>SUM(AG68:AG70)+AG72+AG74</f>
        <v>2722</v>
      </c>
      <c r="AH75" s="602">
        <f>SUM(AH68:AH70)+AH72</f>
        <v>2380</v>
      </c>
      <c r="AI75" s="602">
        <f>SUM(AI68:AI70)+AI72+AI74</f>
        <v>4147</v>
      </c>
      <c r="AJ75" s="600"/>
      <c r="AK75" s="600"/>
      <c r="AL75" s="600"/>
      <c r="AM75" s="600"/>
      <c r="AN75" s="600"/>
      <c r="AO75" s="600"/>
      <c r="AP75" s="600"/>
      <c r="AQ75" s="600"/>
      <c r="AR75" s="600"/>
      <c r="AS75" s="600"/>
      <c r="AT75" s="600"/>
      <c r="AU75" s="600"/>
      <c r="AV75" s="600"/>
      <c r="AW75" s="600"/>
      <c r="AX75" s="600"/>
      <c r="AY75" s="600"/>
      <c r="AZ75" s="600"/>
      <c r="BA75" s="600"/>
      <c r="BB75" s="600"/>
      <c r="BC75" s="600"/>
      <c r="BD75" s="600"/>
      <c r="BE75" s="600"/>
      <c r="BF75" s="600"/>
      <c r="BG75" s="600"/>
      <c r="BH75" s="600"/>
      <c r="BI75" s="600"/>
      <c r="BJ75" s="600"/>
      <c r="BK75" s="600"/>
      <c r="BL75" s="600"/>
      <c r="BM75" s="600"/>
      <c r="BN75" s="600"/>
      <c r="BO75" s="600"/>
      <c r="BP75" s="600"/>
      <c r="BQ75" s="600"/>
      <c r="BR75" s="600"/>
      <c r="BS75" s="600"/>
      <c r="BT75" s="600"/>
      <c r="BU75" s="600"/>
      <c r="BV75" s="600"/>
      <c r="BW75" s="600"/>
      <c r="BX75" s="600"/>
      <c r="BY75" s="600"/>
      <c r="BZ75" s="600"/>
      <c r="CA75" s="600"/>
      <c r="CB75" s="600"/>
      <c r="CC75" s="600"/>
      <c r="CD75" s="600"/>
      <c r="CE75" s="600"/>
      <c r="CF75" s="600"/>
      <c r="CG75" s="600"/>
      <c r="CH75" s="600"/>
      <c r="CI75" s="600"/>
      <c r="CJ75" s="600"/>
      <c r="CK75" s="600"/>
      <c r="CL75" s="600"/>
      <c r="CM75" s="600"/>
      <c r="CN75" s="600"/>
      <c r="CO75" s="600"/>
      <c r="CP75" s="600"/>
      <c r="CQ75" s="600"/>
      <c r="CR75" s="600"/>
      <c r="CS75" s="600"/>
      <c r="CT75" s="600"/>
      <c r="CU75" s="600"/>
      <c r="CV75" s="600"/>
      <c r="CW75" s="600"/>
      <c r="CX75" s="600"/>
      <c r="CY75" s="600"/>
      <c r="CZ75" s="600"/>
      <c r="DA75" s="600"/>
      <c r="DB75" s="600"/>
      <c r="DC75" s="600"/>
      <c r="DD75" s="600"/>
      <c r="DE75" s="600"/>
      <c r="DF75" s="600"/>
    </row>
    <row r="76" spans="1:110" ht="10.15" customHeight="1">
      <c r="A76" s="132"/>
      <c r="B76" s="132"/>
      <c r="C76" s="133"/>
      <c r="D76" s="134"/>
      <c r="E76" s="134"/>
      <c r="F76" s="134"/>
      <c r="G76" s="134"/>
      <c r="H76" s="134"/>
      <c r="I76" s="134"/>
      <c r="J76" s="134"/>
      <c r="K76" s="134"/>
      <c r="L76" s="134"/>
      <c r="M76" s="521"/>
      <c r="N76" s="521"/>
      <c r="O76" s="521"/>
      <c r="P76" s="610"/>
      <c r="Q76" s="610"/>
      <c r="R76" s="610"/>
      <c r="S76" s="610"/>
      <c r="T76" s="610"/>
      <c r="U76" s="610"/>
      <c r="V76" s="610"/>
      <c r="W76" s="610"/>
      <c r="X76" s="595"/>
      <c r="Y76" s="595"/>
      <c r="Z76" s="595"/>
      <c r="AA76" s="595"/>
      <c r="AB76" s="595"/>
      <c r="AC76" s="595"/>
      <c r="AD76" s="595"/>
      <c r="AE76" s="595"/>
      <c r="AF76" s="595"/>
      <c r="AG76" s="595"/>
      <c r="AH76" s="595"/>
      <c r="AI76" s="595"/>
      <c r="AJ76" s="600"/>
      <c r="AK76" s="600"/>
      <c r="AL76" s="600"/>
      <c r="AM76" s="600"/>
      <c r="AN76" s="600"/>
      <c r="AO76" s="600"/>
      <c r="AP76" s="600"/>
      <c r="AQ76" s="600"/>
      <c r="AR76" s="600"/>
      <c r="AS76" s="600"/>
      <c r="AT76" s="600"/>
      <c r="AU76" s="600"/>
      <c r="AV76" s="600"/>
      <c r="AW76" s="600"/>
      <c r="AX76" s="600"/>
      <c r="AY76" s="600"/>
      <c r="AZ76" s="600"/>
      <c r="BA76" s="600"/>
      <c r="BB76" s="600"/>
      <c r="BC76" s="600"/>
      <c r="BD76" s="600"/>
      <c r="BE76" s="600"/>
      <c r="BF76" s="600"/>
      <c r="BG76" s="600"/>
      <c r="BH76" s="600"/>
      <c r="BI76" s="600"/>
      <c r="BJ76" s="600"/>
      <c r="BK76" s="600"/>
      <c r="BL76" s="600"/>
      <c r="BM76" s="600"/>
      <c r="BN76" s="600"/>
      <c r="BO76" s="600"/>
      <c r="BP76" s="600"/>
      <c r="BQ76" s="600"/>
      <c r="BR76" s="600"/>
      <c r="BS76" s="600"/>
      <c r="BT76" s="600"/>
      <c r="BU76" s="600"/>
      <c r="BV76" s="600"/>
      <c r="BW76" s="600"/>
      <c r="BX76" s="600"/>
      <c r="BY76" s="600"/>
      <c r="BZ76" s="600"/>
      <c r="CA76" s="600"/>
      <c r="CB76" s="600"/>
      <c r="CC76" s="600"/>
      <c r="CD76" s="600"/>
      <c r="CE76" s="600"/>
      <c r="CF76" s="600"/>
      <c r="CG76" s="600"/>
      <c r="CH76" s="600"/>
      <c r="CI76" s="600"/>
      <c r="CJ76" s="600"/>
      <c r="CK76" s="600"/>
      <c r="CL76" s="600"/>
      <c r="CM76" s="600"/>
      <c r="CN76" s="600"/>
      <c r="CO76" s="600"/>
      <c r="CP76" s="600"/>
      <c r="CQ76" s="600"/>
      <c r="CR76" s="600"/>
      <c r="CS76" s="600"/>
      <c r="CT76" s="600"/>
      <c r="CU76" s="600"/>
      <c r="CV76" s="600"/>
      <c r="CW76" s="600"/>
      <c r="CX76" s="600"/>
      <c r="CY76" s="600"/>
      <c r="CZ76" s="600"/>
      <c r="DA76" s="600"/>
      <c r="DB76" s="600"/>
      <c r="DC76" s="600"/>
      <c r="DD76" s="600"/>
      <c r="DE76" s="600"/>
      <c r="DF76" s="600"/>
    </row>
    <row r="77" spans="1:110" s="55" customFormat="1" ht="24.75" customHeight="1" thickBot="1">
      <c r="A77" s="191" t="s">
        <v>121</v>
      </c>
      <c r="B77" s="204"/>
      <c r="C77" s="204"/>
      <c r="D77" s="205">
        <f t="shared" ref="D77:AI77" si="20">D65+D75</f>
        <v>14701</v>
      </c>
      <c r="E77" s="205">
        <f t="shared" si="20"/>
        <v>16729</v>
      </c>
      <c r="F77" s="205">
        <f t="shared" si="20"/>
        <v>16904</v>
      </c>
      <c r="G77" s="205">
        <f t="shared" si="20"/>
        <v>16839</v>
      </c>
      <c r="H77" s="205">
        <f t="shared" si="20"/>
        <v>17739</v>
      </c>
      <c r="I77" s="205">
        <f t="shared" si="20"/>
        <v>17451</v>
      </c>
      <c r="J77" s="205">
        <f t="shared" si="20"/>
        <v>17669</v>
      </c>
      <c r="K77" s="205">
        <f t="shared" si="20"/>
        <v>17674</v>
      </c>
      <c r="L77" s="205">
        <f t="shared" si="20"/>
        <v>21491</v>
      </c>
      <c r="M77" s="205">
        <f t="shared" si="20"/>
        <v>20531</v>
      </c>
      <c r="N77" s="205">
        <f t="shared" si="20"/>
        <v>20546</v>
      </c>
      <c r="O77" s="205">
        <f t="shared" si="20"/>
        <v>20278</v>
      </c>
      <c r="P77" s="192">
        <f t="shared" si="20"/>
        <v>21709</v>
      </c>
      <c r="Q77" s="192">
        <f t="shared" si="20"/>
        <v>19473</v>
      </c>
      <c r="R77" s="192">
        <f t="shared" si="20"/>
        <v>19559</v>
      </c>
      <c r="S77" s="192">
        <f t="shared" si="20"/>
        <v>19841</v>
      </c>
      <c r="T77" s="192">
        <f t="shared" si="20"/>
        <v>21318</v>
      </c>
      <c r="U77" s="192">
        <f t="shared" si="20"/>
        <v>20606</v>
      </c>
      <c r="V77" s="192">
        <f t="shared" si="20"/>
        <v>21202</v>
      </c>
      <c r="W77" s="192">
        <f t="shared" si="20"/>
        <v>21964</v>
      </c>
      <c r="X77" s="537">
        <f t="shared" si="20"/>
        <v>22617</v>
      </c>
      <c r="Y77" s="537">
        <f t="shared" si="20"/>
        <v>21519</v>
      </c>
      <c r="Z77" s="537">
        <f t="shared" si="20"/>
        <v>21509</v>
      </c>
      <c r="AA77" s="537">
        <f t="shared" si="20"/>
        <v>22998</v>
      </c>
      <c r="AB77" s="537">
        <f t="shared" si="20"/>
        <v>24040</v>
      </c>
      <c r="AC77" s="537">
        <f t="shared" si="20"/>
        <v>22541</v>
      </c>
      <c r="AD77" s="537">
        <f t="shared" si="20"/>
        <v>24066</v>
      </c>
      <c r="AE77" s="537">
        <f t="shared" si="20"/>
        <v>24561</v>
      </c>
      <c r="AF77" s="537">
        <f t="shared" si="20"/>
        <v>25535</v>
      </c>
      <c r="AG77" s="537">
        <f t="shared" si="20"/>
        <v>23974</v>
      </c>
      <c r="AH77" s="537">
        <f t="shared" si="20"/>
        <v>23830</v>
      </c>
      <c r="AI77" s="537">
        <f t="shared" si="20"/>
        <v>24420</v>
      </c>
      <c r="AJ77" s="518"/>
      <c r="AK77" s="518"/>
      <c r="AL77" s="518"/>
      <c r="AM77" s="518"/>
      <c r="AN77" s="518"/>
      <c r="AO77" s="518"/>
      <c r="AP77" s="518"/>
      <c r="AQ77" s="518"/>
      <c r="AR77" s="518"/>
      <c r="AS77" s="518"/>
      <c r="AT77" s="518"/>
      <c r="AU77" s="518"/>
      <c r="AV77" s="518"/>
      <c r="AW77" s="518"/>
      <c r="AX77" s="518"/>
      <c r="AY77" s="518"/>
      <c r="AZ77" s="518"/>
      <c r="BA77" s="518"/>
      <c r="BB77" s="518"/>
      <c r="BC77" s="518"/>
      <c r="BD77" s="518"/>
      <c r="BE77" s="518"/>
      <c r="BF77" s="518"/>
      <c r="BG77" s="518"/>
      <c r="BH77" s="518"/>
      <c r="BI77" s="518"/>
      <c r="BJ77" s="518"/>
      <c r="BK77" s="518"/>
      <c r="BL77" s="518"/>
      <c r="BM77" s="518"/>
      <c r="BN77" s="518"/>
      <c r="BO77" s="518"/>
      <c r="BP77" s="518"/>
      <c r="BQ77" s="518"/>
      <c r="BR77" s="518"/>
      <c r="BS77" s="518"/>
      <c r="BT77" s="518"/>
      <c r="BU77" s="518"/>
      <c r="BV77" s="518"/>
      <c r="BW77" s="518"/>
      <c r="BX77" s="518"/>
      <c r="BY77" s="518"/>
      <c r="BZ77" s="518"/>
      <c r="CA77" s="518"/>
      <c r="CB77" s="518"/>
      <c r="CC77" s="518"/>
      <c r="CD77" s="518"/>
      <c r="CE77" s="518"/>
      <c r="CF77" s="518"/>
      <c r="CG77" s="518"/>
      <c r="CH77" s="518"/>
      <c r="CI77" s="518"/>
      <c r="CJ77" s="518"/>
      <c r="CK77" s="518"/>
      <c r="CL77" s="518"/>
      <c r="CM77" s="518"/>
      <c r="CN77" s="518"/>
      <c r="CO77" s="518"/>
      <c r="CP77" s="518"/>
      <c r="CQ77" s="518"/>
      <c r="CR77" s="518"/>
      <c r="CS77" s="518"/>
      <c r="CT77" s="518"/>
      <c r="CU77" s="518"/>
      <c r="CV77" s="518"/>
      <c r="CW77" s="518"/>
      <c r="CX77" s="518"/>
      <c r="CY77" s="518"/>
      <c r="CZ77" s="518"/>
      <c r="DA77" s="518"/>
      <c r="DB77" s="518"/>
      <c r="DC77" s="518"/>
      <c r="DD77" s="518"/>
      <c r="DE77" s="518"/>
      <c r="DF77" s="518"/>
    </row>
    <row r="78" spans="1:110" ht="10.15" customHeight="1" thickTop="1">
      <c r="A78" s="132"/>
      <c r="B78" s="132"/>
      <c r="C78" s="133"/>
      <c r="D78" s="134"/>
      <c r="E78" s="134"/>
      <c r="F78" s="134"/>
      <c r="G78" s="134"/>
      <c r="H78" s="134"/>
      <c r="I78" s="134"/>
      <c r="J78" s="134"/>
      <c r="K78" s="134"/>
      <c r="L78" s="134"/>
      <c r="M78" s="521"/>
      <c r="N78" s="521"/>
      <c r="O78" s="521"/>
      <c r="P78" s="610"/>
      <c r="Q78" s="610"/>
      <c r="R78" s="610"/>
      <c r="S78" s="610"/>
      <c r="T78" s="610"/>
      <c r="U78" s="610"/>
      <c r="V78" s="611"/>
      <c r="W78" s="610"/>
      <c r="X78" s="595"/>
      <c r="Y78" s="595"/>
      <c r="Z78" s="595"/>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0"/>
      <c r="BT78" s="600"/>
      <c r="BU78" s="600"/>
      <c r="BV78" s="600"/>
      <c r="BW78" s="600"/>
      <c r="BX78" s="600"/>
      <c r="BY78" s="600"/>
      <c r="BZ78" s="600"/>
      <c r="CA78" s="600"/>
      <c r="CB78" s="600"/>
      <c r="CC78" s="600"/>
      <c r="CD78" s="600"/>
      <c r="CE78" s="600"/>
      <c r="CF78" s="600"/>
      <c r="CG78" s="600"/>
      <c r="CH78" s="600"/>
      <c r="CI78" s="600"/>
      <c r="CJ78" s="600"/>
      <c r="CK78" s="600"/>
      <c r="CL78" s="600"/>
      <c r="CM78" s="600"/>
      <c r="CN78" s="600"/>
      <c r="CO78" s="600"/>
      <c r="CP78" s="600"/>
      <c r="CQ78" s="600"/>
      <c r="CR78" s="600"/>
      <c r="CS78" s="600"/>
      <c r="CT78" s="600"/>
      <c r="CU78" s="600"/>
      <c r="CV78" s="600"/>
      <c r="CW78" s="600"/>
      <c r="CX78" s="600"/>
      <c r="CY78" s="600"/>
      <c r="CZ78" s="600"/>
      <c r="DA78" s="600"/>
      <c r="DB78" s="600"/>
      <c r="DC78" s="600"/>
      <c r="DD78" s="600"/>
      <c r="DE78" s="600"/>
      <c r="DF78" s="600"/>
    </row>
    <row r="79" spans="1:110" ht="16.149999999999999" customHeight="1">
      <c r="A79" s="131" t="s">
        <v>122</v>
      </c>
      <c r="B79" s="206"/>
      <c r="C79" s="207"/>
      <c r="D79" s="134"/>
      <c r="E79" s="134"/>
      <c r="F79" s="134"/>
      <c r="G79" s="134"/>
      <c r="H79" s="134"/>
      <c r="I79" s="134"/>
      <c r="J79" s="134"/>
      <c r="K79" s="134"/>
      <c r="L79" s="134"/>
      <c r="M79" s="521"/>
      <c r="N79" s="521"/>
      <c r="O79" s="521"/>
      <c r="P79" s="610"/>
      <c r="Q79" s="610"/>
      <c r="R79" s="610"/>
      <c r="S79" s="610"/>
      <c r="T79" s="610"/>
      <c r="U79" s="610"/>
      <c r="V79" s="611"/>
      <c r="W79" s="610"/>
      <c r="X79" s="595"/>
      <c r="Y79" s="595"/>
      <c r="Z79" s="595"/>
      <c r="AA79" s="600"/>
      <c r="AB79" s="600"/>
      <c r="AC79" s="600"/>
      <c r="AD79" s="600"/>
      <c r="AE79" s="600"/>
      <c r="AF79" s="600"/>
      <c r="AG79" s="600"/>
      <c r="AH79" s="600"/>
      <c r="AI79" s="600"/>
      <c r="AJ79" s="600"/>
      <c r="AK79" s="600"/>
      <c r="AL79" s="600"/>
      <c r="AM79" s="600"/>
      <c r="AN79" s="600"/>
      <c r="AO79" s="600"/>
      <c r="AP79" s="600"/>
      <c r="AQ79" s="600"/>
      <c r="AR79" s="600"/>
      <c r="AS79" s="600"/>
      <c r="AT79" s="600"/>
      <c r="AU79" s="600"/>
      <c r="AV79" s="600"/>
      <c r="AW79" s="600"/>
      <c r="AX79" s="600"/>
      <c r="AY79" s="600"/>
      <c r="AZ79" s="600"/>
      <c r="BA79" s="600"/>
      <c r="BB79" s="600"/>
      <c r="BC79" s="600"/>
      <c r="BD79" s="600"/>
      <c r="BE79" s="600"/>
      <c r="BF79" s="600"/>
      <c r="BG79" s="600"/>
      <c r="BH79" s="600"/>
      <c r="BI79" s="600"/>
      <c r="BJ79" s="600"/>
      <c r="BK79" s="600"/>
      <c r="BL79" s="600"/>
      <c r="BM79" s="600"/>
      <c r="BN79" s="600"/>
      <c r="BO79" s="600"/>
      <c r="BP79" s="600"/>
      <c r="BQ79" s="600"/>
      <c r="BR79" s="600"/>
      <c r="BS79" s="600"/>
      <c r="BT79" s="600"/>
      <c r="BU79" s="600"/>
      <c r="BV79" s="600"/>
      <c r="BW79" s="600"/>
      <c r="BX79" s="600"/>
      <c r="BY79" s="600"/>
      <c r="BZ79" s="600"/>
      <c r="CA79" s="600"/>
      <c r="CB79" s="600"/>
      <c r="CC79" s="600"/>
      <c r="CD79" s="600"/>
      <c r="CE79" s="600"/>
      <c r="CF79" s="600"/>
      <c r="CG79" s="600"/>
      <c r="CH79" s="600"/>
      <c r="CI79" s="600"/>
      <c r="CJ79" s="600"/>
      <c r="CK79" s="600"/>
      <c r="CL79" s="600"/>
      <c r="CM79" s="600"/>
      <c r="CN79" s="600"/>
      <c r="CO79" s="600"/>
      <c r="CP79" s="600"/>
      <c r="CQ79" s="600"/>
      <c r="CR79" s="600"/>
      <c r="CS79" s="600"/>
      <c r="CT79" s="600"/>
      <c r="CU79" s="600"/>
      <c r="CV79" s="600"/>
      <c r="CW79" s="600"/>
      <c r="CX79" s="600"/>
      <c r="CY79" s="600"/>
      <c r="CZ79" s="600"/>
      <c r="DA79" s="600"/>
      <c r="DB79" s="600"/>
      <c r="DC79" s="600"/>
      <c r="DD79" s="600"/>
      <c r="DE79" s="600"/>
      <c r="DF79" s="600"/>
    </row>
    <row r="80" spans="1:110" ht="16.149999999999999" customHeight="1">
      <c r="A80" s="131" t="s">
        <v>123</v>
      </c>
      <c r="B80" s="132"/>
      <c r="C80" s="133"/>
      <c r="D80" s="134"/>
      <c r="E80" s="134"/>
      <c r="F80" s="134"/>
      <c r="G80" s="134"/>
      <c r="H80" s="134"/>
      <c r="I80" s="134"/>
      <c r="J80" s="134"/>
      <c r="K80" s="134"/>
      <c r="L80" s="134"/>
      <c r="M80" s="521"/>
      <c r="N80" s="521"/>
      <c r="O80" s="521"/>
      <c r="P80" s="610"/>
      <c r="Q80" s="610"/>
      <c r="R80" s="610"/>
      <c r="S80" s="610"/>
      <c r="T80" s="610"/>
      <c r="U80" s="610"/>
      <c r="V80" s="611"/>
      <c r="W80" s="610"/>
      <c r="X80" s="595"/>
      <c r="Y80" s="595"/>
      <c r="Z80" s="595"/>
      <c r="AA80" s="600"/>
      <c r="AB80" s="600"/>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600"/>
      <c r="AY80" s="600"/>
      <c r="AZ80" s="600"/>
      <c r="BA80" s="600"/>
      <c r="BB80" s="600"/>
      <c r="BC80" s="600"/>
      <c r="BD80" s="600"/>
      <c r="BE80" s="600"/>
      <c r="BF80" s="600"/>
      <c r="BG80" s="600"/>
      <c r="BH80" s="600"/>
      <c r="BI80" s="600"/>
      <c r="BJ80" s="600"/>
      <c r="BK80" s="600"/>
      <c r="BL80" s="600"/>
      <c r="BM80" s="600"/>
      <c r="BN80" s="600"/>
      <c r="BO80" s="600"/>
      <c r="BP80" s="600"/>
      <c r="BQ80" s="600"/>
      <c r="BR80" s="600"/>
      <c r="BS80" s="600"/>
      <c r="BT80" s="600"/>
      <c r="BU80" s="600"/>
      <c r="BV80" s="600"/>
      <c r="BW80" s="600"/>
      <c r="BX80" s="600"/>
      <c r="BY80" s="600"/>
      <c r="BZ80" s="600"/>
      <c r="CA80" s="600"/>
      <c r="CB80" s="600"/>
      <c r="CC80" s="600"/>
      <c r="CD80" s="600"/>
      <c r="CE80" s="600"/>
      <c r="CF80" s="600"/>
      <c r="CG80" s="600"/>
      <c r="CH80" s="600"/>
      <c r="CI80" s="600"/>
      <c r="CJ80" s="600"/>
      <c r="CK80" s="600"/>
      <c r="CL80" s="600"/>
      <c r="CM80" s="600"/>
      <c r="CN80" s="600"/>
      <c r="CO80" s="600"/>
      <c r="CP80" s="600"/>
      <c r="CQ80" s="600"/>
      <c r="CR80" s="600"/>
      <c r="CS80" s="600"/>
      <c r="CT80" s="600"/>
      <c r="CU80" s="600"/>
      <c r="CV80" s="600"/>
      <c r="CW80" s="600"/>
      <c r="CX80" s="600"/>
      <c r="CY80" s="600"/>
      <c r="CZ80" s="600"/>
      <c r="DA80" s="600"/>
      <c r="DB80" s="600"/>
      <c r="DC80" s="600"/>
      <c r="DD80" s="600"/>
      <c r="DE80" s="600"/>
      <c r="DF80" s="600"/>
    </row>
    <row r="81" spans="1:110" ht="17.25" customHeight="1">
      <c r="A81" s="132" t="s">
        <v>124</v>
      </c>
      <c r="B81" s="132"/>
      <c r="C81" s="133"/>
      <c r="D81" s="135">
        <v>2997</v>
      </c>
      <c r="E81" s="135">
        <v>3001</v>
      </c>
      <c r="F81" s="135">
        <v>3003</v>
      </c>
      <c r="G81" s="135">
        <v>3023</v>
      </c>
      <c r="H81" s="135">
        <v>3034</v>
      </c>
      <c r="I81" s="135">
        <v>3037</v>
      </c>
      <c r="J81" s="135">
        <v>3039</v>
      </c>
      <c r="K81" s="135">
        <v>3040</v>
      </c>
      <c r="L81" s="135">
        <v>3042</v>
      </c>
      <c r="M81" s="521">
        <v>3042</v>
      </c>
      <c r="N81" s="521">
        <v>3043</v>
      </c>
      <c r="O81" s="521">
        <v>3044</v>
      </c>
      <c r="P81" s="610">
        <v>3045</v>
      </c>
      <c r="Q81" s="610">
        <v>3046</v>
      </c>
      <c r="R81" s="610">
        <v>3046</v>
      </c>
      <c r="S81" s="136">
        <v>3046</v>
      </c>
      <c r="T81" s="136">
        <v>3046</v>
      </c>
      <c r="U81" s="135">
        <v>3046</v>
      </c>
      <c r="V81" s="135">
        <v>3046</v>
      </c>
      <c r="W81" s="610">
        <v>3046</v>
      </c>
      <c r="X81" s="595">
        <v>3046</v>
      </c>
      <c r="Y81" s="595">
        <v>3046</v>
      </c>
      <c r="Z81" s="595">
        <v>3046</v>
      </c>
      <c r="AA81" s="595">
        <v>3046</v>
      </c>
      <c r="AB81" s="595">
        <v>3046</v>
      </c>
      <c r="AC81" s="595">
        <v>3046</v>
      </c>
      <c r="AD81" s="595">
        <v>3046</v>
      </c>
      <c r="AE81" s="595">
        <v>3046</v>
      </c>
      <c r="AF81" s="595">
        <v>3046</v>
      </c>
      <c r="AG81" s="595">
        <v>3046</v>
      </c>
      <c r="AH81" s="595">
        <v>3046</v>
      </c>
      <c r="AI81" s="595">
        <v>3046</v>
      </c>
      <c r="AJ81" s="600"/>
      <c r="AK81" s="600"/>
      <c r="AL81" s="600"/>
      <c r="AM81" s="600"/>
      <c r="AN81" s="600"/>
      <c r="AO81" s="600"/>
      <c r="AP81" s="600"/>
      <c r="AQ81" s="600"/>
      <c r="AR81" s="600"/>
      <c r="AS81" s="600"/>
      <c r="AT81" s="600"/>
      <c r="AU81" s="600"/>
      <c r="AV81" s="600"/>
      <c r="AW81" s="600"/>
      <c r="AX81" s="600"/>
      <c r="AY81" s="600"/>
      <c r="AZ81" s="600"/>
      <c r="BA81" s="600"/>
      <c r="BB81" s="600"/>
      <c r="BC81" s="600"/>
      <c r="BD81" s="600"/>
      <c r="BE81" s="600"/>
      <c r="BF81" s="600"/>
      <c r="BG81" s="600"/>
      <c r="BH81" s="600"/>
      <c r="BI81" s="600"/>
      <c r="BJ81" s="600"/>
      <c r="BK81" s="600"/>
      <c r="BL81" s="600"/>
      <c r="BM81" s="600"/>
      <c r="BN81" s="600"/>
      <c r="BO81" s="600"/>
      <c r="BP81" s="600"/>
      <c r="BQ81" s="600"/>
      <c r="BR81" s="600"/>
      <c r="BS81" s="600"/>
      <c r="BT81" s="600"/>
      <c r="BU81" s="600"/>
      <c r="BV81" s="600"/>
      <c r="BW81" s="600"/>
      <c r="BX81" s="600"/>
      <c r="BY81" s="600"/>
      <c r="BZ81" s="600"/>
      <c r="CA81" s="600"/>
      <c r="CB81" s="600"/>
      <c r="CC81" s="600"/>
      <c r="CD81" s="600"/>
      <c r="CE81" s="600"/>
      <c r="CF81" s="600"/>
      <c r="CG81" s="600"/>
      <c r="CH81" s="600"/>
      <c r="CI81" s="600"/>
      <c r="CJ81" s="600"/>
      <c r="CK81" s="600"/>
      <c r="CL81" s="600"/>
      <c r="CM81" s="600"/>
      <c r="CN81" s="600"/>
      <c r="CO81" s="600"/>
      <c r="CP81" s="600"/>
      <c r="CQ81" s="600"/>
      <c r="CR81" s="600"/>
      <c r="CS81" s="600"/>
      <c r="CT81" s="600"/>
      <c r="CU81" s="600"/>
      <c r="CV81" s="600"/>
      <c r="CW81" s="600"/>
      <c r="CX81" s="600"/>
      <c r="CY81" s="600"/>
      <c r="CZ81" s="600"/>
      <c r="DA81" s="600"/>
      <c r="DB81" s="600"/>
      <c r="DC81" s="600"/>
      <c r="DD81" s="600"/>
      <c r="DE81" s="600"/>
      <c r="DF81" s="600"/>
    </row>
    <row r="82" spans="1:110" ht="17.25" customHeight="1">
      <c r="A82" s="132" t="s">
        <v>125</v>
      </c>
      <c r="B82" s="132"/>
      <c r="C82" s="133"/>
      <c r="D82" s="135">
        <v>72</v>
      </c>
      <c r="E82" s="135">
        <v>74</v>
      </c>
      <c r="F82" s="135">
        <v>72</v>
      </c>
      <c r="G82" s="135">
        <v>73</v>
      </c>
      <c r="H82" s="135">
        <v>74</v>
      </c>
      <c r="I82" s="135">
        <v>78</v>
      </c>
      <c r="J82" s="135">
        <v>78</v>
      </c>
      <c r="K82" s="135">
        <v>78</v>
      </c>
      <c r="L82" s="135">
        <v>73</v>
      </c>
      <c r="M82" s="521">
        <v>73</v>
      </c>
      <c r="N82" s="521">
        <v>73</v>
      </c>
      <c r="O82" s="521">
        <v>73</v>
      </c>
      <c r="P82" s="610">
        <v>73</v>
      </c>
      <c r="Q82" s="610">
        <v>73</v>
      </c>
      <c r="R82" s="610">
        <v>73</v>
      </c>
      <c r="S82" s="136">
        <v>73</v>
      </c>
      <c r="T82" s="136">
        <v>73</v>
      </c>
      <c r="U82" s="135">
        <v>73</v>
      </c>
      <c r="V82" s="135">
        <v>73</v>
      </c>
      <c r="W82" s="610">
        <v>73</v>
      </c>
      <c r="X82" s="595">
        <v>73</v>
      </c>
      <c r="Y82" s="595">
        <v>73</v>
      </c>
      <c r="Z82" s="595">
        <v>73</v>
      </c>
      <c r="AA82" s="595">
        <v>73</v>
      </c>
      <c r="AB82" s="595">
        <v>73</v>
      </c>
      <c r="AC82" s="595">
        <v>73</v>
      </c>
      <c r="AD82" s="595">
        <v>73</v>
      </c>
      <c r="AE82" s="595">
        <v>73</v>
      </c>
      <c r="AF82" s="595">
        <v>73</v>
      </c>
      <c r="AG82" s="595">
        <v>73</v>
      </c>
      <c r="AH82" s="595">
        <v>73</v>
      </c>
      <c r="AI82" s="595">
        <v>73</v>
      </c>
      <c r="AJ82" s="600"/>
      <c r="AK82" s="600"/>
      <c r="AL82" s="600"/>
      <c r="AM82" s="600"/>
      <c r="AN82" s="600"/>
      <c r="AO82" s="600"/>
      <c r="AP82" s="600"/>
      <c r="AQ82" s="600"/>
      <c r="AR82" s="600"/>
      <c r="AS82" s="600"/>
      <c r="AT82" s="600"/>
      <c r="AU82" s="600"/>
      <c r="AV82" s="600"/>
      <c r="AW82" s="600"/>
      <c r="AX82" s="600"/>
      <c r="AY82" s="600"/>
      <c r="AZ82" s="600"/>
      <c r="BA82" s="600"/>
      <c r="BB82" s="600"/>
      <c r="BC82" s="600"/>
      <c r="BD82" s="600"/>
      <c r="BE82" s="600"/>
      <c r="BF82" s="600"/>
      <c r="BG82" s="600"/>
      <c r="BH82" s="600"/>
      <c r="BI82" s="600"/>
      <c r="BJ82" s="600"/>
      <c r="BK82" s="600"/>
      <c r="BL82" s="600"/>
      <c r="BM82" s="600"/>
      <c r="BN82" s="600"/>
      <c r="BO82" s="600"/>
      <c r="BP82" s="600"/>
      <c r="BQ82" s="600"/>
      <c r="BR82" s="600"/>
      <c r="BS82" s="600"/>
      <c r="BT82" s="600"/>
      <c r="BU82" s="600"/>
      <c r="BV82" s="600"/>
      <c r="BW82" s="600"/>
      <c r="BX82" s="600"/>
      <c r="BY82" s="600"/>
      <c r="BZ82" s="600"/>
      <c r="CA82" s="600"/>
      <c r="CB82" s="600"/>
      <c r="CC82" s="600"/>
      <c r="CD82" s="600"/>
      <c r="CE82" s="600"/>
      <c r="CF82" s="600"/>
      <c r="CG82" s="600"/>
      <c r="CH82" s="600"/>
      <c r="CI82" s="600"/>
      <c r="CJ82" s="600"/>
      <c r="CK82" s="600"/>
      <c r="CL82" s="600"/>
      <c r="CM82" s="600"/>
      <c r="CN82" s="600"/>
      <c r="CO82" s="600"/>
      <c r="CP82" s="600"/>
      <c r="CQ82" s="600"/>
      <c r="CR82" s="600"/>
      <c r="CS82" s="600"/>
      <c r="CT82" s="600"/>
      <c r="CU82" s="600"/>
      <c r="CV82" s="600"/>
      <c r="CW82" s="600"/>
      <c r="CX82" s="600"/>
      <c r="CY82" s="600"/>
      <c r="CZ82" s="600"/>
      <c r="DA82" s="600"/>
      <c r="DB82" s="600"/>
      <c r="DC82" s="600"/>
      <c r="DD82" s="600"/>
      <c r="DE82" s="600"/>
      <c r="DF82" s="600"/>
    </row>
    <row r="83" spans="1:110" ht="17.25" customHeight="1">
      <c r="A83" s="132" t="s">
        <v>126</v>
      </c>
      <c r="B83" s="132"/>
      <c r="C83" s="133"/>
      <c r="D83" s="135">
        <v>3574</v>
      </c>
      <c r="E83" s="135">
        <v>3815</v>
      </c>
      <c r="F83" s="135">
        <v>3982</v>
      </c>
      <c r="G83" s="135">
        <v>4330</v>
      </c>
      <c r="H83" s="135">
        <v>3673</v>
      </c>
      <c r="I83" s="135">
        <v>3917</v>
      </c>
      <c r="J83" s="135">
        <v>4356</v>
      </c>
      <c r="K83" s="135">
        <v>4526</v>
      </c>
      <c r="L83" s="135">
        <v>4933</v>
      </c>
      <c r="M83" s="521">
        <v>3970</v>
      </c>
      <c r="N83" s="521">
        <v>4263</v>
      </c>
      <c r="O83" s="521">
        <v>4312</v>
      </c>
      <c r="P83" s="610">
        <v>4512</v>
      </c>
      <c r="Q83" s="610">
        <v>4009</v>
      </c>
      <c r="R83" s="610">
        <v>4281</v>
      </c>
      <c r="S83" s="136">
        <v>4762</v>
      </c>
      <c r="T83" s="136">
        <v>4719</v>
      </c>
      <c r="U83" s="135">
        <v>5100</v>
      </c>
      <c r="V83" s="135">
        <v>5155</v>
      </c>
      <c r="W83" s="135">
        <v>5448</v>
      </c>
      <c r="X83" s="526">
        <v>5274</v>
      </c>
      <c r="Y83" s="526">
        <v>5721</v>
      </c>
      <c r="Z83" s="526">
        <v>5754</v>
      </c>
      <c r="AA83" s="526">
        <v>6318</v>
      </c>
      <c r="AB83" s="526">
        <v>7021</v>
      </c>
      <c r="AC83" s="526">
        <v>6177</v>
      </c>
      <c r="AD83" s="526">
        <v>6443</v>
      </c>
      <c r="AE83" s="526">
        <v>7020</v>
      </c>
      <c r="AF83" s="526">
        <v>7477</v>
      </c>
      <c r="AG83" s="526">
        <v>6574</v>
      </c>
      <c r="AH83" s="526">
        <v>6538</v>
      </c>
      <c r="AI83" s="526">
        <v>6851</v>
      </c>
      <c r="AJ83" s="600"/>
      <c r="AK83" s="600"/>
      <c r="AL83" s="600"/>
      <c r="AM83" s="600"/>
      <c r="AN83" s="600"/>
      <c r="AO83" s="600"/>
      <c r="AP83" s="600"/>
      <c r="AQ83" s="600"/>
      <c r="AR83" s="600"/>
      <c r="AS83" s="600"/>
      <c r="AT83" s="600"/>
      <c r="AU83" s="600"/>
      <c r="AV83" s="600"/>
      <c r="AW83" s="600"/>
      <c r="AX83" s="600"/>
      <c r="AY83" s="600"/>
      <c r="AZ83" s="600"/>
      <c r="BA83" s="600"/>
      <c r="BB83" s="600"/>
      <c r="BC83" s="600"/>
      <c r="BD83" s="600"/>
      <c r="BE83" s="600"/>
      <c r="BF83" s="600"/>
      <c r="BG83" s="600"/>
      <c r="BH83" s="600"/>
      <c r="BI83" s="600"/>
      <c r="BJ83" s="600"/>
      <c r="BK83" s="600"/>
      <c r="BL83" s="600"/>
      <c r="BM83" s="600"/>
      <c r="BN83" s="600"/>
      <c r="BO83" s="600"/>
      <c r="BP83" s="600"/>
      <c r="BQ83" s="600"/>
      <c r="BR83" s="600"/>
      <c r="BS83" s="600"/>
      <c r="BT83" s="600"/>
      <c r="BU83" s="600"/>
      <c r="BV83" s="600"/>
      <c r="BW83" s="600"/>
      <c r="BX83" s="600"/>
      <c r="BY83" s="600"/>
      <c r="BZ83" s="600"/>
      <c r="CA83" s="600"/>
      <c r="CB83" s="600"/>
      <c r="CC83" s="600"/>
      <c r="CD83" s="600"/>
      <c r="CE83" s="600"/>
      <c r="CF83" s="600"/>
      <c r="CG83" s="600"/>
      <c r="CH83" s="600"/>
      <c r="CI83" s="600"/>
      <c r="CJ83" s="600"/>
      <c r="CK83" s="600"/>
      <c r="CL83" s="600"/>
      <c r="CM83" s="600"/>
      <c r="CN83" s="600"/>
      <c r="CO83" s="600"/>
      <c r="CP83" s="600"/>
      <c r="CQ83" s="600"/>
      <c r="CR83" s="600"/>
      <c r="CS83" s="600"/>
      <c r="CT83" s="600"/>
      <c r="CU83" s="600"/>
      <c r="CV83" s="600"/>
      <c r="CW83" s="600"/>
      <c r="CX83" s="600"/>
      <c r="CY83" s="600"/>
      <c r="CZ83" s="600"/>
      <c r="DA83" s="600"/>
      <c r="DB83" s="600"/>
      <c r="DC83" s="600"/>
      <c r="DD83" s="600"/>
      <c r="DE83" s="600"/>
      <c r="DF83" s="600"/>
    </row>
    <row r="84" spans="1:110" ht="17.25" customHeight="1">
      <c r="A84" s="145" t="s">
        <v>127</v>
      </c>
      <c r="B84" s="145"/>
      <c r="C84" s="146"/>
      <c r="D84" s="152">
        <v>-376</v>
      </c>
      <c r="E84" s="152">
        <v>10</v>
      </c>
      <c r="F84" s="152">
        <v>-34</v>
      </c>
      <c r="G84" s="152">
        <v>482</v>
      </c>
      <c r="H84" s="152">
        <v>542</v>
      </c>
      <c r="I84" s="152">
        <v>704</v>
      </c>
      <c r="J84" s="152">
        <v>746</v>
      </c>
      <c r="K84" s="152">
        <v>715</v>
      </c>
      <c r="L84" s="152">
        <v>407</v>
      </c>
      <c r="M84" s="522">
        <v>82</v>
      </c>
      <c r="N84" s="522">
        <v>200</v>
      </c>
      <c r="O84" s="522">
        <v>525</v>
      </c>
      <c r="P84" s="167">
        <v>661</v>
      </c>
      <c r="Q84" s="167">
        <v>348</v>
      </c>
      <c r="R84" s="167">
        <v>496</v>
      </c>
      <c r="S84" s="149">
        <v>153</v>
      </c>
      <c r="T84" s="149">
        <v>121</v>
      </c>
      <c r="U84" s="152">
        <v>-59</v>
      </c>
      <c r="V84" s="152">
        <v>-35</v>
      </c>
      <c r="W84" s="152">
        <v>-357</v>
      </c>
      <c r="X84" s="531">
        <v>-134</v>
      </c>
      <c r="Y84" s="531">
        <v>-17</v>
      </c>
      <c r="Z84" s="531">
        <v>57</v>
      </c>
      <c r="AA84" s="531">
        <v>195</v>
      </c>
      <c r="AB84" s="531">
        <v>62</v>
      </c>
      <c r="AC84" s="531">
        <v>30</v>
      </c>
      <c r="AD84" s="531">
        <v>-39</v>
      </c>
      <c r="AE84" s="531">
        <v>-99</v>
      </c>
      <c r="AF84" s="531">
        <v>-93</v>
      </c>
      <c r="AG84" s="531">
        <v>-22</v>
      </c>
      <c r="AH84" s="531">
        <v>-56</v>
      </c>
      <c r="AI84" s="531">
        <v>54</v>
      </c>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0"/>
      <c r="BL84" s="600"/>
      <c r="BM84" s="600"/>
      <c r="BN84" s="600"/>
      <c r="BO84" s="600"/>
      <c r="BP84" s="600"/>
      <c r="BQ84" s="600"/>
      <c r="BR84" s="600"/>
      <c r="BS84" s="600"/>
      <c r="BT84" s="600"/>
      <c r="BU84" s="600"/>
      <c r="BV84" s="600"/>
      <c r="BW84" s="600"/>
      <c r="BX84" s="600"/>
      <c r="BY84" s="600"/>
      <c r="BZ84" s="600"/>
      <c r="CA84" s="600"/>
      <c r="CB84" s="600"/>
      <c r="CC84" s="600"/>
      <c r="CD84" s="600"/>
      <c r="CE84" s="600"/>
      <c r="CF84" s="600"/>
      <c r="CG84" s="600"/>
      <c r="CH84" s="600"/>
      <c r="CI84" s="600"/>
      <c r="CJ84" s="600"/>
      <c r="CK84" s="600"/>
      <c r="CL84" s="600"/>
      <c r="CM84" s="600"/>
      <c r="CN84" s="600"/>
      <c r="CO84" s="600"/>
      <c r="CP84" s="600"/>
      <c r="CQ84" s="600"/>
      <c r="CR84" s="600"/>
      <c r="CS84" s="600"/>
      <c r="CT84" s="600"/>
      <c r="CU84" s="600"/>
      <c r="CV84" s="600"/>
      <c r="CW84" s="600"/>
      <c r="CX84" s="600"/>
      <c r="CY84" s="600"/>
      <c r="CZ84" s="600"/>
      <c r="DA84" s="600"/>
      <c r="DB84" s="600"/>
      <c r="DC84" s="600"/>
      <c r="DD84" s="600"/>
      <c r="DE84" s="600"/>
      <c r="DF84" s="600"/>
    </row>
    <row r="85" spans="1:110" s="45" customFormat="1" ht="18.75" customHeight="1">
      <c r="A85" s="131" t="s">
        <v>128</v>
      </c>
      <c r="B85" s="131"/>
      <c r="C85" s="133"/>
      <c r="D85" s="135">
        <f t="shared" ref="D85:W85" si="21">SUM(D81:D84)</f>
        <v>6267</v>
      </c>
      <c r="E85" s="135">
        <f t="shared" si="21"/>
        <v>6900</v>
      </c>
      <c r="F85" s="135">
        <f t="shared" si="21"/>
        <v>7023</v>
      </c>
      <c r="G85" s="135">
        <f t="shared" si="21"/>
        <v>7908</v>
      </c>
      <c r="H85" s="135">
        <f t="shared" si="21"/>
        <v>7323</v>
      </c>
      <c r="I85" s="135">
        <f t="shared" si="21"/>
        <v>7736</v>
      </c>
      <c r="J85" s="135">
        <f t="shared" si="21"/>
        <v>8219</v>
      </c>
      <c r="K85" s="135">
        <f t="shared" si="21"/>
        <v>8359</v>
      </c>
      <c r="L85" s="135">
        <f t="shared" si="21"/>
        <v>8455</v>
      </c>
      <c r="M85" s="135">
        <f t="shared" si="21"/>
        <v>7167</v>
      </c>
      <c r="N85" s="135">
        <f t="shared" si="21"/>
        <v>7579</v>
      </c>
      <c r="O85" s="135">
        <f t="shared" si="21"/>
        <v>7954</v>
      </c>
      <c r="P85" s="136">
        <f t="shared" si="21"/>
        <v>8291</v>
      </c>
      <c r="Q85" s="136">
        <f t="shared" si="21"/>
        <v>7476</v>
      </c>
      <c r="R85" s="136">
        <f t="shared" si="21"/>
        <v>7896</v>
      </c>
      <c r="S85" s="136">
        <f t="shared" si="21"/>
        <v>8034</v>
      </c>
      <c r="T85" s="136">
        <f t="shared" si="21"/>
        <v>7959</v>
      </c>
      <c r="U85" s="136">
        <f t="shared" si="21"/>
        <v>8160</v>
      </c>
      <c r="V85" s="136">
        <f t="shared" si="21"/>
        <v>8239</v>
      </c>
      <c r="W85" s="136">
        <f t="shared" si="21"/>
        <v>8210</v>
      </c>
      <c r="X85" s="602">
        <f t="shared" ref="X85:AH85" si="22">SUM(X81:X84)</f>
        <v>8259</v>
      </c>
      <c r="Y85" s="602">
        <f t="shared" si="22"/>
        <v>8823</v>
      </c>
      <c r="Z85" s="602">
        <f t="shared" si="22"/>
        <v>8930</v>
      </c>
      <c r="AA85" s="602">
        <f t="shared" si="22"/>
        <v>9632</v>
      </c>
      <c r="AB85" s="602">
        <f t="shared" si="22"/>
        <v>10202</v>
      </c>
      <c r="AC85" s="602">
        <f t="shared" si="22"/>
        <v>9326</v>
      </c>
      <c r="AD85" s="602">
        <f t="shared" si="22"/>
        <v>9523</v>
      </c>
      <c r="AE85" s="602">
        <f t="shared" si="22"/>
        <v>10040</v>
      </c>
      <c r="AF85" s="602">
        <f t="shared" si="22"/>
        <v>10503</v>
      </c>
      <c r="AG85" s="602">
        <f t="shared" si="22"/>
        <v>9671</v>
      </c>
      <c r="AH85" s="602">
        <f t="shared" si="22"/>
        <v>9601</v>
      </c>
      <c r="AI85" s="602">
        <f>SUM(AI81:AI84)</f>
        <v>10024</v>
      </c>
      <c r="AJ85" s="600"/>
      <c r="AK85" s="600"/>
      <c r="AL85" s="600"/>
      <c r="AM85" s="600"/>
      <c r="AN85" s="600"/>
      <c r="AO85" s="600"/>
      <c r="AP85" s="600"/>
      <c r="AQ85" s="600"/>
      <c r="AR85" s="600"/>
      <c r="AS85" s="601"/>
      <c r="AT85" s="601"/>
      <c r="AU85" s="601"/>
      <c r="AV85" s="601"/>
      <c r="AW85" s="601"/>
      <c r="AX85" s="601"/>
      <c r="AY85" s="601"/>
      <c r="AZ85" s="601"/>
      <c r="BA85" s="601"/>
      <c r="BB85" s="601"/>
      <c r="BC85" s="601"/>
      <c r="BD85" s="601"/>
      <c r="BE85" s="601"/>
      <c r="BF85" s="601"/>
      <c r="BG85" s="601"/>
      <c r="BH85" s="601"/>
      <c r="BI85" s="601"/>
      <c r="BJ85" s="601"/>
      <c r="BK85" s="601"/>
      <c r="BL85" s="601"/>
      <c r="BM85" s="601"/>
      <c r="BN85" s="601"/>
      <c r="BO85" s="601"/>
      <c r="BP85" s="601"/>
      <c r="BQ85" s="601"/>
      <c r="BR85" s="601"/>
      <c r="BS85" s="601"/>
      <c r="BT85" s="601"/>
      <c r="BU85" s="601"/>
      <c r="BV85" s="601"/>
      <c r="BW85" s="601"/>
      <c r="BX85" s="601"/>
      <c r="BY85" s="601"/>
      <c r="BZ85" s="601"/>
      <c r="CA85" s="601"/>
      <c r="CB85" s="601"/>
      <c r="CC85" s="601"/>
      <c r="CD85" s="601"/>
      <c r="CE85" s="601"/>
      <c r="CF85" s="601"/>
      <c r="CG85" s="601"/>
      <c r="CH85" s="601"/>
      <c r="CI85" s="601"/>
      <c r="CJ85" s="601"/>
      <c r="CK85" s="601"/>
      <c r="CL85" s="601"/>
      <c r="CM85" s="601"/>
      <c r="CN85" s="601"/>
      <c r="CO85" s="601"/>
      <c r="CP85" s="601"/>
      <c r="CQ85" s="601"/>
      <c r="CR85" s="601"/>
      <c r="CS85" s="601"/>
      <c r="CT85" s="601"/>
      <c r="CU85" s="601"/>
      <c r="CV85" s="601"/>
      <c r="CW85" s="601"/>
      <c r="CX85" s="601"/>
      <c r="CY85" s="601"/>
      <c r="CZ85" s="601"/>
      <c r="DA85" s="601"/>
      <c r="DB85" s="601"/>
      <c r="DC85" s="601"/>
      <c r="DD85" s="601"/>
      <c r="DE85" s="601"/>
      <c r="DF85" s="601"/>
    </row>
    <row r="86" spans="1:110" s="45" customFormat="1" ht="17.25" customHeight="1">
      <c r="A86" s="208" t="s">
        <v>64</v>
      </c>
      <c r="B86" s="208"/>
      <c r="C86" s="146"/>
      <c r="D86" s="522">
        <v>231</v>
      </c>
      <c r="E86" s="522">
        <v>236</v>
      </c>
      <c r="F86" s="522">
        <v>223</v>
      </c>
      <c r="G86" s="522">
        <v>253</v>
      </c>
      <c r="H86" s="522">
        <v>271</v>
      </c>
      <c r="I86" s="522">
        <v>278</v>
      </c>
      <c r="J86" s="522">
        <v>274</v>
      </c>
      <c r="K86" s="522">
        <v>292</v>
      </c>
      <c r="L86" s="522">
        <v>948</v>
      </c>
      <c r="M86" s="522">
        <v>925</v>
      </c>
      <c r="N86" s="522">
        <v>478</v>
      </c>
      <c r="O86" s="522">
        <v>457</v>
      </c>
      <c r="P86" s="167">
        <v>438</v>
      </c>
      <c r="Q86" s="167">
        <v>427</v>
      </c>
      <c r="R86" s="167">
        <v>432</v>
      </c>
      <c r="S86" s="149">
        <v>457</v>
      </c>
      <c r="T86" s="149">
        <v>506</v>
      </c>
      <c r="U86" s="149">
        <v>502</v>
      </c>
      <c r="V86" s="149">
        <v>497</v>
      </c>
      <c r="W86" s="167">
        <v>532</v>
      </c>
      <c r="X86" s="534">
        <v>605</v>
      </c>
      <c r="Y86" s="534">
        <v>581</v>
      </c>
      <c r="Z86" s="534">
        <v>490</v>
      </c>
      <c r="AA86" s="534">
        <v>529</v>
      </c>
      <c r="AB86" s="534">
        <v>561</v>
      </c>
      <c r="AC86" s="534">
        <v>540</v>
      </c>
      <c r="AD86" s="534">
        <v>552</v>
      </c>
      <c r="AE86" s="534">
        <v>603</v>
      </c>
      <c r="AF86" s="534">
        <v>667</v>
      </c>
      <c r="AG86" s="534">
        <v>614</v>
      </c>
      <c r="AH86" s="534">
        <v>620</v>
      </c>
      <c r="AI86" s="534">
        <v>638</v>
      </c>
      <c r="AJ86" s="600"/>
      <c r="AK86" s="600"/>
      <c r="AL86" s="600"/>
      <c r="AM86" s="600"/>
      <c r="AN86" s="600"/>
      <c r="AO86" s="600"/>
      <c r="AP86" s="600"/>
      <c r="AQ86" s="600"/>
      <c r="AR86" s="600"/>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1"/>
      <c r="BT86" s="601"/>
      <c r="BU86" s="601"/>
      <c r="BV86" s="601"/>
      <c r="BW86" s="601"/>
      <c r="BX86" s="601"/>
      <c r="BY86" s="601"/>
      <c r="BZ86" s="601"/>
      <c r="CA86" s="601"/>
      <c r="CB86" s="601"/>
      <c r="CC86" s="601"/>
      <c r="CD86" s="601"/>
      <c r="CE86" s="601"/>
      <c r="CF86" s="601"/>
      <c r="CG86" s="601"/>
      <c r="CH86" s="601"/>
      <c r="CI86" s="601"/>
      <c r="CJ86" s="601"/>
      <c r="CK86" s="601"/>
      <c r="CL86" s="601"/>
      <c r="CM86" s="601"/>
      <c r="CN86" s="601"/>
      <c r="CO86" s="601"/>
      <c r="CP86" s="601"/>
      <c r="CQ86" s="601"/>
      <c r="CR86" s="601"/>
      <c r="CS86" s="601"/>
      <c r="CT86" s="601"/>
      <c r="CU86" s="601"/>
      <c r="CV86" s="601"/>
      <c r="CW86" s="601"/>
      <c r="CX86" s="601"/>
      <c r="CY86" s="601"/>
      <c r="CZ86" s="601"/>
      <c r="DA86" s="601"/>
      <c r="DB86" s="601"/>
      <c r="DC86" s="601"/>
      <c r="DD86" s="601"/>
      <c r="DE86" s="601"/>
      <c r="DF86" s="601"/>
    </row>
    <row r="87" spans="1:110" s="45" customFormat="1" ht="18.75" customHeight="1">
      <c r="A87" s="131" t="s">
        <v>129</v>
      </c>
      <c r="B87" s="131"/>
      <c r="C87" s="133"/>
      <c r="D87" s="135">
        <f t="shared" ref="D87:AH87" si="23">D85+D86</f>
        <v>6498</v>
      </c>
      <c r="E87" s="135">
        <f t="shared" si="23"/>
        <v>7136</v>
      </c>
      <c r="F87" s="135">
        <f t="shared" si="23"/>
        <v>7246</v>
      </c>
      <c r="G87" s="135">
        <f t="shared" si="23"/>
        <v>8161</v>
      </c>
      <c r="H87" s="135">
        <f t="shared" si="23"/>
        <v>7594</v>
      </c>
      <c r="I87" s="135">
        <f t="shared" si="23"/>
        <v>8014</v>
      </c>
      <c r="J87" s="135">
        <f t="shared" si="23"/>
        <v>8493</v>
      </c>
      <c r="K87" s="135">
        <f t="shared" si="23"/>
        <v>8651</v>
      </c>
      <c r="L87" s="135">
        <f t="shared" si="23"/>
        <v>9403</v>
      </c>
      <c r="M87" s="135">
        <f t="shared" si="23"/>
        <v>8092</v>
      </c>
      <c r="N87" s="135">
        <f t="shared" si="23"/>
        <v>8057</v>
      </c>
      <c r="O87" s="135">
        <f t="shared" si="23"/>
        <v>8411</v>
      </c>
      <c r="P87" s="136">
        <f t="shared" si="23"/>
        <v>8729</v>
      </c>
      <c r="Q87" s="136">
        <f t="shared" si="23"/>
        <v>7903</v>
      </c>
      <c r="R87" s="136">
        <f t="shared" si="23"/>
        <v>8328</v>
      </c>
      <c r="S87" s="136">
        <f t="shared" si="23"/>
        <v>8491</v>
      </c>
      <c r="T87" s="136">
        <f t="shared" si="23"/>
        <v>8465</v>
      </c>
      <c r="U87" s="136">
        <f t="shared" si="23"/>
        <v>8662</v>
      </c>
      <c r="V87" s="136">
        <f t="shared" si="23"/>
        <v>8736</v>
      </c>
      <c r="W87" s="136">
        <f t="shared" si="23"/>
        <v>8742</v>
      </c>
      <c r="X87" s="602">
        <f t="shared" si="23"/>
        <v>8864</v>
      </c>
      <c r="Y87" s="602">
        <f t="shared" si="23"/>
        <v>9404</v>
      </c>
      <c r="Z87" s="602">
        <f t="shared" si="23"/>
        <v>9420</v>
      </c>
      <c r="AA87" s="602">
        <f t="shared" si="23"/>
        <v>10161</v>
      </c>
      <c r="AB87" s="602">
        <f t="shared" si="23"/>
        <v>10763</v>
      </c>
      <c r="AC87" s="602">
        <f t="shared" si="23"/>
        <v>9866</v>
      </c>
      <c r="AD87" s="602">
        <f t="shared" si="23"/>
        <v>10075</v>
      </c>
      <c r="AE87" s="602">
        <f t="shared" si="23"/>
        <v>10643</v>
      </c>
      <c r="AF87" s="602">
        <f t="shared" si="23"/>
        <v>11170</v>
      </c>
      <c r="AG87" s="602">
        <f t="shared" si="23"/>
        <v>10285</v>
      </c>
      <c r="AH87" s="602">
        <f t="shared" si="23"/>
        <v>10221</v>
      </c>
      <c r="AI87" s="602">
        <f>AI85+AI86</f>
        <v>10662</v>
      </c>
      <c r="AJ87" s="600"/>
      <c r="AK87" s="600"/>
      <c r="AL87" s="600"/>
      <c r="AM87" s="600"/>
      <c r="AN87" s="600"/>
      <c r="AO87" s="600"/>
      <c r="AP87" s="600"/>
      <c r="AQ87" s="600"/>
      <c r="AR87" s="600"/>
      <c r="AS87" s="601"/>
      <c r="AT87" s="601"/>
      <c r="AU87" s="601"/>
      <c r="AV87" s="601"/>
      <c r="AW87" s="601"/>
      <c r="AX87" s="601"/>
      <c r="AY87" s="601"/>
      <c r="AZ87" s="601"/>
      <c r="BA87" s="601"/>
      <c r="BB87" s="601"/>
      <c r="BC87" s="601"/>
      <c r="BD87" s="601"/>
      <c r="BE87" s="601"/>
      <c r="BF87" s="601"/>
      <c r="BG87" s="601"/>
      <c r="BH87" s="601"/>
      <c r="BI87" s="601"/>
      <c r="BJ87" s="601"/>
      <c r="BK87" s="601"/>
      <c r="BL87" s="601"/>
      <c r="BM87" s="601"/>
      <c r="BN87" s="601"/>
      <c r="BO87" s="601"/>
      <c r="BP87" s="601"/>
      <c r="BQ87" s="601"/>
      <c r="BR87" s="601"/>
      <c r="BS87" s="601"/>
      <c r="BT87" s="601"/>
      <c r="BU87" s="601"/>
      <c r="BV87" s="601"/>
      <c r="BW87" s="601"/>
      <c r="BX87" s="601"/>
      <c r="BY87" s="601"/>
      <c r="BZ87" s="601"/>
      <c r="CA87" s="601"/>
      <c r="CB87" s="601"/>
      <c r="CC87" s="601"/>
      <c r="CD87" s="601"/>
      <c r="CE87" s="601"/>
      <c r="CF87" s="601"/>
      <c r="CG87" s="601"/>
      <c r="CH87" s="601"/>
      <c r="CI87" s="601"/>
      <c r="CJ87" s="601"/>
      <c r="CK87" s="601"/>
      <c r="CL87" s="601"/>
      <c r="CM87" s="601"/>
      <c r="CN87" s="601"/>
      <c r="CO87" s="601"/>
      <c r="CP87" s="601"/>
      <c r="CQ87" s="601"/>
      <c r="CR87" s="601"/>
      <c r="CS87" s="601"/>
      <c r="CT87" s="601"/>
      <c r="CU87" s="601"/>
      <c r="CV87" s="601"/>
      <c r="CW87" s="601"/>
      <c r="CX87" s="601"/>
      <c r="CY87" s="601"/>
      <c r="CZ87" s="601"/>
      <c r="DA87" s="601"/>
      <c r="DB87" s="601"/>
      <c r="DC87" s="601"/>
      <c r="DD87" s="601"/>
      <c r="DE87" s="601"/>
      <c r="DF87" s="601"/>
    </row>
    <row r="88" spans="1:110" ht="10.15" customHeight="1">
      <c r="A88" s="131"/>
      <c r="B88" s="132"/>
      <c r="C88" s="133"/>
      <c r="D88" s="134"/>
      <c r="E88" s="134"/>
      <c r="F88" s="134"/>
      <c r="G88" s="134"/>
      <c r="H88" s="134"/>
      <c r="I88" s="134"/>
      <c r="J88" s="134"/>
      <c r="K88" s="134"/>
      <c r="L88" s="134"/>
      <c r="M88" s="521"/>
      <c r="N88" s="521"/>
      <c r="O88" s="521"/>
      <c r="P88" s="610"/>
      <c r="Q88" s="610"/>
      <c r="R88" s="610"/>
      <c r="S88" s="610"/>
      <c r="T88" s="610"/>
      <c r="U88" s="610"/>
      <c r="V88" s="610"/>
      <c r="W88" s="610"/>
      <c r="X88" s="595"/>
      <c r="Y88" s="595"/>
      <c r="Z88" s="595"/>
      <c r="AA88" s="595"/>
      <c r="AB88" s="595"/>
      <c r="AC88" s="595"/>
      <c r="AD88" s="595"/>
      <c r="AE88" s="595"/>
      <c r="AF88" s="595"/>
      <c r="AG88" s="595"/>
      <c r="AH88" s="595"/>
      <c r="AI88" s="595"/>
      <c r="AJ88" s="600"/>
      <c r="AK88" s="600"/>
      <c r="AL88" s="600"/>
      <c r="AM88" s="600"/>
      <c r="AN88" s="600"/>
      <c r="AO88" s="600"/>
      <c r="AP88" s="600"/>
      <c r="AQ88" s="600"/>
      <c r="AR88" s="600"/>
      <c r="AS88" s="600"/>
      <c r="AT88" s="600"/>
      <c r="AU88" s="600"/>
      <c r="AV88" s="600"/>
      <c r="AW88" s="600"/>
      <c r="AX88" s="600"/>
      <c r="AY88" s="600"/>
      <c r="AZ88" s="600"/>
      <c r="BA88" s="600"/>
      <c r="BB88" s="600"/>
      <c r="BC88" s="600"/>
      <c r="BD88" s="600"/>
      <c r="BE88" s="600"/>
      <c r="BF88" s="600"/>
      <c r="BG88" s="600"/>
      <c r="BH88" s="600"/>
      <c r="BI88" s="600"/>
      <c r="BJ88" s="600"/>
      <c r="BK88" s="600"/>
      <c r="BL88" s="600"/>
      <c r="BM88" s="600"/>
      <c r="BN88" s="600"/>
      <c r="BO88" s="600"/>
      <c r="BP88" s="600"/>
      <c r="BQ88" s="600"/>
      <c r="BR88" s="600"/>
      <c r="BS88" s="600"/>
      <c r="BT88" s="600"/>
      <c r="BU88" s="600"/>
      <c r="BV88" s="600"/>
      <c r="BW88" s="600"/>
      <c r="BX88" s="600"/>
      <c r="BY88" s="600"/>
      <c r="BZ88" s="600"/>
      <c r="CA88" s="600"/>
      <c r="CB88" s="600"/>
      <c r="CC88" s="600"/>
      <c r="CD88" s="600"/>
      <c r="CE88" s="600"/>
      <c r="CF88" s="600"/>
      <c r="CG88" s="600"/>
      <c r="CH88" s="600"/>
      <c r="CI88" s="600"/>
      <c r="CJ88" s="600"/>
      <c r="CK88" s="600"/>
      <c r="CL88" s="600"/>
      <c r="CM88" s="600"/>
      <c r="CN88" s="600"/>
      <c r="CO88" s="600"/>
      <c r="CP88" s="600"/>
      <c r="CQ88" s="600"/>
      <c r="CR88" s="600"/>
      <c r="CS88" s="600"/>
      <c r="CT88" s="600"/>
      <c r="CU88" s="600"/>
      <c r="CV88" s="600"/>
      <c r="CW88" s="600"/>
      <c r="CX88" s="600"/>
      <c r="CY88" s="600"/>
      <c r="CZ88" s="600"/>
      <c r="DA88" s="600"/>
      <c r="DB88" s="600"/>
      <c r="DC88" s="600"/>
      <c r="DD88" s="600"/>
      <c r="DE88" s="600"/>
      <c r="DF88" s="600"/>
    </row>
    <row r="89" spans="1:110" ht="16.149999999999999" customHeight="1">
      <c r="A89" s="131" t="s">
        <v>130</v>
      </c>
      <c r="B89" s="132"/>
      <c r="C89" s="133"/>
      <c r="D89" s="135"/>
      <c r="E89" s="135"/>
      <c r="F89" s="135"/>
      <c r="G89" s="135"/>
      <c r="H89" s="135"/>
      <c r="I89" s="135"/>
      <c r="J89" s="135"/>
      <c r="K89" s="135"/>
      <c r="L89" s="135"/>
      <c r="M89" s="521"/>
      <c r="N89" s="521"/>
      <c r="O89" s="521"/>
      <c r="P89" s="610"/>
      <c r="Q89" s="610"/>
      <c r="R89" s="610"/>
      <c r="S89" s="136"/>
      <c r="T89" s="136"/>
      <c r="U89" s="610"/>
      <c r="V89" s="610"/>
      <c r="W89" s="610"/>
      <c r="X89" s="595"/>
      <c r="Y89" s="595"/>
      <c r="Z89" s="595"/>
      <c r="AA89" s="595"/>
      <c r="AB89" s="595"/>
      <c r="AC89" s="595"/>
      <c r="AD89" s="595"/>
      <c r="AE89" s="595"/>
      <c r="AF89" s="595"/>
      <c r="AG89" s="595"/>
      <c r="AH89" s="595"/>
      <c r="AI89" s="595"/>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0"/>
      <c r="BU89" s="600"/>
      <c r="BV89" s="600"/>
      <c r="BW89" s="600"/>
      <c r="BX89" s="600"/>
      <c r="BY89" s="600"/>
      <c r="BZ89" s="600"/>
      <c r="CA89" s="600"/>
      <c r="CB89" s="600"/>
      <c r="CC89" s="600"/>
      <c r="CD89" s="600"/>
      <c r="CE89" s="600"/>
      <c r="CF89" s="600"/>
      <c r="CG89" s="600"/>
      <c r="CH89" s="600"/>
      <c r="CI89" s="600"/>
      <c r="CJ89" s="600"/>
      <c r="CK89" s="600"/>
      <c r="CL89" s="600"/>
      <c r="CM89" s="600"/>
      <c r="CN89" s="600"/>
      <c r="CO89" s="600"/>
      <c r="CP89" s="600"/>
      <c r="CQ89" s="600"/>
      <c r="CR89" s="600"/>
      <c r="CS89" s="600"/>
      <c r="CT89" s="600"/>
      <c r="CU89" s="600"/>
      <c r="CV89" s="600"/>
      <c r="CW89" s="600"/>
      <c r="CX89" s="600"/>
      <c r="CY89" s="600"/>
      <c r="CZ89" s="600"/>
      <c r="DA89" s="600"/>
      <c r="DB89" s="600"/>
      <c r="DC89" s="600"/>
      <c r="DD89" s="600"/>
      <c r="DE89" s="600"/>
      <c r="DF89" s="600"/>
    </row>
    <row r="90" spans="1:110" ht="16.149999999999999" customHeight="1">
      <c r="A90" s="131" t="s">
        <v>131</v>
      </c>
      <c r="B90" s="132"/>
      <c r="C90" s="133"/>
      <c r="D90" s="134"/>
      <c r="E90" s="134"/>
      <c r="F90" s="134"/>
      <c r="G90" s="134"/>
      <c r="H90" s="134"/>
      <c r="I90" s="134"/>
      <c r="J90" s="134"/>
      <c r="K90" s="134"/>
      <c r="L90" s="134"/>
      <c r="M90" s="521"/>
      <c r="N90" s="521"/>
      <c r="O90" s="521"/>
      <c r="P90" s="610"/>
      <c r="Q90" s="610"/>
      <c r="R90" s="610"/>
      <c r="S90" s="610"/>
      <c r="T90" s="610"/>
      <c r="U90" s="610"/>
      <c r="V90" s="610"/>
      <c r="W90" s="610"/>
      <c r="X90" s="595"/>
      <c r="Y90" s="595"/>
      <c r="Z90" s="595"/>
      <c r="AA90" s="595"/>
      <c r="AB90" s="595"/>
      <c r="AC90" s="595"/>
      <c r="AD90" s="595"/>
      <c r="AE90" s="595"/>
      <c r="AF90" s="595"/>
      <c r="AG90" s="595"/>
      <c r="AH90" s="595"/>
      <c r="AI90" s="595"/>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600"/>
      <c r="BU90" s="600"/>
      <c r="BV90" s="600"/>
      <c r="BW90" s="600"/>
      <c r="BX90" s="600"/>
      <c r="BY90" s="600"/>
      <c r="BZ90" s="600"/>
      <c r="CA90" s="600"/>
      <c r="CB90" s="600"/>
      <c r="CC90" s="600"/>
      <c r="CD90" s="600"/>
      <c r="CE90" s="600"/>
      <c r="CF90" s="600"/>
      <c r="CG90" s="600"/>
      <c r="CH90" s="600"/>
      <c r="CI90" s="600"/>
      <c r="CJ90" s="600"/>
      <c r="CK90" s="600"/>
      <c r="CL90" s="600"/>
      <c r="CM90" s="600"/>
      <c r="CN90" s="600"/>
      <c r="CO90" s="600"/>
      <c r="CP90" s="600"/>
      <c r="CQ90" s="600"/>
      <c r="CR90" s="600"/>
      <c r="CS90" s="600"/>
      <c r="CT90" s="600"/>
      <c r="CU90" s="600"/>
      <c r="CV90" s="600"/>
      <c r="CW90" s="600"/>
      <c r="CX90" s="600"/>
      <c r="CY90" s="600"/>
      <c r="CZ90" s="600"/>
      <c r="DA90" s="600"/>
      <c r="DB90" s="600"/>
      <c r="DC90" s="600"/>
      <c r="DD90" s="600"/>
      <c r="DE90" s="600"/>
      <c r="DF90" s="600"/>
    </row>
    <row r="91" spans="1:110" ht="17.25" customHeight="1">
      <c r="A91" s="132" t="s">
        <v>132</v>
      </c>
      <c r="B91" s="132"/>
      <c r="C91" s="133"/>
      <c r="D91" s="134">
        <v>3127</v>
      </c>
      <c r="E91" s="134">
        <v>4373</v>
      </c>
      <c r="F91" s="134">
        <v>4362</v>
      </c>
      <c r="G91" s="134">
        <v>4060</v>
      </c>
      <c r="H91" s="134">
        <v>3516</v>
      </c>
      <c r="I91" s="134">
        <v>4565</v>
      </c>
      <c r="J91" s="134">
        <v>4583</v>
      </c>
      <c r="K91" s="134">
        <v>4288</v>
      </c>
      <c r="L91" s="134">
        <v>6633</v>
      </c>
      <c r="M91" s="521">
        <v>6543</v>
      </c>
      <c r="N91" s="521">
        <v>6776</v>
      </c>
      <c r="O91" s="521">
        <v>6520</v>
      </c>
      <c r="P91" s="610">
        <v>6978</v>
      </c>
      <c r="Q91" s="610">
        <v>7061</v>
      </c>
      <c r="R91" s="610">
        <v>6531</v>
      </c>
      <c r="S91" s="132">
        <v>6002</v>
      </c>
      <c r="T91" s="132">
        <v>5833</v>
      </c>
      <c r="U91" s="135">
        <v>5681</v>
      </c>
      <c r="V91" s="135">
        <v>6464</v>
      </c>
      <c r="W91" s="610">
        <v>6520</v>
      </c>
      <c r="X91" s="595">
        <v>6557</v>
      </c>
      <c r="Y91" s="595">
        <v>6818</v>
      </c>
      <c r="Z91" s="595">
        <v>6901</v>
      </c>
      <c r="AA91" s="595">
        <v>6845</v>
      </c>
      <c r="AB91" s="595">
        <v>7192</v>
      </c>
      <c r="AC91" s="595">
        <v>7266</v>
      </c>
      <c r="AD91" s="595">
        <v>8277</v>
      </c>
      <c r="AE91" s="595">
        <v>7699</v>
      </c>
      <c r="AF91" s="595">
        <v>7344</v>
      </c>
      <c r="AG91" s="595">
        <v>7077</v>
      </c>
      <c r="AH91" s="595">
        <v>7086</v>
      </c>
      <c r="AI91" s="595">
        <v>6960</v>
      </c>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600"/>
      <c r="BV91" s="600"/>
      <c r="BW91" s="600"/>
      <c r="BX91" s="600"/>
      <c r="BY91" s="600"/>
      <c r="BZ91" s="600"/>
      <c r="CA91" s="600"/>
      <c r="CB91" s="600"/>
      <c r="CC91" s="600"/>
      <c r="CD91" s="600"/>
      <c r="CE91" s="600"/>
      <c r="CF91" s="600"/>
      <c r="CG91" s="600"/>
      <c r="CH91" s="600"/>
      <c r="CI91" s="600"/>
      <c r="CJ91" s="600"/>
      <c r="CK91" s="600"/>
      <c r="CL91" s="600"/>
      <c r="CM91" s="600"/>
      <c r="CN91" s="600"/>
      <c r="CO91" s="600"/>
      <c r="CP91" s="600"/>
      <c r="CQ91" s="600"/>
      <c r="CR91" s="600"/>
      <c r="CS91" s="600"/>
      <c r="CT91" s="600"/>
      <c r="CU91" s="600"/>
      <c r="CV91" s="600"/>
      <c r="CW91" s="600"/>
      <c r="CX91" s="600"/>
      <c r="CY91" s="600"/>
      <c r="CZ91" s="600"/>
      <c r="DA91" s="600"/>
      <c r="DB91" s="600"/>
      <c r="DC91" s="600"/>
      <c r="DD91" s="600"/>
      <c r="DE91" s="600"/>
      <c r="DF91" s="600"/>
    </row>
    <row r="92" spans="1:110" ht="17.25" customHeight="1">
      <c r="A92" s="132" t="s">
        <v>107</v>
      </c>
      <c r="B92" s="132"/>
      <c r="C92" s="133"/>
      <c r="D92" s="134">
        <v>271</v>
      </c>
      <c r="E92" s="134">
        <v>255</v>
      </c>
      <c r="F92" s="134">
        <v>218</v>
      </c>
      <c r="G92" s="134">
        <v>134</v>
      </c>
      <c r="H92" s="134">
        <v>91</v>
      </c>
      <c r="I92" s="134">
        <v>135</v>
      </c>
      <c r="J92" s="134">
        <v>131</v>
      </c>
      <c r="K92" s="134">
        <v>139</v>
      </c>
      <c r="L92" s="134">
        <v>119</v>
      </c>
      <c r="M92" s="521">
        <v>373</v>
      </c>
      <c r="N92" s="521">
        <v>177</v>
      </c>
      <c r="O92" s="521">
        <v>120</v>
      </c>
      <c r="P92" s="610">
        <v>128</v>
      </c>
      <c r="Q92" s="610">
        <v>174</v>
      </c>
      <c r="R92" s="610">
        <v>173</v>
      </c>
      <c r="S92" s="132">
        <v>191</v>
      </c>
      <c r="T92" s="132">
        <v>157</v>
      </c>
      <c r="U92" s="135">
        <v>163</v>
      </c>
      <c r="V92" s="135">
        <v>157</v>
      </c>
      <c r="W92" s="610">
        <v>238</v>
      </c>
      <c r="X92" s="595">
        <v>200</v>
      </c>
      <c r="Y92" s="595">
        <v>132</v>
      </c>
      <c r="Z92" s="595">
        <v>160</v>
      </c>
      <c r="AA92" s="595">
        <v>192</v>
      </c>
      <c r="AB92" s="595">
        <v>179</v>
      </c>
      <c r="AC92" s="595">
        <v>160</v>
      </c>
      <c r="AD92" s="595">
        <v>207</v>
      </c>
      <c r="AE92" s="595">
        <v>182</v>
      </c>
      <c r="AF92" s="595">
        <v>179</v>
      </c>
      <c r="AG92" s="595">
        <v>123</v>
      </c>
      <c r="AH92" s="595">
        <v>153</v>
      </c>
      <c r="AI92" s="595">
        <v>177</v>
      </c>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F92" s="600"/>
      <c r="CG92" s="600"/>
      <c r="CH92" s="600"/>
      <c r="CI92" s="600"/>
      <c r="CJ92" s="600"/>
      <c r="CK92" s="600"/>
      <c r="CL92" s="600"/>
      <c r="CM92" s="600"/>
      <c r="CN92" s="600"/>
      <c r="CO92" s="600"/>
      <c r="CP92" s="600"/>
      <c r="CQ92" s="600"/>
      <c r="CR92" s="600"/>
      <c r="CS92" s="600"/>
      <c r="CT92" s="600"/>
      <c r="CU92" s="600"/>
      <c r="CV92" s="600"/>
      <c r="CW92" s="600"/>
      <c r="CX92" s="600"/>
      <c r="CY92" s="600"/>
      <c r="CZ92" s="600"/>
      <c r="DA92" s="600"/>
      <c r="DB92" s="600"/>
      <c r="DC92" s="600"/>
      <c r="DD92" s="600"/>
      <c r="DE92" s="600"/>
      <c r="DF92" s="600"/>
    </row>
    <row r="93" spans="1:110" ht="17.25" customHeight="1">
      <c r="A93" s="132" t="s">
        <v>133</v>
      </c>
      <c r="B93" s="132"/>
      <c r="C93" s="132"/>
      <c r="D93" s="134">
        <v>1535</v>
      </c>
      <c r="E93" s="134">
        <v>1856</v>
      </c>
      <c r="F93" s="134">
        <v>1723</v>
      </c>
      <c r="G93" s="134">
        <v>1795</v>
      </c>
      <c r="H93" s="134">
        <v>1826</v>
      </c>
      <c r="I93" s="134">
        <v>1788</v>
      </c>
      <c r="J93" s="134">
        <v>1715</v>
      </c>
      <c r="K93" s="134">
        <v>1687</v>
      </c>
      <c r="L93" s="134">
        <v>1899</v>
      </c>
      <c r="M93" s="521">
        <v>1808</v>
      </c>
      <c r="N93" s="521">
        <v>1810</v>
      </c>
      <c r="O93" s="521">
        <v>1851</v>
      </c>
      <c r="P93" s="610">
        <v>1830</v>
      </c>
      <c r="Q93" s="610">
        <v>1762</v>
      </c>
      <c r="R93" s="610">
        <v>1810</v>
      </c>
      <c r="S93" s="132">
        <v>1750</v>
      </c>
      <c r="T93" s="132">
        <v>1814</v>
      </c>
      <c r="U93" s="135">
        <v>1784</v>
      </c>
      <c r="V93" s="135">
        <v>1810</v>
      </c>
      <c r="W93" s="610">
        <v>1725</v>
      </c>
      <c r="X93" s="595">
        <v>1825</v>
      </c>
      <c r="Y93" s="595">
        <v>1887</v>
      </c>
      <c r="Z93" s="595">
        <v>1885</v>
      </c>
      <c r="AA93" s="595">
        <v>2013</v>
      </c>
      <c r="AB93" s="595">
        <v>2021</v>
      </c>
      <c r="AC93" s="595">
        <v>2021</v>
      </c>
      <c r="AD93" s="595">
        <v>2071</v>
      </c>
      <c r="AE93" s="595">
        <v>1879</v>
      </c>
      <c r="AF93" s="595">
        <v>1842</v>
      </c>
      <c r="AG93" s="595">
        <v>1846</v>
      </c>
      <c r="AH93" s="595">
        <v>1845</v>
      </c>
      <c r="AI93" s="595">
        <v>1648</v>
      </c>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F93" s="600"/>
      <c r="CG93" s="600"/>
      <c r="CH93" s="600"/>
      <c r="CI93" s="600"/>
      <c r="CJ93" s="600"/>
      <c r="CK93" s="600"/>
      <c r="CL93" s="600"/>
      <c r="CM93" s="600"/>
      <c r="CN93" s="600"/>
      <c r="CO93" s="600"/>
      <c r="CP93" s="600"/>
      <c r="CQ93" s="600"/>
      <c r="CR93" s="600"/>
      <c r="CS93" s="600"/>
      <c r="CT93" s="600"/>
      <c r="CU93" s="600"/>
      <c r="CV93" s="600"/>
      <c r="CW93" s="600"/>
      <c r="CX93" s="600"/>
      <c r="CY93" s="600"/>
      <c r="CZ93" s="600"/>
      <c r="DA93" s="600"/>
      <c r="DB93" s="600"/>
      <c r="DC93" s="600"/>
      <c r="DD93" s="600"/>
      <c r="DE93" s="600"/>
      <c r="DF93" s="600"/>
    </row>
    <row r="94" spans="1:110" ht="17.25" customHeight="1">
      <c r="A94" s="132" t="s">
        <v>134</v>
      </c>
      <c r="B94" s="132"/>
      <c r="C94" s="132"/>
      <c r="D94" s="134">
        <v>421</v>
      </c>
      <c r="E94" s="134">
        <v>438</v>
      </c>
      <c r="F94" s="134">
        <v>446</v>
      </c>
      <c r="G94" s="134">
        <v>450</v>
      </c>
      <c r="H94" s="134">
        <v>453</v>
      </c>
      <c r="I94" s="134">
        <v>458</v>
      </c>
      <c r="J94" s="134">
        <v>510</v>
      </c>
      <c r="K94" s="134">
        <v>516</v>
      </c>
      <c r="L94" s="134">
        <v>522</v>
      </c>
      <c r="M94" s="521">
        <v>528</v>
      </c>
      <c r="N94" s="521">
        <v>561</v>
      </c>
      <c r="O94" s="521">
        <v>566</v>
      </c>
      <c r="P94" s="610">
        <v>571</v>
      </c>
      <c r="Q94" s="610">
        <v>577</v>
      </c>
      <c r="R94" s="610">
        <v>588</v>
      </c>
      <c r="S94" s="132">
        <v>570</v>
      </c>
      <c r="T94" s="132">
        <v>575</v>
      </c>
      <c r="U94" s="135">
        <v>612</v>
      </c>
      <c r="V94" s="135">
        <v>616</v>
      </c>
      <c r="W94" s="610">
        <v>625</v>
      </c>
      <c r="X94" s="595">
        <v>634</v>
      </c>
      <c r="Y94" s="595">
        <v>638</v>
      </c>
      <c r="Z94" s="595">
        <v>646</v>
      </c>
      <c r="AA94" s="595">
        <v>653</v>
      </c>
      <c r="AB94" s="595">
        <v>659</v>
      </c>
      <c r="AC94" s="595">
        <v>664</v>
      </c>
      <c r="AD94" s="595">
        <v>670</v>
      </c>
      <c r="AE94" s="595">
        <v>678</v>
      </c>
      <c r="AF94" s="595">
        <v>684</v>
      </c>
      <c r="AG94" s="595">
        <v>729</v>
      </c>
      <c r="AH94" s="595">
        <v>736</v>
      </c>
      <c r="AI94" s="595">
        <v>744</v>
      </c>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0"/>
      <c r="BT94" s="600"/>
      <c r="BU94" s="600"/>
      <c r="BV94" s="600"/>
      <c r="BW94" s="600"/>
      <c r="BX94" s="600"/>
      <c r="BY94" s="600"/>
      <c r="BZ94" s="600"/>
      <c r="CA94" s="600"/>
      <c r="CB94" s="600"/>
      <c r="CC94" s="600"/>
      <c r="CD94" s="600"/>
      <c r="CE94" s="600"/>
      <c r="CF94" s="600"/>
      <c r="CG94" s="600"/>
      <c r="CH94" s="600"/>
      <c r="CI94" s="600"/>
      <c r="CJ94" s="600"/>
      <c r="CK94" s="600"/>
      <c r="CL94" s="600"/>
      <c r="CM94" s="600"/>
      <c r="CN94" s="600"/>
      <c r="CO94" s="600"/>
      <c r="CP94" s="600"/>
      <c r="CQ94" s="600"/>
      <c r="CR94" s="600"/>
      <c r="CS94" s="600"/>
      <c r="CT94" s="600"/>
      <c r="CU94" s="600"/>
      <c r="CV94" s="600"/>
      <c r="CW94" s="600"/>
      <c r="CX94" s="600"/>
      <c r="CY94" s="600"/>
      <c r="CZ94" s="600"/>
      <c r="DA94" s="600"/>
      <c r="DB94" s="600"/>
      <c r="DC94" s="600"/>
      <c r="DD94" s="600"/>
      <c r="DE94" s="600"/>
      <c r="DF94" s="600"/>
    </row>
    <row r="95" spans="1:110" ht="17.25" customHeight="1">
      <c r="A95" s="132" t="s">
        <v>135</v>
      </c>
      <c r="B95" s="132"/>
      <c r="C95" s="133"/>
      <c r="D95" s="134">
        <v>67</v>
      </c>
      <c r="E95" s="134">
        <v>82</v>
      </c>
      <c r="F95" s="134">
        <v>79</v>
      </c>
      <c r="G95" s="134">
        <v>60</v>
      </c>
      <c r="H95" s="134">
        <v>33</v>
      </c>
      <c r="I95" s="134">
        <v>30</v>
      </c>
      <c r="J95" s="134">
        <v>30</v>
      </c>
      <c r="K95" s="134">
        <v>25</v>
      </c>
      <c r="L95" s="134">
        <v>219</v>
      </c>
      <c r="M95" s="521">
        <v>215</v>
      </c>
      <c r="N95" s="521">
        <v>229</v>
      </c>
      <c r="O95" s="521">
        <v>199</v>
      </c>
      <c r="P95" s="610">
        <v>192</v>
      </c>
      <c r="Q95" s="610">
        <v>201</v>
      </c>
      <c r="R95" s="610">
        <v>212</v>
      </c>
      <c r="S95" s="132">
        <v>209</v>
      </c>
      <c r="T95" s="132">
        <v>230</v>
      </c>
      <c r="U95" s="135">
        <v>242</v>
      </c>
      <c r="V95" s="135">
        <v>231</v>
      </c>
      <c r="W95" s="610">
        <v>239</v>
      </c>
      <c r="X95" s="595">
        <v>246</v>
      </c>
      <c r="Y95" s="595">
        <v>227</v>
      </c>
      <c r="Z95" s="595">
        <v>212</v>
      </c>
      <c r="AA95" s="595">
        <v>205</v>
      </c>
      <c r="AB95" s="595">
        <v>220</v>
      </c>
      <c r="AC95" s="595">
        <v>211</v>
      </c>
      <c r="AD95" s="595">
        <v>218</v>
      </c>
      <c r="AE95" s="595">
        <v>207</v>
      </c>
      <c r="AF95" s="595">
        <v>201</v>
      </c>
      <c r="AG95" s="595">
        <v>174</v>
      </c>
      <c r="AH95" s="595">
        <v>176</v>
      </c>
      <c r="AI95" s="595">
        <v>103</v>
      </c>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0"/>
      <c r="BF95" s="600"/>
      <c r="BG95" s="600"/>
      <c r="BH95" s="600"/>
      <c r="BI95" s="600"/>
      <c r="BJ95" s="600"/>
      <c r="BK95" s="600"/>
      <c r="BL95" s="600"/>
      <c r="BM95" s="600"/>
      <c r="BN95" s="600"/>
      <c r="BO95" s="600"/>
      <c r="BP95" s="600"/>
      <c r="BQ95" s="600"/>
      <c r="BR95" s="600"/>
      <c r="BS95" s="600"/>
      <c r="BT95" s="600"/>
      <c r="BU95" s="600"/>
      <c r="BV95" s="600"/>
      <c r="BW95" s="600"/>
      <c r="BX95" s="600"/>
      <c r="BY95" s="600"/>
      <c r="BZ95" s="600"/>
      <c r="CA95" s="600"/>
      <c r="CB95" s="600"/>
      <c r="CC95" s="600"/>
      <c r="CD95" s="600"/>
      <c r="CE95" s="600"/>
      <c r="CF95" s="600"/>
      <c r="CG95" s="600"/>
      <c r="CH95" s="600"/>
      <c r="CI95" s="600"/>
      <c r="CJ95" s="600"/>
      <c r="CK95" s="600"/>
      <c r="CL95" s="600"/>
      <c r="CM95" s="600"/>
      <c r="CN95" s="600"/>
      <c r="CO95" s="600"/>
      <c r="CP95" s="600"/>
      <c r="CQ95" s="600"/>
      <c r="CR95" s="600"/>
      <c r="CS95" s="600"/>
      <c r="CT95" s="600"/>
      <c r="CU95" s="600"/>
      <c r="CV95" s="600"/>
      <c r="CW95" s="600"/>
      <c r="CX95" s="600"/>
      <c r="CY95" s="600"/>
      <c r="CZ95" s="600"/>
      <c r="DA95" s="600"/>
      <c r="DB95" s="600"/>
      <c r="DC95" s="600"/>
      <c r="DD95" s="600"/>
      <c r="DE95" s="600"/>
      <c r="DF95" s="600"/>
    </row>
    <row r="96" spans="1:110" ht="17.25" customHeight="1">
      <c r="A96" s="132" t="s">
        <v>136</v>
      </c>
      <c r="B96" s="132"/>
      <c r="C96" s="133"/>
      <c r="D96" s="134">
        <v>122</v>
      </c>
      <c r="E96" s="134">
        <v>129</v>
      </c>
      <c r="F96" s="134">
        <v>128</v>
      </c>
      <c r="G96" s="134">
        <v>126</v>
      </c>
      <c r="H96" s="134">
        <v>122</v>
      </c>
      <c r="I96" s="134">
        <v>122</v>
      </c>
      <c r="J96" s="134">
        <v>122</v>
      </c>
      <c r="K96" s="134">
        <v>119</v>
      </c>
      <c r="L96" s="134">
        <v>124</v>
      </c>
      <c r="M96" s="521">
        <v>55</v>
      </c>
      <c r="N96" s="521">
        <v>61</v>
      </c>
      <c r="O96" s="521">
        <v>51</v>
      </c>
      <c r="P96" s="610">
        <v>48</v>
      </c>
      <c r="Q96" s="610">
        <v>48</v>
      </c>
      <c r="R96" s="610">
        <v>50</v>
      </c>
      <c r="S96" s="132">
        <v>23</v>
      </c>
      <c r="T96" s="132">
        <v>23</v>
      </c>
      <c r="U96" s="135">
        <v>24</v>
      </c>
      <c r="V96" s="135">
        <v>22</v>
      </c>
      <c r="W96" s="610">
        <v>20</v>
      </c>
      <c r="X96" s="595">
        <v>28</v>
      </c>
      <c r="Y96" s="595">
        <v>30</v>
      </c>
      <c r="Z96" s="595">
        <v>28</v>
      </c>
      <c r="AA96" s="595">
        <v>26</v>
      </c>
      <c r="AB96" s="595">
        <v>119</v>
      </c>
      <c r="AC96" s="595">
        <v>121</v>
      </c>
      <c r="AD96" s="595">
        <v>127</v>
      </c>
      <c r="AE96" s="595">
        <v>152</v>
      </c>
      <c r="AF96" s="595">
        <v>154</v>
      </c>
      <c r="AG96" s="595">
        <v>148</v>
      </c>
      <c r="AH96" s="595">
        <v>121</v>
      </c>
      <c r="AI96" s="595">
        <v>65</v>
      </c>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0"/>
      <c r="BT96" s="600"/>
      <c r="BU96" s="600"/>
      <c r="BV96" s="600"/>
      <c r="BW96" s="600"/>
      <c r="BX96" s="600"/>
      <c r="BY96" s="600"/>
      <c r="BZ96" s="600"/>
      <c r="CA96" s="600"/>
      <c r="CB96" s="600"/>
      <c r="CC96" s="600"/>
      <c r="CD96" s="600"/>
      <c r="CE96" s="600"/>
      <c r="CF96" s="600"/>
      <c r="CG96" s="600"/>
      <c r="CH96" s="600"/>
      <c r="CI96" s="600"/>
      <c r="CJ96" s="600"/>
      <c r="CK96" s="600"/>
      <c r="CL96" s="600"/>
      <c r="CM96" s="600"/>
      <c r="CN96" s="600"/>
      <c r="CO96" s="600"/>
      <c r="CP96" s="600"/>
      <c r="CQ96" s="600"/>
      <c r="CR96" s="600"/>
      <c r="CS96" s="600"/>
      <c r="CT96" s="600"/>
      <c r="CU96" s="600"/>
      <c r="CV96" s="600"/>
      <c r="CW96" s="600"/>
      <c r="CX96" s="600"/>
      <c r="CY96" s="600"/>
      <c r="CZ96" s="600"/>
      <c r="DA96" s="600"/>
      <c r="DB96" s="600"/>
      <c r="DC96" s="600"/>
      <c r="DD96" s="600"/>
      <c r="DE96" s="600"/>
      <c r="DF96" s="600"/>
    </row>
    <row r="97" spans="1:110" ht="17.25" customHeight="1">
      <c r="A97" s="145" t="s">
        <v>137</v>
      </c>
      <c r="B97" s="145"/>
      <c r="C97" s="146"/>
      <c r="D97" s="209">
        <v>311</v>
      </c>
      <c r="E97" s="209">
        <v>454</v>
      </c>
      <c r="F97" s="209">
        <v>460</v>
      </c>
      <c r="G97" s="209">
        <v>485</v>
      </c>
      <c r="H97" s="209">
        <v>485</v>
      </c>
      <c r="I97" s="209">
        <v>470</v>
      </c>
      <c r="J97" s="209">
        <v>476</v>
      </c>
      <c r="K97" s="209">
        <v>486</v>
      </c>
      <c r="L97" s="209">
        <v>459</v>
      </c>
      <c r="M97" s="522">
        <v>464</v>
      </c>
      <c r="N97" s="522">
        <v>464</v>
      </c>
      <c r="O97" s="522">
        <v>470</v>
      </c>
      <c r="P97" s="167">
        <v>459</v>
      </c>
      <c r="Q97" s="167">
        <v>460</v>
      </c>
      <c r="R97" s="167">
        <v>461</v>
      </c>
      <c r="S97" s="145">
        <v>472</v>
      </c>
      <c r="T97" s="145">
        <v>464</v>
      </c>
      <c r="U97" s="152">
        <v>464</v>
      </c>
      <c r="V97" s="152">
        <v>468</v>
      </c>
      <c r="W97" s="167">
        <v>471</v>
      </c>
      <c r="X97" s="534">
        <v>464</v>
      </c>
      <c r="Y97" s="534">
        <v>467</v>
      </c>
      <c r="Z97" s="534">
        <v>468</v>
      </c>
      <c r="AA97" s="534">
        <v>465</v>
      </c>
      <c r="AB97" s="534">
        <v>466</v>
      </c>
      <c r="AC97" s="534">
        <v>464</v>
      </c>
      <c r="AD97" s="534">
        <v>467</v>
      </c>
      <c r="AE97" s="534">
        <v>472</v>
      </c>
      <c r="AF97" s="534">
        <v>465</v>
      </c>
      <c r="AG97" s="534">
        <v>464</v>
      </c>
      <c r="AH97" s="534">
        <v>466</v>
      </c>
      <c r="AI97" s="534">
        <v>151</v>
      </c>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c r="BU97" s="600"/>
      <c r="BV97" s="600"/>
      <c r="BW97" s="600"/>
      <c r="BX97" s="600"/>
      <c r="BY97" s="600"/>
      <c r="BZ97" s="600"/>
      <c r="CA97" s="600"/>
      <c r="CB97" s="600"/>
      <c r="CC97" s="600"/>
      <c r="CD97" s="600"/>
      <c r="CE97" s="600"/>
      <c r="CF97" s="600"/>
      <c r="CG97" s="600"/>
      <c r="CH97" s="600"/>
      <c r="CI97" s="600"/>
      <c r="CJ97" s="600"/>
      <c r="CK97" s="600"/>
      <c r="CL97" s="600"/>
      <c r="CM97" s="600"/>
      <c r="CN97" s="600"/>
      <c r="CO97" s="600"/>
      <c r="CP97" s="600"/>
      <c r="CQ97" s="600"/>
      <c r="CR97" s="600"/>
      <c r="CS97" s="600"/>
      <c r="CT97" s="600"/>
      <c r="CU97" s="600"/>
      <c r="CV97" s="600"/>
      <c r="CW97" s="600"/>
      <c r="CX97" s="600"/>
      <c r="CY97" s="600"/>
      <c r="CZ97" s="600"/>
      <c r="DA97" s="600"/>
      <c r="DB97" s="600"/>
      <c r="DC97" s="600"/>
      <c r="DD97" s="600"/>
      <c r="DE97" s="600"/>
      <c r="DF97" s="600"/>
    </row>
    <row r="98" spans="1:110" s="45" customFormat="1" ht="18.75" customHeight="1">
      <c r="A98" s="131" t="s">
        <v>138</v>
      </c>
      <c r="B98" s="131"/>
      <c r="C98" s="198"/>
      <c r="D98" s="210">
        <f t="shared" ref="D98:W98" si="24">SUM(D91:D97)</f>
        <v>5854</v>
      </c>
      <c r="E98" s="210">
        <f t="shared" si="24"/>
        <v>7587</v>
      </c>
      <c r="F98" s="210">
        <f t="shared" si="24"/>
        <v>7416</v>
      </c>
      <c r="G98" s="210">
        <f t="shared" si="24"/>
        <v>7110</v>
      </c>
      <c r="H98" s="210">
        <f t="shared" si="24"/>
        <v>6526</v>
      </c>
      <c r="I98" s="210">
        <f t="shared" si="24"/>
        <v>7568</v>
      </c>
      <c r="J98" s="210">
        <f t="shared" si="24"/>
        <v>7567</v>
      </c>
      <c r="K98" s="210">
        <f t="shared" si="24"/>
        <v>7260</v>
      </c>
      <c r="L98" s="210">
        <f t="shared" si="24"/>
        <v>9975</v>
      </c>
      <c r="M98" s="210">
        <f t="shared" si="24"/>
        <v>9986</v>
      </c>
      <c r="N98" s="210">
        <f t="shared" si="24"/>
        <v>10078</v>
      </c>
      <c r="O98" s="210">
        <f t="shared" si="24"/>
        <v>9777</v>
      </c>
      <c r="P98" s="163">
        <f t="shared" si="24"/>
        <v>10206</v>
      </c>
      <c r="Q98" s="163">
        <f t="shared" si="24"/>
        <v>10283</v>
      </c>
      <c r="R98" s="163">
        <f t="shared" si="24"/>
        <v>9825</v>
      </c>
      <c r="S98" s="163">
        <f t="shared" si="24"/>
        <v>9217</v>
      </c>
      <c r="T98" s="163">
        <f t="shared" si="24"/>
        <v>9096</v>
      </c>
      <c r="U98" s="163">
        <f t="shared" si="24"/>
        <v>8970</v>
      </c>
      <c r="V98" s="163">
        <f t="shared" si="24"/>
        <v>9768</v>
      </c>
      <c r="W98" s="163">
        <f t="shared" si="24"/>
        <v>9838</v>
      </c>
      <c r="X98" s="538">
        <f t="shared" ref="X98:AH98" si="25">SUM(X91:X97)</f>
        <v>9954</v>
      </c>
      <c r="Y98" s="538">
        <f t="shared" si="25"/>
        <v>10199</v>
      </c>
      <c r="Z98" s="538">
        <f t="shared" si="25"/>
        <v>10300</v>
      </c>
      <c r="AA98" s="538">
        <f t="shared" si="25"/>
        <v>10399</v>
      </c>
      <c r="AB98" s="538">
        <f t="shared" si="25"/>
        <v>10856</v>
      </c>
      <c r="AC98" s="538">
        <f t="shared" si="25"/>
        <v>10907</v>
      </c>
      <c r="AD98" s="538">
        <f t="shared" si="25"/>
        <v>12037</v>
      </c>
      <c r="AE98" s="538">
        <f t="shared" si="25"/>
        <v>11269</v>
      </c>
      <c r="AF98" s="538">
        <f t="shared" si="25"/>
        <v>10869</v>
      </c>
      <c r="AG98" s="538">
        <f t="shared" si="25"/>
        <v>10561</v>
      </c>
      <c r="AH98" s="538">
        <f t="shared" si="25"/>
        <v>10583</v>
      </c>
      <c r="AI98" s="538">
        <f>SUM(AI91:AI97)</f>
        <v>9848</v>
      </c>
      <c r="AJ98" s="600"/>
      <c r="AK98" s="600"/>
      <c r="AL98" s="600"/>
      <c r="AM98" s="600"/>
      <c r="AN98" s="600"/>
      <c r="AO98" s="600"/>
      <c r="AP98" s="600"/>
      <c r="AQ98" s="600"/>
      <c r="AR98" s="600"/>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1"/>
      <c r="BU98" s="601"/>
      <c r="BV98" s="601"/>
      <c r="BW98" s="601"/>
      <c r="BX98" s="601"/>
      <c r="BY98" s="601"/>
      <c r="BZ98" s="601"/>
      <c r="CA98" s="601"/>
      <c r="CB98" s="601"/>
      <c r="CC98" s="601"/>
      <c r="CD98" s="601"/>
      <c r="CE98" s="601"/>
      <c r="CF98" s="601"/>
      <c r="CG98" s="601"/>
      <c r="CH98" s="601"/>
      <c r="CI98" s="601"/>
      <c r="CJ98" s="601"/>
      <c r="CK98" s="601"/>
      <c r="CL98" s="601"/>
      <c r="CM98" s="601"/>
      <c r="CN98" s="601"/>
      <c r="CO98" s="601"/>
      <c r="CP98" s="601"/>
      <c r="CQ98" s="601"/>
      <c r="CR98" s="601"/>
      <c r="CS98" s="601"/>
      <c r="CT98" s="601"/>
      <c r="CU98" s="601"/>
      <c r="CV98" s="601"/>
      <c r="CW98" s="601"/>
      <c r="CX98" s="601"/>
      <c r="CY98" s="601"/>
      <c r="CZ98" s="601"/>
      <c r="DA98" s="601"/>
      <c r="DB98" s="601"/>
      <c r="DC98" s="601"/>
      <c r="DD98" s="601"/>
      <c r="DE98" s="601"/>
      <c r="DF98" s="601"/>
    </row>
    <row r="99" spans="1:110" ht="10.15" customHeight="1">
      <c r="A99" s="132"/>
      <c r="B99" s="132"/>
      <c r="C99" s="198"/>
      <c r="D99" s="134"/>
      <c r="E99" s="134"/>
      <c r="F99" s="134"/>
      <c r="G99" s="134"/>
      <c r="H99" s="134"/>
      <c r="I99" s="134"/>
      <c r="J99" s="134"/>
      <c r="K99" s="134"/>
      <c r="L99" s="134"/>
      <c r="M99" s="521"/>
      <c r="N99" s="521"/>
      <c r="O99" s="521"/>
      <c r="P99" s="610"/>
      <c r="Q99" s="610"/>
      <c r="R99" s="610"/>
      <c r="S99" s="610"/>
      <c r="T99" s="610"/>
      <c r="U99" s="610"/>
      <c r="V99" s="610"/>
      <c r="W99" s="610"/>
      <c r="X99" s="595"/>
      <c r="Y99" s="595"/>
      <c r="Z99" s="595"/>
      <c r="AA99" s="595"/>
      <c r="AB99" s="595"/>
      <c r="AC99" s="595"/>
      <c r="AD99" s="595"/>
      <c r="AE99" s="595"/>
      <c r="AF99" s="595"/>
      <c r="AG99" s="595"/>
      <c r="AH99" s="595"/>
      <c r="AI99" s="595"/>
      <c r="AJ99" s="600"/>
      <c r="AK99" s="600"/>
      <c r="AL99" s="600"/>
      <c r="AM99" s="600"/>
      <c r="AN99" s="600"/>
      <c r="AO99" s="600"/>
      <c r="AP99" s="600"/>
      <c r="AQ99" s="600"/>
      <c r="AR99" s="600"/>
      <c r="AS99" s="600"/>
      <c r="AT99" s="600"/>
      <c r="AU99" s="600"/>
      <c r="AV99" s="600"/>
      <c r="AW99" s="600"/>
      <c r="AX99" s="600"/>
      <c r="AY99" s="600"/>
      <c r="AZ99" s="600"/>
      <c r="BA99" s="600"/>
      <c r="BB99" s="600"/>
      <c r="BC99" s="600"/>
      <c r="BD99" s="600"/>
      <c r="BE99" s="600"/>
      <c r="BF99" s="600"/>
      <c r="BG99" s="600"/>
      <c r="BH99" s="600"/>
      <c r="BI99" s="600"/>
      <c r="BJ99" s="600"/>
      <c r="BK99" s="600"/>
      <c r="BL99" s="600"/>
      <c r="BM99" s="600"/>
      <c r="BN99" s="600"/>
      <c r="BO99" s="600"/>
      <c r="BP99" s="600"/>
      <c r="BQ99" s="600"/>
      <c r="BR99" s="600"/>
      <c r="BS99" s="600"/>
      <c r="BT99" s="600"/>
      <c r="BU99" s="600"/>
      <c r="BV99" s="600"/>
      <c r="BW99" s="600"/>
      <c r="BX99" s="600"/>
      <c r="BY99" s="600"/>
      <c r="BZ99" s="600"/>
      <c r="CA99" s="600"/>
      <c r="CB99" s="600"/>
      <c r="CC99" s="600"/>
      <c r="CD99" s="600"/>
      <c r="CE99" s="600"/>
      <c r="CF99" s="600"/>
      <c r="CG99" s="600"/>
      <c r="CH99" s="600"/>
      <c r="CI99" s="600"/>
      <c r="CJ99" s="600"/>
      <c r="CK99" s="600"/>
      <c r="CL99" s="600"/>
      <c r="CM99" s="600"/>
      <c r="CN99" s="600"/>
      <c r="CO99" s="600"/>
      <c r="CP99" s="600"/>
      <c r="CQ99" s="600"/>
      <c r="CR99" s="600"/>
      <c r="CS99" s="600"/>
      <c r="CT99" s="600"/>
      <c r="CU99" s="600"/>
      <c r="CV99" s="600"/>
      <c r="CW99" s="600"/>
      <c r="CX99" s="600"/>
      <c r="CY99" s="600"/>
      <c r="CZ99" s="600"/>
      <c r="DA99" s="600"/>
      <c r="DB99" s="600"/>
      <c r="DC99" s="600"/>
      <c r="DD99" s="600"/>
      <c r="DE99" s="600"/>
      <c r="DF99" s="600"/>
    </row>
    <row r="100" spans="1:110" ht="17.25" customHeight="1">
      <c r="A100" s="131" t="s">
        <v>139</v>
      </c>
      <c r="B100" s="132"/>
      <c r="C100" s="133"/>
      <c r="D100" s="134"/>
      <c r="E100" s="134"/>
      <c r="F100" s="134"/>
      <c r="G100" s="134"/>
      <c r="H100" s="134"/>
      <c r="I100" s="134"/>
      <c r="J100" s="134"/>
      <c r="K100" s="134"/>
      <c r="L100" s="134"/>
      <c r="M100" s="521"/>
      <c r="N100" s="521"/>
      <c r="O100" s="521"/>
      <c r="P100" s="610"/>
      <c r="Q100" s="610"/>
      <c r="R100" s="610"/>
      <c r="S100" s="610"/>
      <c r="T100" s="610"/>
      <c r="U100" s="610"/>
      <c r="V100" s="610"/>
      <c r="W100" s="610"/>
      <c r="X100" s="595"/>
      <c r="Y100" s="595"/>
      <c r="Z100" s="595"/>
      <c r="AA100" s="595"/>
      <c r="AB100" s="595"/>
      <c r="AC100" s="595"/>
      <c r="AD100" s="595"/>
      <c r="AE100" s="595"/>
      <c r="AF100" s="595"/>
      <c r="AG100" s="595"/>
      <c r="AH100" s="595"/>
      <c r="AI100" s="595"/>
      <c r="AJ100" s="600"/>
      <c r="AK100" s="600"/>
      <c r="AL100" s="600"/>
      <c r="AM100" s="600"/>
      <c r="AN100" s="600"/>
      <c r="AO100" s="600"/>
      <c r="AP100" s="600"/>
      <c r="AQ100" s="600"/>
      <c r="AR100" s="600"/>
      <c r="AS100" s="600"/>
      <c r="AT100" s="600"/>
      <c r="AU100" s="600"/>
      <c r="AV100" s="600"/>
      <c r="AW100" s="600"/>
      <c r="AX100" s="600"/>
      <c r="AY100" s="600"/>
      <c r="AZ100" s="600"/>
      <c r="BA100" s="600"/>
      <c r="BB100" s="600"/>
      <c r="BC100" s="600"/>
      <c r="BD100" s="600"/>
      <c r="BE100" s="600"/>
      <c r="BF100" s="600"/>
      <c r="BG100" s="600"/>
      <c r="BH100" s="600"/>
      <c r="BI100" s="600"/>
      <c r="BJ100" s="600"/>
      <c r="BK100" s="600"/>
      <c r="BL100" s="600"/>
      <c r="BM100" s="600"/>
      <c r="BN100" s="600"/>
      <c r="BO100" s="600"/>
      <c r="BP100" s="600"/>
      <c r="BQ100" s="600"/>
      <c r="BR100" s="600"/>
      <c r="BS100" s="600"/>
      <c r="BT100" s="600"/>
      <c r="BU100" s="600"/>
      <c r="BV100" s="600"/>
      <c r="BW100" s="600"/>
      <c r="BX100" s="600"/>
      <c r="BY100" s="600"/>
      <c r="BZ100" s="600"/>
      <c r="CA100" s="600"/>
      <c r="CB100" s="600"/>
      <c r="CC100" s="600"/>
      <c r="CD100" s="600"/>
      <c r="CE100" s="600"/>
      <c r="CF100" s="600"/>
      <c r="CG100" s="600"/>
      <c r="CH100" s="600"/>
      <c r="CI100" s="600"/>
      <c r="CJ100" s="600"/>
      <c r="CK100" s="600"/>
      <c r="CL100" s="600"/>
      <c r="CM100" s="600"/>
      <c r="CN100" s="600"/>
      <c r="CO100" s="600"/>
      <c r="CP100" s="600"/>
      <c r="CQ100" s="600"/>
      <c r="CR100" s="600"/>
      <c r="CS100" s="600"/>
      <c r="CT100" s="600"/>
      <c r="CU100" s="600"/>
      <c r="CV100" s="600"/>
      <c r="CW100" s="600"/>
      <c r="CX100" s="600"/>
      <c r="CY100" s="600"/>
      <c r="CZ100" s="600"/>
      <c r="DA100" s="600"/>
      <c r="DB100" s="600"/>
      <c r="DC100" s="600"/>
      <c r="DD100" s="600"/>
      <c r="DE100" s="600"/>
      <c r="DF100" s="600"/>
    </row>
    <row r="101" spans="1:110" ht="17.25" customHeight="1">
      <c r="A101" s="132" t="s">
        <v>132</v>
      </c>
      <c r="B101" s="132"/>
      <c r="C101" s="133"/>
      <c r="D101" s="134">
        <v>980</v>
      </c>
      <c r="E101" s="134">
        <v>612</v>
      </c>
      <c r="F101" s="134">
        <v>608</v>
      </c>
      <c r="G101" s="134">
        <v>442</v>
      </c>
      <c r="H101" s="134">
        <v>1483</v>
      </c>
      <c r="I101" s="134">
        <v>924</v>
      </c>
      <c r="J101" s="134">
        <v>688</v>
      </c>
      <c r="K101" s="134">
        <v>605</v>
      </c>
      <c r="L101" s="134">
        <v>832</v>
      </c>
      <c r="M101" s="521">
        <v>958</v>
      </c>
      <c r="N101" s="521">
        <v>923</v>
      </c>
      <c r="O101" s="521">
        <v>980</v>
      </c>
      <c r="P101" s="610">
        <v>1697</v>
      </c>
      <c r="Q101" s="610">
        <v>383</v>
      </c>
      <c r="R101" s="610">
        <v>325</v>
      </c>
      <c r="S101" s="136">
        <v>857</v>
      </c>
      <c r="T101" s="136">
        <v>1344</v>
      </c>
      <c r="U101" s="135">
        <v>1519</v>
      </c>
      <c r="V101" s="135">
        <v>1124</v>
      </c>
      <c r="W101" s="610">
        <v>862</v>
      </c>
      <c r="X101" s="595">
        <v>1139</v>
      </c>
      <c r="Y101" s="595">
        <v>776</v>
      </c>
      <c r="Z101" s="595">
        <v>713</v>
      </c>
      <c r="AA101" s="595">
        <v>925</v>
      </c>
      <c r="AB101" s="595">
        <v>905</v>
      </c>
      <c r="AC101" s="595">
        <v>558</v>
      </c>
      <c r="AD101" s="595">
        <v>604</v>
      </c>
      <c r="AE101" s="595">
        <v>1078</v>
      </c>
      <c r="AF101" s="595">
        <v>1808</v>
      </c>
      <c r="AG101" s="595">
        <v>1986</v>
      </c>
      <c r="AH101" s="595">
        <v>1906</v>
      </c>
      <c r="AI101" s="595">
        <v>2138</v>
      </c>
      <c r="AJ101" s="600"/>
      <c r="AK101" s="600"/>
      <c r="AL101" s="600"/>
      <c r="AM101" s="600"/>
      <c r="AN101" s="600"/>
      <c r="AO101" s="600"/>
      <c r="AP101" s="600"/>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00"/>
      <c r="BT101" s="600"/>
      <c r="BU101" s="600"/>
      <c r="BV101" s="600"/>
      <c r="BW101" s="600"/>
      <c r="BX101" s="600"/>
      <c r="BY101" s="600"/>
      <c r="BZ101" s="600"/>
      <c r="CA101" s="600"/>
      <c r="CB101" s="600"/>
      <c r="CC101" s="600"/>
      <c r="CD101" s="600"/>
      <c r="CE101" s="600"/>
      <c r="CF101" s="600"/>
      <c r="CG101" s="600"/>
      <c r="CH101" s="600"/>
      <c r="CI101" s="600"/>
      <c r="CJ101" s="600"/>
      <c r="CK101" s="600"/>
      <c r="CL101" s="600"/>
      <c r="CM101" s="600"/>
      <c r="CN101" s="600"/>
      <c r="CO101" s="600"/>
      <c r="CP101" s="600"/>
      <c r="CQ101" s="600"/>
      <c r="CR101" s="600"/>
      <c r="CS101" s="600"/>
      <c r="CT101" s="600"/>
      <c r="CU101" s="600"/>
      <c r="CV101" s="600"/>
      <c r="CW101" s="600"/>
      <c r="CX101" s="600"/>
      <c r="CY101" s="600"/>
      <c r="CZ101" s="600"/>
      <c r="DA101" s="600"/>
      <c r="DB101" s="600"/>
      <c r="DC101" s="600"/>
      <c r="DD101" s="600"/>
      <c r="DE101" s="600"/>
      <c r="DF101" s="600"/>
    </row>
    <row r="102" spans="1:110" ht="17.25" customHeight="1">
      <c r="A102" s="132" t="s">
        <v>107</v>
      </c>
      <c r="B102" s="132"/>
      <c r="C102" s="133"/>
      <c r="D102" s="134">
        <v>513</v>
      </c>
      <c r="E102" s="134">
        <v>563</v>
      </c>
      <c r="F102" s="134">
        <v>662</v>
      </c>
      <c r="G102" s="134">
        <v>198</v>
      </c>
      <c r="H102" s="134">
        <v>92</v>
      </c>
      <c r="I102" s="134">
        <v>142</v>
      </c>
      <c r="J102" s="134">
        <v>172</v>
      </c>
      <c r="K102" s="134">
        <v>260</v>
      </c>
      <c r="L102" s="134">
        <v>165</v>
      </c>
      <c r="M102" s="521">
        <v>509</v>
      </c>
      <c r="N102" s="521">
        <v>331</v>
      </c>
      <c r="O102" s="521">
        <v>126</v>
      </c>
      <c r="P102" s="610">
        <v>115</v>
      </c>
      <c r="Q102" s="610">
        <v>125</v>
      </c>
      <c r="R102" s="610">
        <v>266</v>
      </c>
      <c r="S102" s="136">
        <v>276</v>
      </c>
      <c r="T102" s="136">
        <v>425</v>
      </c>
      <c r="U102" s="135">
        <v>531</v>
      </c>
      <c r="V102" s="135">
        <v>619</v>
      </c>
      <c r="W102" s="610">
        <v>1207</v>
      </c>
      <c r="X102" s="595">
        <v>570</v>
      </c>
      <c r="Y102" s="595">
        <v>248</v>
      </c>
      <c r="Z102" s="595">
        <v>229</v>
      </c>
      <c r="AA102" s="595">
        <v>219</v>
      </c>
      <c r="AB102" s="595">
        <v>293</v>
      </c>
      <c r="AC102" s="595">
        <v>324</v>
      </c>
      <c r="AD102" s="595">
        <v>445</v>
      </c>
      <c r="AE102" s="595">
        <v>264</v>
      </c>
      <c r="AF102" s="595">
        <v>339</v>
      </c>
      <c r="AG102" s="595">
        <v>128</v>
      </c>
      <c r="AH102" s="595">
        <v>128</v>
      </c>
      <c r="AI102" s="595">
        <v>85</v>
      </c>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0"/>
      <c r="BO102" s="600"/>
      <c r="BP102" s="600"/>
      <c r="BQ102" s="600"/>
      <c r="BR102" s="600"/>
      <c r="BS102" s="600"/>
      <c r="BT102" s="600"/>
      <c r="BU102" s="600"/>
      <c r="BV102" s="600"/>
      <c r="BW102" s="600"/>
      <c r="BX102" s="600"/>
      <c r="BY102" s="600"/>
      <c r="BZ102" s="600"/>
      <c r="CA102" s="600"/>
      <c r="CB102" s="600"/>
      <c r="CC102" s="600"/>
      <c r="CD102" s="600"/>
      <c r="CE102" s="600"/>
      <c r="CF102" s="600"/>
      <c r="CG102" s="600"/>
      <c r="CH102" s="600"/>
      <c r="CI102" s="600"/>
      <c r="CJ102" s="600"/>
      <c r="CK102" s="600"/>
      <c r="CL102" s="600"/>
      <c r="CM102" s="600"/>
      <c r="CN102" s="600"/>
      <c r="CO102" s="600"/>
      <c r="CP102" s="600"/>
      <c r="CQ102" s="600"/>
      <c r="CR102" s="600"/>
      <c r="CS102" s="600"/>
      <c r="CT102" s="600"/>
      <c r="CU102" s="600"/>
      <c r="CV102" s="600"/>
      <c r="CW102" s="600"/>
      <c r="CX102" s="600"/>
      <c r="CY102" s="600"/>
      <c r="CZ102" s="600"/>
      <c r="DA102" s="600"/>
      <c r="DB102" s="600"/>
      <c r="DC102" s="600"/>
      <c r="DD102" s="600"/>
      <c r="DE102" s="600"/>
      <c r="DF102" s="600"/>
    </row>
    <row r="103" spans="1:110" ht="19.5" customHeight="1">
      <c r="A103" s="132" t="s">
        <v>140</v>
      </c>
      <c r="B103" s="132"/>
      <c r="C103" s="133"/>
      <c r="D103" s="134">
        <v>856</v>
      </c>
      <c r="E103" s="134">
        <v>831</v>
      </c>
      <c r="F103" s="134">
        <v>972</v>
      </c>
      <c r="G103" s="134">
        <v>928</v>
      </c>
      <c r="H103" s="134">
        <v>2044</v>
      </c>
      <c r="I103" s="134">
        <v>803</v>
      </c>
      <c r="J103" s="134">
        <v>749</v>
      </c>
      <c r="K103" s="134">
        <v>898</v>
      </c>
      <c r="L103" s="134">
        <v>1116</v>
      </c>
      <c r="M103" s="521">
        <v>986</v>
      </c>
      <c r="N103" s="521">
        <v>1157</v>
      </c>
      <c r="O103" s="521">
        <v>984</v>
      </c>
      <c r="P103" s="610">
        <v>962</v>
      </c>
      <c r="Q103" s="610">
        <v>779</v>
      </c>
      <c r="R103" s="610">
        <v>815</v>
      </c>
      <c r="S103" s="136">
        <v>1000</v>
      </c>
      <c r="T103" s="136">
        <v>1988</v>
      </c>
      <c r="U103" s="135">
        <v>924</v>
      </c>
      <c r="V103" s="135">
        <v>955</v>
      </c>
      <c r="W103" s="610">
        <v>1265</v>
      </c>
      <c r="X103" s="595">
        <v>2090</v>
      </c>
      <c r="Y103" s="595">
        <v>892</v>
      </c>
      <c r="Z103" s="595">
        <v>847</v>
      </c>
      <c r="AA103" s="595">
        <v>1265</v>
      </c>
      <c r="AB103" s="595">
        <v>1223</v>
      </c>
      <c r="AC103" s="595">
        <v>886</v>
      </c>
      <c r="AD103" s="595">
        <v>905</v>
      </c>
      <c r="AE103" s="595">
        <v>1307</v>
      </c>
      <c r="AF103" s="595">
        <v>1349</v>
      </c>
      <c r="AG103" s="595">
        <v>1014</v>
      </c>
      <c r="AH103" s="595">
        <v>992</v>
      </c>
      <c r="AI103" s="595">
        <v>1147</v>
      </c>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0"/>
      <c r="BU103" s="600"/>
      <c r="BV103" s="600"/>
      <c r="BW103" s="600"/>
      <c r="BX103" s="600"/>
      <c r="BY103" s="600"/>
      <c r="BZ103" s="600"/>
      <c r="CA103" s="600"/>
      <c r="CB103" s="600"/>
      <c r="CC103" s="600"/>
      <c r="CD103" s="600"/>
      <c r="CE103" s="600"/>
      <c r="CF103" s="600"/>
      <c r="CG103" s="600"/>
      <c r="CH103" s="600"/>
      <c r="CI103" s="600"/>
      <c r="CJ103" s="600"/>
      <c r="CK103" s="600"/>
      <c r="CL103" s="600"/>
      <c r="CM103" s="600"/>
      <c r="CN103" s="600"/>
      <c r="CO103" s="600"/>
      <c r="CP103" s="600"/>
      <c r="CQ103" s="600"/>
      <c r="CR103" s="600"/>
      <c r="CS103" s="600"/>
      <c r="CT103" s="600"/>
      <c r="CU103" s="600"/>
      <c r="CV103" s="600"/>
      <c r="CW103" s="600"/>
      <c r="CX103" s="600"/>
      <c r="CY103" s="600"/>
      <c r="CZ103" s="600"/>
      <c r="DA103" s="600"/>
      <c r="DB103" s="600"/>
      <c r="DC103" s="600"/>
      <c r="DD103" s="600"/>
      <c r="DE103" s="600"/>
      <c r="DF103" s="600"/>
    </row>
    <row r="104" spans="1:110" ht="19.5" customHeight="1">
      <c r="A104" s="145" t="s">
        <v>141</v>
      </c>
      <c r="B104" s="145"/>
      <c r="C104" s="146"/>
      <c r="D104" s="209"/>
      <c r="E104" s="209"/>
      <c r="F104" s="209"/>
      <c r="G104" s="209"/>
      <c r="H104" s="209"/>
      <c r="I104" s="209"/>
      <c r="J104" s="209"/>
      <c r="K104" s="209"/>
      <c r="L104" s="209"/>
      <c r="M104" s="522"/>
      <c r="N104" s="522"/>
      <c r="O104" s="522"/>
      <c r="P104" s="167"/>
      <c r="Q104" s="167"/>
      <c r="R104" s="167"/>
      <c r="S104" s="149"/>
      <c r="T104" s="149"/>
      <c r="U104" s="152"/>
      <c r="V104" s="152"/>
      <c r="W104" s="167">
        <v>50</v>
      </c>
      <c r="X104" s="539" t="s">
        <v>61</v>
      </c>
      <c r="Y104" s="539" t="s">
        <v>61</v>
      </c>
      <c r="Z104" s="539" t="s">
        <v>61</v>
      </c>
      <c r="AA104" s="539">
        <v>29</v>
      </c>
      <c r="AB104" s="539" t="s">
        <v>61</v>
      </c>
      <c r="AC104" s="539" t="s">
        <v>61</v>
      </c>
      <c r="AD104" s="539" t="s">
        <v>61</v>
      </c>
      <c r="AE104" s="539" t="s">
        <v>61</v>
      </c>
      <c r="AF104" s="539" t="s">
        <v>61</v>
      </c>
      <c r="AG104" s="539" t="s">
        <v>61</v>
      </c>
      <c r="AH104" s="539" t="s">
        <v>61</v>
      </c>
      <c r="AI104" s="539">
        <v>540</v>
      </c>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BJ104" s="600"/>
      <c r="BK104" s="600"/>
      <c r="BL104" s="600"/>
      <c r="BM104" s="600"/>
      <c r="BN104" s="600"/>
      <c r="BO104" s="600"/>
      <c r="BP104" s="600"/>
      <c r="BQ104" s="600"/>
      <c r="BR104" s="600"/>
      <c r="BS104" s="600"/>
      <c r="BT104" s="600"/>
      <c r="BU104" s="600"/>
      <c r="BV104" s="600"/>
      <c r="BW104" s="600"/>
      <c r="BX104" s="600"/>
      <c r="BY104" s="600"/>
      <c r="BZ104" s="600"/>
      <c r="CA104" s="600"/>
      <c r="CB104" s="600"/>
      <c r="CC104" s="600"/>
      <c r="CD104" s="600"/>
      <c r="CE104" s="600"/>
      <c r="CF104" s="600"/>
      <c r="CG104" s="600"/>
      <c r="CH104" s="600"/>
      <c r="CI104" s="600"/>
      <c r="CJ104" s="600"/>
      <c r="CK104" s="600"/>
      <c r="CL104" s="600"/>
      <c r="CM104" s="600"/>
      <c r="CN104" s="600"/>
      <c r="CO104" s="600"/>
      <c r="CP104" s="600"/>
      <c r="CQ104" s="600"/>
      <c r="CR104" s="600"/>
      <c r="CS104" s="600"/>
      <c r="CT104" s="600"/>
      <c r="CU104" s="600"/>
      <c r="CV104" s="600"/>
      <c r="CW104" s="600"/>
      <c r="CX104" s="600"/>
      <c r="CY104" s="600"/>
      <c r="CZ104" s="600"/>
      <c r="DA104" s="600"/>
      <c r="DB104" s="600"/>
      <c r="DC104" s="600"/>
      <c r="DD104" s="600"/>
      <c r="DE104" s="600"/>
      <c r="DF104" s="600"/>
    </row>
    <row r="105" spans="1:110" s="45" customFormat="1" ht="18.75" customHeight="1">
      <c r="A105" s="131" t="s">
        <v>142</v>
      </c>
      <c r="B105" s="131"/>
      <c r="C105" s="133"/>
      <c r="D105" s="135">
        <f t="shared" ref="D105:V105" si="26">SUM(D101:D103)</f>
        <v>2349</v>
      </c>
      <c r="E105" s="135">
        <f t="shared" si="26"/>
        <v>2006</v>
      </c>
      <c r="F105" s="135">
        <f t="shared" si="26"/>
        <v>2242</v>
      </c>
      <c r="G105" s="135">
        <f t="shared" si="26"/>
        <v>1568</v>
      </c>
      <c r="H105" s="135">
        <f t="shared" si="26"/>
        <v>3619</v>
      </c>
      <c r="I105" s="135">
        <f t="shared" si="26"/>
        <v>1869</v>
      </c>
      <c r="J105" s="135">
        <f t="shared" si="26"/>
        <v>1609</v>
      </c>
      <c r="K105" s="135">
        <f t="shared" si="26"/>
        <v>1763</v>
      </c>
      <c r="L105" s="135">
        <f t="shared" si="26"/>
        <v>2113</v>
      </c>
      <c r="M105" s="135">
        <f t="shared" si="26"/>
        <v>2453</v>
      </c>
      <c r="N105" s="135">
        <f t="shared" si="26"/>
        <v>2411</v>
      </c>
      <c r="O105" s="135">
        <f t="shared" si="26"/>
        <v>2090</v>
      </c>
      <c r="P105" s="136">
        <f t="shared" si="26"/>
        <v>2774</v>
      </c>
      <c r="Q105" s="136">
        <f t="shared" si="26"/>
        <v>1287</v>
      </c>
      <c r="R105" s="136">
        <f t="shared" si="26"/>
        <v>1406</v>
      </c>
      <c r="S105" s="136">
        <f t="shared" si="26"/>
        <v>2133</v>
      </c>
      <c r="T105" s="136">
        <f t="shared" si="26"/>
        <v>3757</v>
      </c>
      <c r="U105" s="136">
        <f t="shared" si="26"/>
        <v>2974</v>
      </c>
      <c r="V105" s="136">
        <f t="shared" si="26"/>
        <v>2698</v>
      </c>
      <c r="W105" s="136">
        <f t="shared" ref="W105:AH105" si="27">SUM(W101:W104)</f>
        <v>3384</v>
      </c>
      <c r="X105" s="602">
        <f t="shared" si="27"/>
        <v>3799</v>
      </c>
      <c r="Y105" s="602">
        <f t="shared" si="27"/>
        <v>1916</v>
      </c>
      <c r="Z105" s="602">
        <f t="shared" si="27"/>
        <v>1789</v>
      </c>
      <c r="AA105" s="602">
        <f t="shared" si="27"/>
        <v>2438</v>
      </c>
      <c r="AB105" s="602">
        <f t="shared" si="27"/>
        <v>2421</v>
      </c>
      <c r="AC105" s="602">
        <f t="shared" si="27"/>
        <v>1768</v>
      </c>
      <c r="AD105" s="602">
        <f t="shared" si="27"/>
        <v>1954</v>
      </c>
      <c r="AE105" s="602">
        <f t="shared" si="27"/>
        <v>2649</v>
      </c>
      <c r="AF105" s="602">
        <f t="shared" si="27"/>
        <v>3496</v>
      </c>
      <c r="AG105" s="602">
        <f t="shared" si="27"/>
        <v>3128</v>
      </c>
      <c r="AH105" s="602">
        <f t="shared" si="27"/>
        <v>3026</v>
      </c>
      <c r="AI105" s="602">
        <f>SUM(AI101:AI104)</f>
        <v>3910</v>
      </c>
      <c r="AJ105" s="600"/>
      <c r="AK105" s="600"/>
      <c r="AL105" s="600"/>
      <c r="AM105" s="600"/>
      <c r="AN105" s="600"/>
      <c r="AO105" s="600"/>
      <c r="AP105" s="600"/>
      <c r="AQ105" s="600"/>
      <c r="AR105" s="600"/>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1"/>
      <c r="BU105" s="601"/>
      <c r="BV105" s="601"/>
      <c r="BW105" s="601"/>
      <c r="BX105" s="601"/>
      <c r="BY105" s="601"/>
      <c r="BZ105" s="601"/>
      <c r="CA105" s="601"/>
      <c r="CB105" s="601"/>
      <c r="CC105" s="601"/>
      <c r="CD105" s="601"/>
      <c r="CE105" s="601"/>
      <c r="CF105" s="601"/>
      <c r="CG105" s="601"/>
      <c r="CH105" s="601"/>
      <c r="CI105" s="601"/>
      <c r="CJ105" s="601"/>
      <c r="CK105" s="601"/>
      <c r="CL105" s="601"/>
      <c r="CM105" s="601"/>
      <c r="CN105" s="601"/>
      <c r="CO105" s="601"/>
      <c r="CP105" s="601"/>
      <c r="CQ105" s="601"/>
      <c r="CR105" s="601"/>
      <c r="CS105" s="601"/>
      <c r="CT105" s="601"/>
      <c r="CU105" s="601"/>
      <c r="CV105" s="601"/>
      <c r="CW105" s="601"/>
      <c r="CX105" s="601"/>
      <c r="CY105" s="601"/>
      <c r="CZ105" s="601"/>
      <c r="DA105" s="601"/>
      <c r="DB105" s="601"/>
      <c r="DC105" s="601"/>
      <c r="DD105" s="601"/>
      <c r="DE105" s="601"/>
      <c r="DF105" s="601"/>
    </row>
    <row r="106" spans="1:110" ht="10.15" customHeight="1">
      <c r="A106" s="132"/>
      <c r="B106" s="132"/>
      <c r="C106" s="133"/>
      <c r="D106" s="134"/>
      <c r="E106" s="134"/>
      <c r="F106" s="134"/>
      <c r="G106" s="134"/>
      <c r="H106" s="134"/>
      <c r="I106" s="134"/>
      <c r="J106" s="134"/>
      <c r="K106" s="134"/>
      <c r="L106" s="134"/>
      <c r="M106" s="521"/>
      <c r="N106" s="521"/>
      <c r="O106" s="521"/>
      <c r="P106" s="610"/>
      <c r="Q106" s="610"/>
      <c r="R106" s="610"/>
      <c r="S106" s="610"/>
      <c r="T106" s="610"/>
      <c r="U106" s="610"/>
      <c r="V106" s="610"/>
      <c r="W106" s="610"/>
      <c r="X106" s="595"/>
      <c r="Y106" s="595"/>
      <c r="Z106" s="595"/>
      <c r="AA106" s="595"/>
      <c r="AB106" s="595"/>
      <c r="AC106" s="595"/>
      <c r="AD106" s="595"/>
      <c r="AE106" s="595"/>
      <c r="AF106" s="595"/>
      <c r="AG106" s="595"/>
      <c r="AH106" s="595"/>
      <c r="AI106" s="595"/>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0"/>
      <c r="BM106" s="600"/>
      <c r="BN106" s="600"/>
      <c r="BO106" s="600"/>
      <c r="BP106" s="600"/>
      <c r="BQ106" s="600"/>
      <c r="BR106" s="600"/>
      <c r="BS106" s="600"/>
      <c r="BT106" s="600"/>
      <c r="BU106" s="600"/>
      <c r="BV106" s="600"/>
      <c r="BW106" s="600"/>
      <c r="BX106" s="600"/>
      <c r="BY106" s="600"/>
      <c r="BZ106" s="600"/>
      <c r="CA106" s="600"/>
      <c r="CB106" s="600"/>
      <c r="CC106" s="600"/>
      <c r="CD106" s="600"/>
      <c r="CE106" s="600"/>
      <c r="CF106" s="600"/>
      <c r="CG106" s="600"/>
      <c r="CH106" s="600"/>
      <c r="CI106" s="600"/>
      <c r="CJ106" s="600"/>
      <c r="CK106" s="600"/>
      <c r="CL106" s="600"/>
      <c r="CM106" s="600"/>
      <c r="CN106" s="600"/>
      <c r="CO106" s="600"/>
      <c r="CP106" s="600"/>
      <c r="CQ106" s="600"/>
      <c r="CR106" s="600"/>
      <c r="CS106" s="600"/>
      <c r="CT106" s="600"/>
      <c r="CU106" s="600"/>
      <c r="CV106" s="600"/>
      <c r="CW106" s="600"/>
      <c r="CX106" s="600"/>
      <c r="CY106" s="600"/>
      <c r="CZ106" s="600"/>
      <c r="DA106" s="600"/>
      <c r="DB106" s="600"/>
      <c r="DC106" s="600"/>
      <c r="DD106" s="600"/>
      <c r="DE106" s="600"/>
      <c r="DF106" s="600"/>
    </row>
    <row r="107" spans="1:110" ht="18.75" customHeight="1">
      <c r="A107" s="208" t="s">
        <v>143</v>
      </c>
      <c r="B107" s="145"/>
      <c r="C107" s="146"/>
      <c r="D107" s="152">
        <f t="shared" ref="D107:AH107" si="28">+D105+D98</f>
        <v>8203</v>
      </c>
      <c r="E107" s="152">
        <f t="shared" si="28"/>
        <v>9593</v>
      </c>
      <c r="F107" s="152">
        <f t="shared" si="28"/>
        <v>9658</v>
      </c>
      <c r="G107" s="152">
        <f t="shared" si="28"/>
        <v>8678</v>
      </c>
      <c r="H107" s="152">
        <f t="shared" si="28"/>
        <v>10145</v>
      </c>
      <c r="I107" s="152">
        <f t="shared" si="28"/>
        <v>9437</v>
      </c>
      <c r="J107" s="152">
        <f t="shared" si="28"/>
        <v>9176</v>
      </c>
      <c r="K107" s="152">
        <f t="shared" si="28"/>
        <v>9023</v>
      </c>
      <c r="L107" s="152">
        <f t="shared" si="28"/>
        <v>12088</v>
      </c>
      <c r="M107" s="152">
        <f t="shared" si="28"/>
        <v>12439</v>
      </c>
      <c r="N107" s="152">
        <f t="shared" si="28"/>
        <v>12489</v>
      </c>
      <c r="O107" s="152">
        <f t="shared" si="28"/>
        <v>11867</v>
      </c>
      <c r="P107" s="149">
        <f t="shared" si="28"/>
        <v>12980</v>
      </c>
      <c r="Q107" s="149">
        <f t="shared" si="28"/>
        <v>11570</v>
      </c>
      <c r="R107" s="149">
        <f t="shared" si="28"/>
        <v>11231</v>
      </c>
      <c r="S107" s="149">
        <f t="shared" si="28"/>
        <v>11350</v>
      </c>
      <c r="T107" s="149">
        <f t="shared" si="28"/>
        <v>12853</v>
      </c>
      <c r="U107" s="149">
        <f t="shared" si="28"/>
        <v>11944</v>
      </c>
      <c r="V107" s="149">
        <f t="shared" si="28"/>
        <v>12466</v>
      </c>
      <c r="W107" s="149">
        <f t="shared" si="28"/>
        <v>13222</v>
      </c>
      <c r="X107" s="539">
        <f t="shared" si="28"/>
        <v>13753</v>
      </c>
      <c r="Y107" s="539">
        <f t="shared" si="28"/>
        <v>12115</v>
      </c>
      <c r="Z107" s="539">
        <f t="shared" si="28"/>
        <v>12089</v>
      </c>
      <c r="AA107" s="539">
        <f t="shared" si="28"/>
        <v>12837</v>
      </c>
      <c r="AB107" s="539">
        <f t="shared" si="28"/>
        <v>13277</v>
      </c>
      <c r="AC107" s="539">
        <f t="shared" si="28"/>
        <v>12675</v>
      </c>
      <c r="AD107" s="539">
        <f t="shared" si="28"/>
        <v>13991</v>
      </c>
      <c r="AE107" s="539">
        <f t="shared" si="28"/>
        <v>13918</v>
      </c>
      <c r="AF107" s="539">
        <f t="shared" si="28"/>
        <v>14365</v>
      </c>
      <c r="AG107" s="539">
        <f t="shared" si="28"/>
        <v>13689</v>
      </c>
      <c r="AH107" s="539">
        <f t="shared" si="28"/>
        <v>13609</v>
      </c>
      <c r="AI107" s="539">
        <f>+AI105+AI98</f>
        <v>13758</v>
      </c>
      <c r="AJ107" s="600"/>
      <c r="AK107" s="600"/>
      <c r="AL107" s="600"/>
      <c r="AM107" s="600"/>
      <c r="AN107" s="600"/>
      <c r="AO107" s="600"/>
      <c r="AP107" s="600"/>
      <c r="AQ107" s="600"/>
      <c r="AR107" s="600"/>
      <c r="AS107" s="600"/>
      <c r="AT107" s="600"/>
      <c r="AU107" s="600"/>
      <c r="AV107" s="600"/>
      <c r="AW107" s="600"/>
      <c r="AX107" s="600"/>
      <c r="AY107" s="600"/>
      <c r="AZ107" s="600"/>
      <c r="BA107" s="600"/>
      <c r="BB107" s="600"/>
      <c r="BC107" s="600"/>
      <c r="BD107" s="600"/>
      <c r="BE107" s="600"/>
      <c r="BF107" s="600"/>
      <c r="BG107" s="600"/>
      <c r="BH107" s="600"/>
      <c r="BI107" s="600"/>
      <c r="BJ107" s="600"/>
      <c r="BK107" s="600"/>
      <c r="BL107" s="600"/>
      <c r="BM107" s="600"/>
      <c r="BN107" s="600"/>
      <c r="BO107" s="600"/>
      <c r="BP107" s="600"/>
      <c r="BQ107" s="600"/>
      <c r="BR107" s="600"/>
      <c r="BS107" s="600"/>
      <c r="BT107" s="600"/>
      <c r="BU107" s="600"/>
      <c r="BV107" s="600"/>
      <c r="BW107" s="600"/>
      <c r="BX107" s="600"/>
      <c r="BY107" s="600"/>
      <c r="BZ107" s="600"/>
      <c r="CA107" s="600"/>
      <c r="CB107" s="600"/>
      <c r="CC107" s="600"/>
      <c r="CD107" s="600"/>
      <c r="CE107" s="600"/>
      <c r="CF107" s="600"/>
      <c r="CG107" s="600"/>
      <c r="CH107" s="600"/>
      <c r="CI107" s="600"/>
      <c r="CJ107" s="600"/>
      <c r="CK107" s="600"/>
      <c r="CL107" s="600"/>
      <c r="CM107" s="600"/>
      <c r="CN107" s="600"/>
      <c r="CO107" s="600"/>
      <c r="CP107" s="600"/>
      <c r="CQ107" s="600"/>
      <c r="CR107" s="600"/>
      <c r="CS107" s="600"/>
      <c r="CT107" s="600"/>
      <c r="CU107" s="600"/>
      <c r="CV107" s="600"/>
      <c r="CW107" s="600"/>
      <c r="CX107" s="600"/>
      <c r="CY107" s="600"/>
      <c r="CZ107" s="600"/>
      <c r="DA107" s="600"/>
      <c r="DB107" s="600"/>
      <c r="DC107" s="600"/>
      <c r="DD107" s="600"/>
      <c r="DE107" s="600"/>
      <c r="DF107" s="600"/>
    </row>
    <row r="108" spans="1:110" ht="10.15" customHeight="1">
      <c r="A108" s="132"/>
      <c r="B108" s="132"/>
      <c r="C108" s="133"/>
      <c r="D108" s="134"/>
      <c r="E108" s="134"/>
      <c r="F108" s="134"/>
      <c r="G108" s="134"/>
      <c r="H108" s="134"/>
      <c r="I108" s="134"/>
      <c r="J108" s="134"/>
      <c r="K108" s="134"/>
      <c r="L108" s="134"/>
      <c r="M108" s="521"/>
      <c r="N108" s="521"/>
      <c r="O108" s="521"/>
      <c r="P108" s="610"/>
      <c r="Q108" s="610"/>
      <c r="R108" s="610"/>
      <c r="S108" s="610"/>
      <c r="T108" s="610"/>
      <c r="U108" s="610"/>
      <c r="V108" s="610"/>
      <c r="W108" s="610"/>
      <c r="X108" s="595"/>
      <c r="Y108" s="595"/>
      <c r="Z108" s="595"/>
      <c r="AA108" s="595"/>
      <c r="AB108" s="595"/>
      <c r="AC108" s="595"/>
      <c r="AD108" s="595"/>
      <c r="AE108" s="595"/>
      <c r="AF108" s="595"/>
      <c r="AG108" s="595"/>
      <c r="AH108" s="595"/>
      <c r="AI108" s="595"/>
      <c r="AJ108" s="600"/>
      <c r="AK108" s="600"/>
      <c r="AL108" s="600"/>
      <c r="AM108" s="600"/>
      <c r="AN108" s="600"/>
      <c r="AO108" s="600"/>
      <c r="AP108" s="600"/>
      <c r="AQ108" s="600"/>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0"/>
      <c r="BT108" s="600"/>
      <c r="BU108" s="600"/>
      <c r="BV108" s="600"/>
      <c r="BW108" s="600"/>
      <c r="BX108" s="600"/>
      <c r="BY108" s="600"/>
      <c r="BZ108" s="600"/>
      <c r="CA108" s="600"/>
      <c r="CB108" s="600"/>
      <c r="CC108" s="600"/>
      <c r="CD108" s="600"/>
      <c r="CE108" s="600"/>
      <c r="CF108" s="600"/>
      <c r="CG108" s="600"/>
      <c r="CH108" s="600"/>
      <c r="CI108" s="600"/>
      <c r="CJ108" s="600"/>
      <c r="CK108" s="600"/>
      <c r="CL108" s="600"/>
      <c r="CM108" s="600"/>
      <c r="CN108" s="600"/>
      <c r="CO108" s="600"/>
      <c r="CP108" s="600"/>
      <c r="CQ108" s="600"/>
      <c r="CR108" s="600"/>
      <c r="CS108" s="600"/>
      <c r="CT108" s="600"/>
      <c r="CU108" s="600"/>
      <c r="CV108" s="600"/>
      <c r="CW108" s="600"/>
      <c r="CX108" s="600"/>
      <c r="CY108" s="600"/>
      <c r="CZ108" s="600"/>
      <c r="DA108" s="600"/>
      <c r="DB108" s="600"/>
      <c r="DC108" s="600"/>
      <c r="DD108" s="600"/>
      <c r="DE108" s="600"/>
      <c r="DF108" s="600"/>
    </row>
    <row r="109" spans="1:110" s="55" customFormat="1" ht="24.75" customHeight="1" thickBot="1">
      <c r="A109" s="191" t="s">
        <v>144</v>
      </c>
      <c r="B109" s="204"/>
      <c r="C109" s="204"/>
      <c r="D109" s="205">
        <f t="shared" ref="D109:AH109" si="29">D107+D87</f>
        <v>14701</v>
      </c>
      <c r="E109" s="205">
        <f t="shared" si="29"/>
        <v>16729</v>
      </c>
      <c r="F109" s="205">
        <f t="shared" si="29"/>
        <v>16904</v>
      </c>
      <c r="G109" s="205">
        <f t="shared" si="29"/>
        <v>16839</v>
      </c>
      <c r="H109" s="205">
        <f t="shared" si="29"/>
        <v>17739</v>
      </c>
      <c r="I109" s="205">
        <f t="shared" si="29"/>
        <v>17451</v>
      </c>
      <c r="J109" s="205">
        <f t="shared" si="29"/>
        <v>17669</v>
      </c>
      <c r="K109" s="205">
        <f t="shared" si="29"/>
        <v>17674</v>
      </c>
      <c r="L109" s="205">
        <f t="shared" si="29"/>
        <v>21491</v>
      </c>
      <c r="M109" s="205">
        <f t="shared" si="29"/>
        <v>20531</v>
      </c>
      <c r="N109" s="205">
        <f t="shared" si="29"/>
        <v>20546</v>
      </c>
      <c r="O109" s="205">
        <f t="shared" si="29"/>
        <v>20278</v>
      </c>
      <c r="P109" s="192">
        <f t="shared" si="29"/>
        <v>21709</v>
      </c>
      <c r="Q109" s="192">
        <f t="shared" si="29"/>
        <v>19473</v>
      </c>
      <c r="R109" s="192">
        <f t="shared" si="29"/>
        <v>19559</v>
      </c>
      <c r="S109" s="192">
        <f t="shared" si="29"/>
        <v>19841</v>
      </c>
      <c r="T109" s="192">
        <f t="shared" si="29"/>
        <v>21318</v>
      </c>
      <c r="U109" s="192">
        <f t="shared" si="29"/>
        <v>20606</v>
      </c>
      <c r="V109" s="192">
        <f t="shared" si="29"/>
        <v>21202</v>
      </c>
      <c r="W109" s="192">
        <f t="shared" si="29"/>
        <v>21964</v>
      </c>
      <c r="X109" s="537">
        <f t="shared" si="29"/>
        <v>22617</v>
      </c>
      <c r="Y109" s="537">
        <f t="shared" si="29"/>
        <v>21519</v>
      </c>
      <c r="Z109" s="537">
        <f t="shared" si="29"/>
        <v>21509</v>
      </c>
      <c r="AA109" s="537">
        <f t="shared" si="29"/>
        <v>22998</v>
      </c>
      <c r="AB109" s="537">
        <f t="shared" si="29"/>
        <v>24040</v>
      </c>
      <c r="AC109" s="537">
        <f t="shared" si="29"/>
        <v>22541</v>
      </c>
      <c r="AD109" s="537">
        <f t="shared" si="29"/>
        <v>24066</v>
      </c>
      <c r="AE109" s="537">
        <f t="shared" si="29"/>
        <v>24561</v>
      </c>
      <c r="AF109" s="537">
        <f t="shared" si="29"/>
        <v>25535</v>
      </c>
      <c r="AG109" s="537">
        <f t="shared" si="29"/>
        <v>23974</v>
      </c>
      <c r="AH109" s="537">
        <f t="shared" si="29"/>
        <v>23830</v>
      </c>
      <c r="AI109" s="537">
        <f>AI107+AI87</f>
        <v>24420</v>
      </c>
      <c r="AJ109" s="518"/>
      <c r="AK109" s="518"/>
      <c r="AL109" s="518"/>
      <c r="AM109" s="518"/>
      <c r="AN109" s="518"/>
      <c r="AO109" s="518"/>
      <c r="AP109" s="518"/>
      <c r="AQ109" s="518"/>
      <c r="AR109" s="518"/>
      <c r="AS109" s="518"/>
      <c r="AT109" s="518"/>
      <c r="AU109" s="518"/>
      <c r="AV109" s="518"/>
      <c r="AW109" s="518"/>
      <c r="AX109" s="518"/>
      <c r="AY109" s="518"/>
      <c r="AZ109" s="518"/>
      <c r="BA109" s="518"/>
      <c r="BB109" s="518"/>
      <c r="BC109" s="518"/>
      <c r="BD109" s="518"/>
      <c r="BE109" s="518"/>
      <c r="BF109" s="518"/>
      <c r="BG109" s="518"/>
      <c r="BH109" s="518"/>
      <c r="BI109" s="518"/>
      <c r="BJ109" s="518"/>
      <c r="BK109" s="518"/>
      <c r="BL109" s="518"/>
      <c r="BM109" s="518"/>
      <c r="BN109" s="518"/>
      <c r="BO109" s="518"/>
      <c r="BP109" s="518"/>
      <c r="BQ109" s="518"/>
      <c r="BR109" s="518"/>
      <c r="BS109" s="518"/>
      <c r="BT109" s="518"/>
      <c r="BU109" s="518"/>
      <c r="BV109" s="518"/>
      <c r="BW109" s="518"/>
      <c r="BX109" s="518"/>
      <c r="BY109" s="518"/>
      <c r="BZ109" s="518"/>
      <c r="CA109" s="518"/>
      <c r="CB109" s="518"/>
      <c r="CC109" s="518"/>
      <c r="CD109" s="518"/>
      <c r="CE109" s="518"/>
      <c r="CF109" s="518"/>
      <c r="CG109" s="518"/>
      <c r="CH109" s="518"/>
      <c r="CI109" s="518"/>
      <c r="CJ109" s="518"/>
      <c r="CK109" s="518"/>
      <c r="CL109" s="518"/>
      <c r="CM109" s="518"/>
      <c r="CN109" s="518"/>
      <c r="CO109" s="518"/>
      <c r="CP109" s="518"/>
      <c r="CQ109" s="518"/>
      <c r="CR109" s="518"/>
      <c r="CS109" s="518"/>
      <c r="CT109" s="518"/>
      <c r="CU109" s="518"/>
      <c r="CV109" s="518"/>
      <c r="CW109" s="518"/>
      <c r="CX109" s="518"/>
      <c r="CY109" s="518"/>
      <c r="CZ109" s="518"/>
      <c r="DA109" s="518"/>
      <c r="DB109" s="518"/>
      <c r="DC109" s="518"/>
      <c r="DD109" s="518"/>
      <c r="DE109" s="518"/>
      <c r="DF109" s="518"/>
    </row>
    <row r="110" spans="1:110" ht="19.5" customHeight="1" thickTop="1">
      <c r="A110" s="211"/>
      <c r="B110" s="609"/>
      <c r="C110" s="609"/>
      <c r="D110" s="134"/>
      <c r="E110" s="134"/>
      <c r="F110" s="134"/>
      <c r="G110" s="134"/>
      <c r="H110" s="134"/>
      <c r="I110" s="134"/>
      <c r="J110" s="134"/>
      <c r="K110" s="134"/>
      <c r="L110" s="134"/>
      <c r="M110" s="521"/>
      <c r="N110" s="521"/>
      <c r="O110" s="521"/>
      <c r="P110" s="610"/>
      <c r="Q110" s="610"/>
      <c r="R110" s="610"/>
      <c r="S110" s="610"/>
      <c r="T110" s="610"/>
      <c r="U110" s="611"/>
      <c r="V110" s="610"/>
      <c r="W110" s="610"/>
      <c r="X110" s="595"/>
      <c r="Y110" s="595"/>
      <c r="Z110" s="595"/>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0"/>
      <c r="BQ110" s="600"/>
      <c r="BR110" s="600"/>
      <c r="BS110" s="600"/>
      <c r="BT110" s="600"/>
      <c r="BU110" s="600"/>
      <c r="BV110" s="600"/>
      <c r="BW110" s="600"/>
      <c r="BX110" s="600"/>
      <c r="BY110" s="600"/>
      <c r="BZ110" s="600"/>
      <c r="CA110" s="600"/>
      <c r="CB110" s="600"/>
      <c r="CC110" s="600"/>
      <c r="CD110" s="600"/>
      <c r="CE110" s="600"/>
      <c r="CF110" s="600"/>
      <c r="CG110" s="600"/>
      <c r="CH110" s="600"/>
      <c r="CI110" s="600"/>
      <c r="CJ110" s="600"/>
      <c r="CK110" s="600"/>
      <c r="CL110" s="600"/>
      <c r="CM110" s="600"/>
      <c r="CN110" s="600"/>
      <c r="CO110" s="600"/>
      <c r="CP110" s="600"/>
      <c r="CQ110" s="600"/>
      <c r="CR110" s="600"/>
      <c r="CS110" s="600"/>
      <c r="CT110" s="600"/>
      <c r="CU110" s="600"/>
      <c r="CV110" s="600"/>
      <c r="CW110" s="600"/>
      <c r="CX110" s="600"/>
      <c r="CY110" s="600"/>
      <c r="CZ110" s="600"/>
      <c r="DA110" s="600"/>
      <c r="DB110" s="600"/>
      <c r="DC110" s="600"/>
      <c r="DD110" s="600"/>
      <c r="DE110" s="600"/>
      <c r="DF110" s="600"/>
    </row>
    <row r="111" spans="1:110" ht="18.75" customHeight="1">
      <c r="A111" s="124" t="s">
        <v>571</v>
      </c>
      <c r="B111" s="609"/>
      <c r="C111" s="609"/>
      <c r="D111" s="157"/>
      <c r="E111" s="157"/>
      <c r="F111" s="157"/>
      <c r="G111" s="157"/>
      <c r="H111" s="157"/>
      <c r="I111" s="157"/>
      <c r="J111" s="157"/>
      <c r="K111" s="157"/>
      <c r="L111" s="157"/>
      <c r="M111" s="157"/>
      <c r="N111" s="157"/>
      <c r="O111" s="157"/>
      <c r="P111" s="157"/>
      <c r="Q111" s="157"/>
      <c r="R111" s="157"/>
      <c r="S111" s="157"/>
      <c r="T111" s="157"/>
      <c r="U111" s="157"/>
      <c r="V111" s="157"/>
      <c r="W111" s="157"/>
      <c r="X111" s="573"/>
      <c r="Y111" s="573"/>
      <c r="Z111" s="573"/>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0"/>
      <c r="BT111" s="600"/>
      <c r="BU111" s="600"/>
      <c r="BV111" s="600"/>
      <c r="BW111" s="600"/>
      <c r="BX111" s="600"/>
      <c r="BY111" s="600"/>
      <c r="BZ111" s="600"/>
      <c r="CA111" s="600"/>
      <c r="CB111" s="600"/>
      <c r="CC111" s="600"/>
      <c r="CD111" s="600"/>
      <c r="CE111" s="600"/>
      <c r="CF111" s="600"/>
      <c r="CG111" s="600"/>
      <c r="CH111" s="600"/>
      <c r="CI111" s="600"/>
      <c r="CJ111" s="600"/>
      <c r="CK111" s="600"/>
      <c r="CL111" s="600"/>
      <c r="CM111" s="600"/>
      <c r="CN111" s="600"/>
      <c r="CO111" s="600"/>
      <c r="CP111" s="600"/>
      <c r="CQ111" s="600"/>
      <c r="CR111" s="600"/>
      <c r="CS111" s="600"/>
      <c r="CT111" s="600"/>
      <c r="CU111" s="600"/>
      <c r="CV111" s="600"/>
      <c r="CW111" s="600"/>
      <c r="CX111" s="600"/>
      <c r="CY111" s="600"/>
      <c r="CZ111" s="600"/>
      <c r="DA111" s="600"/>
      <c r="DB111" s="600"/>
      <c r="DC111" s="600"/>
      <c r="DD111" s="600"/>
      <c r="DE111" s="600"/>
      <c r="DF111" s="600"/>
    </row>
    <row r="112" spans="1:110" ht="18.75" customHeight="1">
      <c r="A112" s="609"/>
      <c r="B112" s="609"/>
      <c r="C112" s="609"/>
      <c r="D112" s="157"/>
      <c r="E112" s="157"/>
      <c r="F112" s="157"/>
      <c r="G112" s="157"/>
      <c r="H112" s="157"/>
      <c r="I112" s="157"/>
      <c r="J112" s="157"/>
      <c r="K112" s="157"/>
      <c r="L112" s="157"/>
      <c r="M112" s="134"/>
      <c r="N112" s="521"/>
      <c r="O112" s="521"/>
      <c r="P112" s="610"/>
      <c r="Q112" s="610"/>
      <c r="R112" s="610"/>
      <c r="S112" s="610"/>
      <c r="T112" s="610"/>
      <c r="U112" s="611"/>
      <c r="V112" s="610"/>
      <c r="W112" s="610"/>
      <c r="X112" s="595"/>
      <c r="Y112" s="595"/>
      <c r="Z112" s="595"/>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600"/>
      <c r="CG112" s="600"/>
      <c r="CH112" s="600"/>
      <c r="CI112" s="600"/>
      <c r="CJ112" s="600"/>
      <c r="CK112" s="600"/>
      <c r="CL112" s="600"/>
      <c r="CM112" s="600"/>
      <c r="CN112" s="600"/>
      <c r="CO112" s="600"/>
      <c r="CP112" s="600"/>
      <c r="CQ112" s="600"/>
      <c r="CR112" s="600"/>
      <c r="CS112" s="600"/>
      <c r="CT112" s="600"/>
      <c r="CU112" s="600"/>
      <c r="CV112" s="600"/>
      <c r="CW112" s="600"/>
      <c r="CX112" s="600"/>
      <c r="CY112" s="600"/>
      <c r="CZ112" s="600"/>
      <c r="DA112" s="600"/>
      <c r="DB112" s="600"/>
      <c r="DC112" s="600"/>
      <c r="DD112" s="600"/>
      <c r="DE112" s="600"/>
      <c r="DF112" s="600"/>
    </row>
    <row r="113" spans="1:110" ht="20.25" customHeight="1">
      <c r="A113" s="608" t="s">
        <v>145</v>
      </c>
      <c r="B113" s="608"/>
      <c r="C113" s="609"/>
      <c r="D113" s="157"/>
      <c r="E113" s="157"/>
      <c r="F113" s="157"/>
      <c r="G113" s="157"/>
      <c r="H113" s="157"/>
      <c r="I113" s="157"/>
      <c r="J113" s="157"/>
      <c r="K113" s="157"/>
      <c r="L113" s="157"/>
      <c r="M113" s="134"/>
      <c r="N113" s="521"/>
      <c r="O113" s="521"/>
      <c r="P113" s="610"/>
      <c r="Q113" s="610"/>
      <c r="R113" s="610"/>
      <c r="S113" s="610"/>
      <c r="T113" s="610"/>
      <c r="U113" s="611"/>
      <c r="V113" s="610"/>
      <c r="W113" s="610"/>
      <c r="X113" s="595"/>
      <c r="Y113" s="595"/>
      <c r="Z113" s="595"/>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0"/>
      <c r="BQ113" s="600"/>
      <c r="BR113" s="600"/>
      <c r="BS113" s="600"/>
      <c r="BT113" s="600"/>
      <c r="BU113" s="600"/>
      <c r="BV113" s="600"/>
      <c r="BW113" s="600"/>
      <c r="BX113" s="600"/>
      <c r="BY113" s="600"/>
      <c r="BZ113" s="600"/>
      <c r="CA113" s="600"/>
      <c r="CB113" s="600"/>
      <c r="CC113" s="600"/>
      <c r="CD113" s="600"/>
      <c r="CE113" s="600"/>
      <c r="CF113" s="600"/>
      <c r="CG113" s="600"/>
      <c r="CH113" s="600"/>
      <c r="CI113" s="600"/>
      <c r="CJ113" s="600"/>
      <c r="CK113" s="600"/>
      <c r="CL113" s="600"/>
      <c r="CM113" s="600"/>
      <c r="CN113" s="600"/>
      <c r="CO113" s="600"/>
      <c r="CP113" s="600"/>
      <c r="CQ113" s="600"/>
      <c r="CR113" s="600"/>
      <c r="CS113" s="600"/>
      <c r="CT113" s="600"/>
      <c r="CU113" s="600"/>
      <c r="CV113" s="600"/>
      <c r="CW113" s="600"/>
      <c r="CX113" s="600"/>
      <c r="CY113" s="600"/>
      <c r="CZ113" s="600"/>
      <c r="DA113" s="600"/>
      <c r="DB113" s="600"/>
      <c r="DC113" s="600"/>
      <c r="DD113" s="600"/>
      <c r="DE113" s="600"/>
      <c r="DF113" s="600"/>
    </row>
    <row r="114" spans="1:110" ht="37.5" customHeight="1" thickBot="1">
      <c r="A114" s="212" t="s">
        <v>17</v>
      </c>
      <c r="B114" s="213"/>
      <c r="C114" s="214"/>
      <c r="D114" s="195" t="s">
        <v>405</v>
      </c>
      <c r="E114" s="195" t="s">
        <v>406</v>
      </c>
      <c r="F114" s="195" t="s">
        <v>407</v>
      </c>
      <c r="G114" s="195" t="s">
        <v>408</v>
      </c>
      <c r="H114" s="195" t="s">
        <v>409</v>
      </c>
      <c r="I114" s="195" t="s">
        <v>410</v>
      </c>
      <c r="J114" s="195" t="s">
        <v>411</v>
      </c>
      <c r="K114" s="195" t="s">
        <v>412</v>
      </c>
      <c r="L114" s="195" t="s">
        <v>413</v>
      </c>
      <c r="M114" s="195" t="s">
        <v>414</v>
      </c>
      <c r="N114" s="195" t="s">
        <v>415</v>
      </c>
      <c r="O114" s="129" t="s">
        <v>416</v>
      </c>
      <c r="P114" s="130" t="s">
        <v>417</v>
      </c>
      <c r="Q114" s="130" t="s">
        <v>418</v>
      </c>
      <c r="R114" s="130" t="s">
        <v>419</v>
      </c>
      <c r="S114" s="130" t="s">
        <v>420</v>
      </c>
      <c r="T114" s="130" t="s">
        <v>421</v>
      </c>
      <c r="U114" s="130" t="s">
        <v>422</v>
      </c>
      <c r="V114" s="130" t="s">
        <v>423</v>
      </c>
      <c r="W114" s="130" t="s">
        <v>424</v>
      </c>
      <c r="X114" s="527" t="s">
        <v>425</v>
      </c>
      <c r="Y114" s="527" t="s">
        <v>426</v>
      </c>
      <c r="Z114" s="527" t="s">
        <v>427</v>
      </c>
      <c r="AA114" s="527" t="s">
        <v>428</v>
      </c>
      <c r="AB114" s="527" t="s">
        <v>560</v>
      </c>
      <c r="AC114" s="527" t="s">
        <v>561</v>
      </c>
      <c r="AD114" s="527" t="s">
        <v>562</v>
      </c>
      <c r="AE114" s="527" t="s">
        <v>563</v>
      </c>
      <c r="AF114" s="527" t="s">
        <v>18</v>
      </c>
      <c r="AG114" s="527" t="s">
        <v>19</v>
      </c>
      <c r="AH114" s="527" t="s">
        <v>20</v>
      </c>
      <c r="AI114" s="527" t="s">
        <v>21</v>
      </c>
      <c r="AJ114" s="600"/>
      <c r="AK114" s="600"/>
      <c r="AL114" s="600"/>
      <c r="AM114" s="600"/>
      <c r="AN114" s="600"/>
      <c r="AO114" s="600"/>
      <c r="AP114" s="600"/>
      <c r="AQ114" s="600"/>
      <c r="AR114" s="600"/>
      <c r="AS114" s="600"/>
      <c r="AT114" s="600"/>
      <c r="AU114" s="600"/>
      <c r="AV114" s="600"/>
      <c r="AW114" s="600"/>
      <c r="AX114" s="600"/>
      <c r="AY114" s="600"/>
      <c r="AZ114" s="600"/>
      <c r="BA114" s="600"/>
      <c r="BB114" s="600"/>
      <c r="BC114" s="600"/>
      <c r="BD114" s="600"/>
      <c r="BE114" s="600"/>
      <c r="BF114" s="600"/>
      <c r="BG114" s="600"/>
      <c r="BH114" s="600"/>
      <c r="BI114" s="600"/>
      <c r="BJ114" s="600"/>
      <c r="BK114" s="600"/>
      <c r="BL114" s="600"/>
      <c r="BM114" s="600"/>
      <c r="BN114" s="600"/>
      <c r="BO114" s="600"/>
      <c r="BP114" s="600"/>
      <c r="BQ114" s="600"/>
      <c r="BR114" s="600"/>
      <c r="BS114" s="600"/>
      <c r="BT114" s="600"/>
      <c r="BU114" s="600"/>
      <c r="BV114" s="600"/>
      <c r="BW114" s="600"/>
      <c r="BX114" s="600"/>
      <c r="BY114" s="600"/>
      <c r="BZ114" s="600"/>
      <c r="CA114" s="600"/>
      <c r="CB114" s="600"/>
      <c r="CC114" s="600"/>
      <c r="CD114" s="600"/>
      <c r="CE114" s="600"/>
      <c r="CF114" s="600"/>
      <c r="CG114" s="600"/>
      <c r="CH114" s="600"/>
      <c r="CI114" s="600"/>
      <c r="CJ114" s="600"/>
      <c r="CK114" s="600"/>
      <c r="CL114" s="600"/>
      <c r="CM114" s="600"/>
      <c r="CN114" s="600"/>
      <c r="CO114" s="600"/>
      <c r="CP114" s="600"/>
      <c r="CQ114" s="600"/>
      <c r="CR114" s="600"/>
      <c r="CS114" s="600"/>
      <c r="CT114" s="600"/>
      <c r="CU114" s="600"/>
      <c r="CV114" s="600"/>
      <c r="CW114" s="600"/>
      <c r="CX114" s="600"/>
      <c r="CY114" s="600"/>
      <c r="CZ114" s="600"/>
      <c r="DA114" s="600"/>
      <c r="DB114" s="600"/>
      <c r="DC114" s="600"/>
      <c r="DD114" s="600"/>
      <c r="DE114" s="600"/>
      <c r="DF114" s="600"/>
    </row>
    <row r="115" spans="1:110" ht="25.15" customHeight="1">
      <c r="A115" s="215" t="s">
        <v>146</v>
      </c>
      <c r="B115" s="216"/>
      <c r="C115" s="217"/>
      <c r="D115" s="134"/>
      <c r="E115" s="134"/>
      <c r="F115" s="134"/>
      <c r="G115" s="134"/>
      <c r="H115" s="134"/>
      <c r="I115" s="134"/>
      <c r="J115" s="134"/>
      <c r="K115" s="134"/>
      <c r="L115" s="134"/>
      <c r="M115" s="521"/>
      <c r="N115" s="521"/>
      <c r="O115" s="521"/>
      <c r="P115" s="610"/>
      <c r="Q115" s="610"/>
      <c r="R115" s="610"/>
      <c r="S115" s="610"/>
      <c r="T115" s="610"/>
      <c r="U115" s="610"/>
      <c r="V115" s="610"/>
      <c r="W115" s="610"/>
      <c r="X115" s="595"/>
      <c r="Y115" s="595"/>
      <c r="Z115" s="595"/>
      <c r="AA115" s="595"/>
      <c r="AB115" s="595"/>
      <c r="AC115" s="595"/>
      <c r="AD115" s="595"/>
      <c r="AE115" s="595"/>
      <c r="AF115" s="595"/>
      <c r="AG115" s="595"/>
      <c r="AH115" s="595"/>
      <c r="AI115" s="595"/>
      <c r="AJ115" s="600"/>
      <c r="AK115" s="600"/>
      <c r="AL115" s="600"/>
      <c r="AM115" s="600"/>
      <c r="AN115" s="600"/>
      <c r="AO115" s="600"/>
      <c r="AP115" s="600"/>
      <c r="AQ115" s="600"/>
      <c r="AR115" s="600"/>
      <c r="AS115" s="600"/>
      <c r="AT115" s="600"/>
      <c r="AU115" s="600"/>
      <c r="AV115" s="600"/>
      <c r="AW115" s="600"/>
      <c r="AX115" s="600"/>
      <c r="AY115" s="600"/>
      <c r="AZ115" s="600"/>
      <c r="BA115" s="600"/>
      <c r="BB115" s="600"/>
      <c r="BC115" s="600"/>
      <c r="BD115" s="600"/>
      <c r="BE115" s="600"/>
      <c r="BF115" s="600"/>
      <c r="BG115" s="600"/>
      <c r="BH115" s="600"/>
      <c r="BI115" s="600"/>
      <c r="BJ115" s="600"/>
      <c r="BK115" s="600"/>
      <c r="BL115" s="600"/>
      <c r="BM115" s="600"/>
      <c r="BN115" s="600"/>
      <c r="BO115" s="600"/>
      <c r="BP115" s="600"/>
      <c r="BQ115" s="600"/>
      <c r="BR115" s="600"/>
      <c r="BS115" s="600"/>
      <c r="BT115" s="600"/>
      <c r="BU115" s="600"/>
      <c r="BV115" s="600"/>
      <c r="BW115" s="600"/>
      <c r="BX115" s="600"/>
      <c r="BY115" s="600"/>
      <c r="BZ115" s="600"/>
      <c r="CA115" s="600"/>
      <c r="CB115" s="600"/>
      <c r="CC115" s="600"/>
      <c r="CD115" s="600"/>
      <c r="CE115" s="600"/>
      <c r="CF115" s="600"/>
      <c r="CG115" s="600"/>
      <c r="CH115" s="600"/>
      <c r="CI115" s="600"/>
      <c r="CJ115" s="600"/>
      <c r="CK115" s="600"/>
      <c r="CL115" s="600"/>
      <c r="CM115" s="600"/>
      <c r="CN115" s="600"/>
      <c r="CO115" s="600"/>
      <c r="CP115" s="600"/>
      <c r="CQ115" s="600"/>
      <c r="CR115" s="600"/>
      <c r="CS115" s="600"/>
      <c r="CT115" s="600"/>
      <c r="CU115" s="600"/>
      <c r="CV115" s="600"/>
      <c r="CW115" s="600"/>
      <c r="CX115" s="600"/>
      <c r="CY115" s="600"/>
      <c r="CZ115" s="600"/>
      <c r="DA115" s="600"/>
      <c r="DB115" s="600"/>
      <c r="DC115" s="600"/>
      <c r="DD115" s="600"/>
      <c r="DE115" s="600"/>
      <c r="DF115" s="600"/>
    </row>
    <row r="116" spans="1:110" ht="33" customHeight="1">
      <c r="A116" s="218" t="s">
        <v>147</v>
      </c>
      <c r="B116" s="657"/>
      <c r="C116" s="657"/>
      <c r="D116" s="134">
        <v>570</v>
      </c>
      <c r="E116" s="134">
        <v>409</v>
      </c>
      <c r="F116" s="134">
        <v>332</v>
      </c>
      <c r="G116" s="134">
        <v>573</v>
      </c>
      <c r="H116" s="134">
        <v>602</v>
      </c>
      <c r="I116" s="134">
        <v>438</v>
      </c>
      <c r="J116" s="134">
        <v>623</v>
      </c>
      <c r="K116" s="134">
        <v>635</v>
      </c>
      <c r="L116" s="134">
        <v>720</v>
      </c>
      <c r="M116" s="521">
        <v>483</v>
      </c>
      <c r="N116" s="521">
        <v>532</v>
      </c>
      <c r="O116" s="521">
        <v>743</v>
      </c>
      <c r="P116" s="610">
        <v>721</v>
      </c>
      <c r="Q116" s="610">
        <v>499</v>
      </c>
      <c r="R116" s="610">
        <v>414</v>
      </c>
      <c r="S116" s="610">
        <v>658</v>
      </c>
      <c r="T116" s="610">
        <v>861</v>
      </c>
      <c r="U116" s="610">
        <v>490</v>
      </c>
      <c r="V116" s="610">
        <v>452</v>
      </c>
      <c r="W116" s="610">
        <v>468</v>
      </c>
      <c r="X116" s="595">
        <v>1049</v>
      </c>
      <c r="Y116" s="595">
        <v>764</v>
      </c>
      <c r="Z116" s="595">
        <v>461</v>
      </c>
      <c r="AA116" s="595">
        <v>734</v>
      </c>
      <c r="AB116" s="595">
        <v>897</v>
      </c>
      <c r="AC116" s="595">
        <v>449</v>
      </c>
      <c r="AD116" s="595">
        <v>394</v>
      </c>
      <c r="AE116" s="595">
        <v>798</v>
      </c>
      <c r="AF116" s="595">
        <v>772</v>
      </c>
      <c r="AG116" s="595">
        <v>617</v>
      </c>
      <c r="AH116" s="595">
        <v>295</v>
      </c>
      <c r="AI116" s="595">
        <v>768</v>
      </c>
      <c r="AJ116" s="600"/>
      <c r="AK116" s="600"/>
      <c r="AL116" s="600"/>
      <c r="AM116" s="600"/>
      <c r="AN116" s="600"/>
      <c r="AO116" s="600"/>
      <c r="AP116" s="600"/>
      <c r="AQ116" s="600"/>
      <c r="AR116" s="600"/>
      <c r="AS116" s="600"/>
      <c r="AT116" s="600"/>
      <c r="AU116" s="600"/>
      <c r="AV116" s="600"/>
      <c r="AW116" s="600"/>
      <c r="AX116" s="600"/>
      <c r="AY116" s="600"/>
      <c r="AZ116" s="600"/>
      <c r="BA116" s="600"/>
      <c r="BB116" s="600"/>
      <c r="BC116" s="600"/>
      <c r="BD116" s="600"/>
      <c r="BE116" s="600"/>
      <c r="BF116" s="600"/>
      <c r="BG116" s="600"/>
      <c r="BH116" s="600"/>
      <c r="BI116" s="600"/>
      <c r="BJ116" s="600"/>
      <c r="BK116" s="600"/>
      <c r="BL116" s="600"/>
      <c r="BM116" s="600"/>
      <c r="BN116" s="600"/>
      <c r="BO116" s="600"/>
      <c r="BP116" s="600"/>
      <c r="BQ116" s="600"/>
      <c r="BR116" s="600"/>
      <c r="BS116" s="600"/>
      <c r="BT116" s="600"/>
      <c r="BU116" s="600"/>
      <c r="BV116" s="600"/>
      <c r="BW116" s="600"/>
      <c r="BX116" s="600"/>
      <c r="BY116" s="600"/>
      <c r="BZ116" s="600"/>
      <c r="CA116" s="600"/>
      <c r="CB116" s="600"/>
      <c r="CC116" s="600"/>
      <c r="CD116" s="600"/>
      <c r="CE116" s="600"/>
      <c r="CF116" s="600"/>
      <c r="CG116" s="600"/>
      <c r="CH116" s="600"/>
      <c r="CI116" s="600"/>
      <c r="CJ116" s="600"/>
      <c r="CK116" s="600"/>
      <c r="CL116" s="600"/>
      <c r="CM116" s="600"/>
      <c r="CN116" s="600"/>
      <c r="CO116" s="600"/>
      <c r="CP116" s="600"/>
      <c r="CQ116" s="600"/>
      <c r="CR116" s="600"/>
      <c r="CS116" s="600"/>
      <c r="CT116" s="600"/>
      <c r="CU116" s="600"/>
      <c r="CV116" s="600"/>
      <c r="CW116" s="600"/>
      <c r="CX116" s="600"/>
      <c r="CY116" s="600"/>
      <c r="CZ116" s="600"/>
      <c r="DA116" s="600"/>
      <c r="DB116" s="600"/>
      <c r="DC116" s="600"/>
      <c r="DD116" s="600"/>
      <c r="DE116" s="600"/>
      <c r="DF116" s="600"/>
    </row>
    <row r="117" spans="1:110" ht="17.25" customHeight="1">
      <c r="A117" s="219" t="s">
        <v>151</v>
      </c>
      <c r="B117" s="216"/>
      <c r="C117" s="217"/>
      <c r="D117" s="134">
        <v>24</v>
      </c>
      <c r="E117" s="134">
        <v>-47</v>
      </c>
      <c r="F117" s="134">
        <v>2</v>
      </c>
      <c r="G117" s="134">
        <v>-71</v>
      </c>
      <c r="H117" s="134">
        <v>1</v>
      </c>
      <c r="I117" s="134">
        <v>-6</v>
      </c>
      <c r="J117" s="134">
        <v>-263</v>
      </c>
      <c r="K117" s="134">
        <v>-18</v>
      </c>
      <c r="L117" s="134">
        <v>-37</v>
      </c>
      <c r="M117" s="521">
        <v>55</v>
      </c>
      <c r="N117" s="521">
        <v>-56</v>
      </c>
      <c r="O117" s="521">
        <v>-237</v>
      </c>
      <c r="P117" s="610">
        <v>1</v>
      </c>
      <c r="Q117" s="610">
        <v>18</v>
      </c>
      <c r="R117" s="610">
        <v>31</v>
      </c>
      <c r="S117" s="610">
        <v>-4</v>
      </c>
      <c r="T117" s="610">
        <v>-67</v>
      </c>
      <c r="U117" s="217">
        <v>-6</v>
      </c>
      <c r="V117" s="610">
        <v>-25</v>
      </c>
      <c r="W117" s="610">
        <v>222</v>
      </c>
      <c r="X117" s="595">
        <v>-270</v>
      </c>
      <c r="Y117" s="595">
        <v>-299</v>
      </c>
      <c r="Z117" s="595">
        <v>-31</v>
      </c>
      <c r="AA117" s="595">
        <v>-126</v>
      </c>
      <c r="AB117" s="595">
        <v>-101</v>
      </c>
      <c r="AC117" s="595">
        <v>-18</v>
      </c>
      <c r="AD117" s="595">
        <v>-38</v>
      </c>
      <c r="AE117" s="595">
        <v>-35</v>
      </c>
      <c r="AF117" s="595">
        <v>27</v>
      </c>
      <c r="AG117" s="595">
        <v>-188</v>
      </c>
      <c r="AH117" s="595">
        <v>57</v>
      </c>
      <c r="AI117" s="595">
        <v>-156</v>
      </c>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0"/>
      <c r="BX117" s="600"/>
      <c r="BY117" s="600"/>
      <c r="BZ117" s="600"/>
      <c r="CA117" s="600"/>
      <c r="CB117" s="600"/>
      <c r="CC117" s="600"/>
      <c r="CD117" s="600"/>
      <c r="CE117" s="600"/>
      <c r="CF117" s="600"/>
      <c r="CG117" s="600"/>
      <c r="CH117" s="600"/>
      <c r="CI117" s="600"/>
      <c r="CJ117" s="600"/>
      <c r="CK117" s="600"/>
      <c r="CL117" s="600"/>
      <c r="CM117" s="600"/>
      <c r="CN117" s="600"/>
      <c r="CO117" s="600"/>
      <c r="CP117" s="600"/>
      <c r="CQ117" s="600"/>
      <c r="CR117" s="600"/>
      <c r="CS117" s="600"/>
      <c r="CT117" s="600"/>
      <c r="CU117" s="600"/>
      <c r="CV117" s="600"/>
      <c r="CW117" s="600"/>
      <c r="CX117" s="600"/>
      <c r="CY117" s="600"/>
      <c r="CZ117" s="600"/>
      <c r="DA117" s="600"/>
      <c r="DB117" s="600"/>
      <c r="DC117" s="600"/>
      <c r="DD117" s="600"/>
      <c r="DE117" s="600"/>
      <c r="DF117" s="600"/>
    </row>
    <row r="118" spans="1:110" ht="34.5" customHeight="1">
      <c r="A118" s="1075" t="s">
        <v>579</v>
      </c>
      <c r="B118" s="1076"/>
      <c r="C118" s="1076"/>
      <c r="D118" s="134">
        <v>26</v>
      </c>
      <c r="E118" s="134">
        <v>-4</v>
      </c>
      <c r="F118" s="134">
        <v>5</v>
      </c>
      <c r="G118" s="134">
        <v>-116</v>
      </c>
      <c r="H118" s="134">
        <v>-38</v>
      </c>
      <c r="I118" s="134">
        <v>133</v>
      </c>
      <c r="J118" s="134">
        <v>-6</v>
      </c>
      <c r="K118" s="134">
        <v>-99</v>
      </c>
      <c r="L118" s="134">
        <v>-45</v>
      </c>
      <c r="M118" s="521">
        <v>-35</v>
      </c>
      <c r="N118" s="521">
        <v>-13</v>
      </c>
      <c r="O118" s="521">
        <v>326</v>
      </c>
      <c r="P118" s="610">
        <v>139</v>
      </c>
      <c r="Q118" s="610">
        <v>160</v>
      </c>
      <c r="R118" s="610">
        <v>-51</v>
      </c>
      <c r="S118" s="610">
        <v>-102</v>
      </c>
      <c r="T118" s="610">
        <v>-177</v>
      </c>
      <c r="U118" s="610">
        <v>-146</v>
      </c>
      <c r="V118" s="610">
        <v>-126</v>
      </c>
      <c r="W118" s="610">
        <v>-192</v>
      </c>
      <c r="X118" s="595">
        <v>-302</v>
      </c>
      <c r="Y118" s="595">
        <v>12</v>
      </c>
      <c r="Z118" s="595">
        <v>0</v>
      </c>
      <c r="AA118" s="595">
        <v>-86</v>
      </c>
      <c r="AB118" s="595">
        <v>-142</v>
      </c>
      <c r="AC118" s="595">
        <v>-132</v>
      </c>
      <c r="AD118" s="595">
        <v>-161</v>
      </c>
      <c r="AE118" s="595">
        <v>-87</v>
      </c>
      <c r="AF118" s="595">
        <v>-216</v>
      </c>
      <c r="AG118" s="595">
        <v>-131</v>
      </c>
      <c r="AH118" s="595">
        <v>64</v>
      </c>
      <c r="AI118" s="595">
        <v>33</v>
      </c>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0"/>
      <c r="BX118" s="600"/>
      <c r="BY118" s="600"/>
      <c r="BZ118" s="600"/>
      <c r="CA118" s="600"/>
      <c r="CB118" s="600"/>
      <c r="CC118" s="600"/>
      <c r="CD118" s="600"/>
      <c r="CE118" s="600"/>
      <c r="CF118" s="600"/>
      <c r="CG118" s="600"/>
      <c r="CH118" s="600"/>
      <c r="CI118" s="600"/>
      <c r="CJ118" s="600"/>
      <c r="CK118" s="600"/>
      <c r="CL118" s="600"/>
      <c r="CM118" s="600"/>
      <c r="CN118" s="600"/>
      <c r="CO118" s="600"/>
      <c r="CP118" s="600"/>
      <c r="CQ118" s="600"/>
      <c r="CR118" s="600"/>
      <c r="CS118" s="600"/>
      <c r="CT118" s="600"/>
      <c r="CU118" s="600"/>
      <c r="CV118" s="600"/>
      <c r="CW118" s="600"/>
      <c r="CX118" s="600"/>
      <c r="CY118" s="600"/>
      <c r="CZ118" s="600"/>
      <c r="DA118" s="600"/>
      <c r="DB118" s="600"/>
      <c r="DC118" s="600"/>
      <c r="DD118" s="600"/>
      <c r="DE118" s="600"/>
      <c r="DF118" s="600"/>
    </row>
    <row r="119" spans="1:110" ht="17.25" customHeight="1">
      <c r="A119" s="144" t="s">
        <v>580</v>
      </c>
      <c r="B119" s="220"/>
      <c r="C119" s="221"/>
      <c r="D119" s="209">
        <v>-136</v>
      </c>
      <c r="E119" s="209">
        <v>-56</v>
      </c>
      <c r="F119" s="209">
        <v>-68</v>
      </c>
      <c r="G119" s="209">
        <v>-114</v>
      </c>
      <c r="H119" s="209">
        <v>-118</v>
      </c>
      <c r="I119" s="209">
        <v>-119</v>
      </c>
      <c r="J119" s="209">
        <v>-83</v>
      </c>
      <c r="K119" s="209">
        <v>-63</v>
      </c>
      <c r="L119" s="209">
        <v>-77</v>
      </c>
      <c r="M119" s="522">
        <v>-123</v>
      </c>
      <c r="N119" s="522">
        <v>-79</v>
      </c>
      <c r="O119" s="522">
        <v>-53</v>
      </c>
      <c r="P119" s="167">
        <v>-14</v>
      </c>
      <c r="Q119" s="167">
        <v>-117</v>
      </c>
      <c r="R119" s="167">
        <v>-74</v>
      </c>
      <c r="S119" s="167">
        <v>-34</v>
      </c>
      <c r="T119" s="167">
        <v>-82</v>
      </c>
      <c r="U119" s="221">
        <v>-73</v>
      </c>
      <c r="V119" s="167">
        <v>-93</v>
      </c>
      <c r="W119" s="167">
        <v>-107</v>
      </c>
      <c r="X119" s="534">
        <v>-114</v>
      </c>
      <c r="Y119" s="534">
        <v>-144</v>
      </c>
      <c r="Z119" s="534">
        <v>-104</v>
      </c>
      <c r="AA119" s="534">
        <v>-32</v>
      </c>
      <c r="AB119" s="534">
        <v>-78</v>
      </c>
      <c r="AC119" s="534">
        <v>-89</v>
      </c>
      <c r="AD119" s="534">
        <v>-85</v>
      </c>
      <c r="AE119" s="534">
        <v>-17</v>
      </c>
      <c r="AF119" s="534">
        <v>-24</v>
      </c>
      <c r="AG119" s="534">
        <v>-58</v>
      </c>
      <c r="AH119" s="534">
        <v>-76</v>
      </c>
      <c r="AI119" s="534">
        <v>-71</v>
      </c>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0"/>
      <c r="BX119" s="600"/>
      <c r="BY119" s="600"/>
      <c r="BZ119" s="600"/>
      <c r="CA119" s="600"/>
      <c r="CB119" s="600"/>
      <c r="CC119" s="600"/>
      <c r="CD119" s="600"/>
      <c r="CE119" s="600"/>
      <c r="CF119" s="600"/>
      <c r="CG119" s="600"/>
      <c r="CH119" s="600"/>
      <c r="CI119" s="600"/>
      <c r="CJ119" s="600"/>
      <c r="CK119" s="600"/>
      <c r="CL119" s="600"/>
      <c r="CM119" s="600"/>
      <c r="CN119" s="600"/>
      <c r="CO119" s="600"/>
      <c r="CP119" s="600"/>
      <c r="CQ119" s="600"/>
      <c r="CR119" s="600"/>
      <c r="CS119" s="600"/>
      <c r="CT119" s="600"/>
      <c r="CU119" s="600"/>
      <c r="CV119" s="600"/>
      <c r="CW119" s="600"/>
      <c r="CX119" s="600"/>
      <c r="CY119" s="600"/>
      <c r="CZ119" s="600"/>
      <c r="DA119" s="600"/>
      <c r="DB119" s="600"/>
      <c r="DC119" s="600"/>
      <c r="DD119" s="600"/>
      <c r="DE119" s="600"/>
      <c r="DF119" s="600"/>
    </row>
    <row r="120" spans="1:110" s="45" customFormat="1" ht="20.100000000000001" customHeight="1">
      <c r="A120" s="218" t="s">
        <v>154</v>
      </c>
      <c r="B120" s="222"/>
      <c r="C120" s="223"/>
      <c r="D120" s="224">
        <f t="shared" ref="D120:K120" si="30">SUM(D116:D119)</f>
        <v>484</v>
      </c>
      <c r="E120" s="224">
        <f t="shared" si="30"/>
        <v>302</v>
      </c>
      <c r="F120" s="224">
        <f t="shared" si="30"/>
        <v>271</v>
      </c>
      <c r="G120" s="224">
        <f t="shared" si="30"/>
        <v>272</v>
      </c>
      <c r="H120" s="224">
        <f t="shared" si="30"/>
        <v>447</v>
      </c>
      <c r="I120" s="224">
        <f t="shared" si="30"/>
        <v>446</v>
      </c>
      <c r="J120" s="224">
        <f t="shared" si="30"/>
        <v>271</v>
      </c>
      <c r="K120" s="224">
        <f t="shared" si="30"/>
        <v>455</v>
      </c>
      <c r="L120" s="224">
        <f t="shared" ref="L120:W120" si="31">SUM(L116:L119)</f>
        <v>561</v>
      </c>
      <c r="M120" s="224">
        <f t="shared" si="31"/>
        <v>380</v>
      </c>
      <c r="N120" s="224">
        <f t="shared" si="31"/>
        <v>384</v>
      </c>
      <c r="O120" s="224">
        <f t="shared" si="31"/>
        <v>779</v>
      </c>
      <c r="P120" s="217">
        <f t="shared" si="31"/>
        <v>847</v>
      </c>
      <c r="Q120" s="217">
        <f t="shared" si="31"/>
        <v>560</v>
      </c>
      <c r="R120" s="217">
        <f t="shared" si="31"/>
        <v>320</v>
      </c>
      <c r="S120" s="217">
        <f t="shared" si="31"/>
        <v>518</v>
      </c>
      <c r="T120" s="217">
        <f t="shared" si="31"/>
        <v>535</v>
      </c>
      <c r="U120" s="217">
        <f t="shared" si="31"/>
        <v>265</v>
      </c>
      <c r="V120" s="610">
        <f t="shared" si="31"/>
        <v>208</v>
      </c>
      <c r="W120" s="217">
        <f t="shared" si="31"/>
        <v>391</v>
      </c>
      <c r="X120" s="380">
        <f t="shared" ref="X120:AH120" si="32">SUM(X116:X119)</f>
        <v>363</v>
      </c>
      <c r="Y120" s="380">
        <f t="shared" si="32"/>
        <v>333</v>
      </c>
      <c r="Z120" s="380">
        <f t="shared" si="32"/>
        <v>326</v>
      </c>
      <c r="AA120" s="380">
        <f t="shared" si="32"/>
        <v>490</v>
      </c>
      <c r="AB120" s="380">
        <f t="shared" si="32"/>
        <v>576</v>
      </c>
      <c r="AC120" s="380">
        <f t="shared" si="32"/>
        <v>210</v>
      </c>
      <c r="AD120" s="380">
        <f t="shared" si="32"/>
        <v>110</v>
      </c>
      <c r="AE120" s="380">
        <f t="shared" si="32"/>
        <v>659</v>
      </c>
      <c r="AF120" s="380">
        <f t="shared" si="32"/>
        <v>559</v>
      </c>
      <c r="AG120" s="380">
        <f t="shared" si="32"/>
        <v>240</v>
      </c>
      <c r="AH120" s="380">
        <f t="shared" si="32"/>
        <v>340</v>
      </c>
      <c r="AI120" s="380">
        <f>SUM(AI116:AI119)</f>
        <v>574</v>
      </c>
      <c r="AJ120" s="600"/>
      <c r="AK120" s="600"/>
      <c r="AL120" s="600"/>
      <c r="AM120" s="600"/>
      <c r="AN120" s="600"/>
      <c r="AO120" s="600"/>
      <c r="AP120" s="600"/>
      <c r="AQ120" s="600"/>
      <c r="AR120" s="600"/>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1"/>
      <c r="BU120" s="601"/>
      <c r="BV120" s="601"/>
      <c r="BW120" s="601"/>
      <c r="BX120" s="601"/>
      <c r="BY120" s="601"/>
      <c r="BZ120" s="601"/>
      <c r="CA120" s="601"/>
      <c r="CB120" s="601"/>
      <c r="CC120" s="601"/>
      <c r="CD120" s="601"/>
      <c r="CE120" s="601"/>
      <c r="CF120" s="601"/>
      <c r="CG120" s="601"/>
      <c r="CH120" s="601"/>
      <c r="CI120" s="601"/>
      <c r="CJ120" s="601"/>
      <c r="CK120" s="601"/>
      <c r="CL120" s="601"/>
      <c r="CM120" s="601"/>
      <c r="CN120" s="601"/>
      <c r="CO120" s="601"/>
      <c r="CP120" s="601"/>
      <c r="CQ120" s="601"/>
      <c r="CR120" s="601"/>
      <c r="CS120" s="601"/>
      <c r="CT120" s="601"/>
      <c r="CU120" s="601"/>
      <c r="CV120" s="601"/>
      <c r="CW120" s="601"/>
      <c r="CX120" s="601"/>
      <c r="CY120" s="601"/>
      <c r="CZ120" s="601"/>
      <c r="DA120" s="601"/>
      <c r="DB120" s="601"/>
      <c r="DC120" s="601"/>
      <c r="DD120" s="601"/>
      <c r="DE120" s="601"/>
      <c r="DF120" s="601"/>
    </row>
    <row r="121" spans="1:110" ht="17.25" customHeight="1">
      <c r="A121" s="144" t="s">
        <v>155</v>
      </c>
      <c r="B121" s="220"/>
      <c r="C121" s="221"/>
      <c r="D121" s="209">
        <v>-181</v>
      </c>
      <c r="E121" s="209">
        <v>181</v>
      </c>
      <c r="F121" s="209">
        <v>2</v>
      </c>
      <c r="G121" s="209">
        <v>-180</v>
      </c>
      <c r="H121" s="209">
        <v>50</v>
      </c>
      <c r="I121" s="209">
        <v>127</v>
      </c>
      <c r="J121" s="209">
        <v>-16</v>
      </c>
      <c r="K121" s="209">
        <v>-110</v>
      </c>
      <c r="L121" s="209">
        <v>-19</v>
      </c>
      <c r="M121" s="522">
        <v>117</v>
      </c>
      <c r="N121" s="522">
        <v>17</v>
      </c>
      <c r="O121" s="522">
        <v>-217</v>
      </c>
      <c r="P121" s="167">
        <v>-25</v>
      </c>
      <c r="Q121" s="167">
        <v>144</v>
      </c>
      <c r="R121" s="167">
        <v>22</v>
      </c>
      <c r="S121" s="221">
        <v>-122</v>
      </c>
      <c r="T121" s="221">
        <v>-14</v>
      </c>
      <c r="U121" s="221">
        <v>157</v>
      </c>
      <c r="V121" s="167">
        <v>65</v>
      </c>
      <c r="W121" s="167">
        <v>-170</v>
      </c>
      <c r="X121" s="534">
        <v>91</v>
      </c>
      <c r="Y121" s="534">
        <v>77</v>
      </c>
      <c r="Z121" s="534">
        <v>-49</v>
      </c>
      <c r="AA121" s="534">
        <v>-18</v>
      </c>
      <c r="AB121" s="534">
        <v>-23</v>
      </c>
      <c r="AC121" s="534">
        <v>109</v>
      </c>
      <c r="AD121" s="534">
        <v>1</v>
      </c>
      <c r="AE121" s="534">
        <v>-260</v>
      </c>
      <c r="AF121" s="534">
        <v>87</v>
      </c>
      <c r="AG121" s="534">
        <v>160</v>
      </c>
      <c r="AH121" s="534">
        <v>74</v>
      </c>
      <c r="AI121" s="534">
        <v>-198</v>
      </c>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600"/>
      <c r="BJ121" s="600"/>
      <c r="BK121" s="600"/>
      <c r="BL121" s="600"/>
      <c r="BM121" s="600"/>
      <c r="BN121" s="600"/>
      <c r="BO121" s="600"/>
      <c r="BP121" s="600"/>
      <c r="BQ121" s="600"/>
      <c r="BR121" s="600"/>
      <c r="BS121" s="600"/>
      <c r="BT121" s="600"/>
      <c r="BU121" s="600"/>
      <c r="BV121" s="600"/>
      <c r="BW121" s="600"/>
      <c r="BX121" s="600"/>
      <c r="BY121" s="600"/>
      <c r="BZ121" s="600"/>
      <c r="CA121" s="600"/>
      <c r="CB121" s="600"/>
      <c r="CC121" s="600"/>
      <c r="CD121" s="600"/>
      <c r="CE121" s="600"/>
      <c r="CF121" s="600"/>
      <c r="CG121" s="600"/>
      <c r="CH121" s="600"/>
      <c r="CI121" s="600"/>
      <c r="CJ121" s="600"/>
      <c r="CK121" s="600"/>
      <c r="CL121" s="600"/>
      <c r="CM121" s="600"/>
      <c r="CN121" s="600"/>
      <c r="CO121" s="600"/>
      <c r="CP121" s="600"/>
      <c r="CQ121" s="600"/>
      <c r="CR121" s="600"/>
      <c r="CS121" s="600"/>
      <c r="CT121" s="600"/>
      <c r="CU121" s="600"/>
      <c r="CV121" s="600"/>
      <c r="CW121" s="600"/>
      <c r="CX121" s="600"/>
      <c r="CY121" s="600"/>
      <c r="CZ121" s="600"/>
      <c r="DA121" s="600"/>
      <c r="DB121" s="600"/>
      <c r="DC121" s="600"/>
      <c r="DD121" s="600"/>
      <c r="DE121" s="600"/>
      <c r="DF121" s="600"/>
    </row>
    <row r="122" spans="1:110" ht="20.100000000000001" customHeight="1">
      <c r="A122" s="608" t="s">
        <v>581</v>
      </c>
      <c r="B122" s="609"/>
      <c r="C122" s="609"/>
      <c r="D122" s="521">
        <v>303</v>
      </c>
      <c r="E122" s="521">
        <v>483</v>
      </c>
      <c r="F122" s="521">
        <v>273</v>
      </c>
      <c r="G122" s="521">
        <v>92</v>
      </c>
      <c r="H122" s="521">
        <v>497</v>
      </c>
      <c r="I122" s="521">
        <v>573</v>
      </c>
      <c r="J122" s="521">
        <v>255</v>
      </c>
      <c r="K122" s="521">
        <v>345</v>
      </c>
      <c r="L122" s="521">
        <v>542</v>
      </c>
      <c r="M122" s="521">
        <v>497</v>
      </c>
      <c r="N122" s="521">
        <v>401</v>
      </c>
      <c r="O122" s="521">
        <v>562</v>
      </c>
      <c r="P122" s="521">
        <v>822</v>
      </c>
      <c r="Q122" s="521">
        <v>704</v>
      </c>
      <c r="R122" s="521">
        <v>342</v>
      </c>
      <c r="S122" s="521">
        <v>396</v>
      </c>
      <c r="T122" s="521">
        <v>521</v>
      </c>
      <c r="U122" s="521">
        <v>422</v>
      </c>
      <c r="V122" s="521">
        <v>273</v>
      </c>
      <c r="W122" s="521">
        <v>221</v>
      </c>
      <c r="X122" s="572">
        <v>454</v>
      </c>
      <c r="Y122" s="572">
        <v>410</v>
      </c>
      <c r="Z122" s="572">
        <v>277</v>
      </c>
      <c r="AA122" s="572">
        <v>472</v>
      </c>
      <c r="AB122" s="572">
        <v>553</v>
      </c>
      <c r="AC122" s="572">
        <v>319</v>
      </c>
      <c r="AD122" s="572">
        <v>111</v>
      </c>
      <c r="AE122" s="572">
        <v>399</v>
      </c>
      <c r="AF122" s="572">
        <v>646</v>
      </c>
      <c r="AG122" s="572">
        <v>400</v>
      </c>
      <c r="AH122" s="572">
        <v>414</v>
      </c>
      <c r="AI122" s="572">
        <v>376</v>
      </c>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00"/>
      <c r="BK122" s="600"/>
      <c r="BL122" s="600"/>
      <c r="BM122" s="600"/>
      <c r="BN122" s="600"/>
      <c r="BO122" s="600"/>
      <c r="BP122" s="600"/>
      <c r="BQ122" s="600"/>
      <c r="BR122" s="600"/>
      <c r="BS122" s="600"/>
      <c r="BT122" s="600"/>
      <c r="BU122" s="600"/>
      <c r="BV122" s="600"/>
      <c r="BW122" s="600"/>
      <c r="BX122" s="600"/>
      <c r="BY122" s="600"/>
      <c r="BZ122" s="600"/>
      <c r="CA122" s="600"/>
      <c r="CB122" s="600"/>
      <c r="CC122" s="600"/>
      <c r="CD122" s="600"/>
      <c r="CE122" s="600"/>
      <c r="CF122" s="600"/>
      <c r="CG122" s="600"/>
      <c r="CH122" s="600"/>
      <c r="CI122" s="600"/>
      <c r="CJ122" s="600"/>
      <c r="CK122" s="600"/>
      <c r="CL122" s="600"/>
      <c r="CM122" s="600"/>
      <c r="CN122" s="600"/>
      <c r="CO122" s="600"/>
      <c r="CP122" s="600"/>
      <c r="CQ122" s="600"/>
      <c r="CR122" s="600"/>
      <c r="CS122" s="600"/>
      <c r="CT122" s="600"/>
      <c r="CU122" s="600"/>
      <c r="CV122" s="600"/>
      <c r="CW122" s="600"/>
      <c r="CX122" s="600"/>
      <c r="CY122" s="600"/>
      <c r="CZ122" s="600"/>
      <c r="DA122" s="600"/>
      <c r="DB122" s="600"/>
      <c r="DC122" s="600"/>
      <c r="DD122" s="600"/>
      <c r="DE122" s="600"/>
      <c r="DF122" s="600"/>
    </row>
    <row r="123" spans="1:110" ht="16.149999999999999" customHeight="1">
      <c r="A123" s="608"/>
      <c r="B123" s="609"/>
      <c r="C123" s="609"/>
      <c r="D123" s="134"/>
      <c r="E123" s="134"/>
      <c r="F123" s="134"/>
      <c r="G123" s="134"/>
      <c r="H123" s="134"/>
      <c r="I123" s="134"/>
      <c r="J123" s="134"/>
      <c r="K123" s="134"/>
      <c r="L123" s="134"/>
      <c r="M123" s="521"/>
      <c r="N123" s="521"/>
      <c r="O123" s="521"/>
      <c r="P123" s="610"/>
      <c r="Q123" s="610"/>
      <c r="R123" s="610"/>
      <c r="S123" s="610"/>
      <c r="T123" s="610"/>
      <c r="U123" s="610"/>
      <c r="V123" s="610"/>
      <c r="W123" s="610"/>
      <c r="X123" s="595"/>
      <c r="Y123" s="595"/>
      <c r="Z123" s="595"/>
      <c r="AA123" s="595"/>
      <c r="AB123" s="595"/>
      <c r="AC123" s="595"/>
      <c r="AD123" s="595"/>
      <c r="AE123" s="595"/>
      <c r="AF123" s="595"/>
      <c r="AG123" s="595"/>
      <c r="AH123" s="595"/>
      <c r="AI123" s="595"/>
      <c r="AJ123" s="600"/>
      <c r="AK123" s="600"/>
      <c r="AL123" s="600"/>
      <c r="AM123" s="600"/>
      <c r="AN123" s="600"/>
      <c r="AO123" s="600"/>
      <c r="AP123" s="600"/>
      <c r="AQ123" s="600"/>
      <c r="AR123" s="600"/>
      <c r="AS123" s="600"/>
      <c r="AT123" s="600"/>
      <c r="AU123" s="600"/>
      <c r="AV123" s="600"/>
      <c r="AW123" s="600"/>
      <c r="AX123" s="600"/>
      <c r="AY123" s="600"/>
      <c r="AZ123" s="600"/>
      <c r="BA123" s="600"/>
      <c r="BB123" s="600"/>
      <c r="BC123" s="600"/>
      <c r="BD123" s="600"/>
      <c r="BE123" s="600"/>
      <c r="BF123" s="600"/>
      <c r="BG123" s="600"/>
      <c r="BH123" s="600"/>
      <c r="BI123" s="600"/>
      <c r="BJ123" s="600"/>
      <c r="BK123" s="600"/>
      <c r="BL123" s="600"/>
      <c r="BM123" s="600"/>
      <c r="BN123" s="600"/>
      <c r="BO123" s="600"/>
      <c r="BP123" s="600"/>
      <c r="BQ123" s="600"/>
      <c r="BR123" s="600"/>
      <c r="BS123" s="600"/>
      <c r="BT123" s="600"/>
      <c r="BU123" s="600"/>
      <c r="BV123" s="600"/>
      <c r="BW123" s="600"/>
      <c r="BX123" s="600"/>
      <c r="BY123" s="600"/>
      <c r="BZ123" s="600"/>
      <c r="CA123" s="600"/>
      <c r="CB123" s="600"/>
      <c r="CC123" s="600"/>
      <c r="CD123" s="600"/>
      <c r="CE123" s="600"/>
      <c r="CF123" s="600"/>
      <c r="CG123" s="600"/>
      <c r="CH123" s="600"/>
      <c r="CI123" s="600"/>
      <c r="CJ123" s="600"/>
      <c r="CK123" s="600"/>
      <c r="CL123" s="600"/>
      <c r="CM123" s="600"/>
      <c r="CN123" s="600"/>
      <c r="CO123" s="600"/>
      <c r="CP123" s="600"/>
      <c r="CQ123" s="600"/>
      <c r="CR123" s="600"/>
      <c r="CS123" s="600"/>
      <c r="CT123" s="600"/>
      <c r="CU123" s="600"/>
      <c r="CV123" s="600"/>
      <c r="CW123" s="600"/>
      <c r="CX123" s="600"/>
      <c r="CY123" s="600"/>
      <c r="CZ123" s="600"/>
      <c r="DA123" s="600"/>
      <c r="DB123" s="600"/>
      <c r="DC123" s="600"/>
      <c r="DD123" s="600"/>
      <c r="DE123" s="600"/>
      <c r="DF123" s="600"/>
    </row>
    <row r="124" spans="1:110" ht="18" customHeight="1">
      <c r="A124" s="225" t="s">
        <v>159</v>
      </c>
      <c r="B124" s="609"/>
      <c r="C124" s="609"/>
      <c r="D124" s="134"/>
      <c r="E124" s="134"/>
      <c r="F124" s="134"/>
      <c r="G124" s="134"/>
      <c r="H124" s="134"/>
      <c r="I124" s="134"/>
      <c r="J124" s="134"/>
      <c r="K124" s="134"/>
      <c r="L124" s="134"/>
      <c r="M124" s="521"/>
      <c r="N124" s="521"/>
      <c r="O124" s="521"/>
      <c r="P124" s="610"/>
      <c r="Q124" s="610"/>
      <c r="R124" s="610"/>
      <c r="S124" s="610"/>
      <c r="T124" s="610"/>
      <c r="U124" s="610"/>
      <c r="V124" s="610"/>
      <c r="W124" s="610"/>
      <c r="X124" s="595"/>
      <c r="Y124" s="595"/>
      <c r="Z124" s="595"/>
      <c r="AA124" s="595"/>
      <c r="AB124" s="595"/>
      <c r="AC124" s="595"/>
      <c r="AD124" s="595"/>
      <c r="AE124" s="595"/>
      <c r="AF124" s="595"/>
      <c r="AG124" s="595"/>
      <c r="AH124" s="595"/>
      <c r="AI124" s="595"/>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00"/>
      <c r="BQ124" s="600"/>
      <c r="BR124" s="600"/>
      <c r="BS124" s="600"/>
      <c r="BT124" s="600"/>
      <c r="BU124" s="600"/>
      <c r="BV124" s="600"/>
      <c r="BW124" s="600"/>
      <c r="BX124" s="600"/>
      <c r="BY124" s="600"/>
      <c r="BZ124" s="600"/>
      <c r="CA124" s="600"/>
      <c r="CB124" s="600"/>
      <c r="CC124" s="600"/>
      <c r="CD124" s="600"/>
      <c r="CE124" s="600"/>
      <c r="CF124" s="600"/>
      <c r="CG124" s="600"/>
      <c r="CH124" s="600"/>
      <c r="CI124" s="600"/>
      <c r="CJ124" s="600"/>
      <c r="CK124" s="600"/>
      <c r="CL124" s="600"/>
      <c r="CM124" s="600"/>
      <c r="CN124" s="600"/>
      <c r="CO124" s="600"/>
      <c r="CP124" s="600"/>
      <c r="CQ124" s="600"/>
      <c r="CR124" s="600"/>
      <c r="CS124" s="600"/>
      <c r="CT124" s="600"/>
      <c r="CU124" s="600"/>
      <c r="CV124" s="600"/>
      <c r="CW124" s="600"/>
      <c r="CX124" s="600"/>
      <c r="CY124" s="600"/>
      <c r="CZ124" s="600"/>
      <c r="DA124" s="600"/>
      <c r="DB124" s="600"/>
      <c r="DC124" s="600"/>
      <c r="DD124" s="600"/>
      <c r="DE124" s="600"/>
      <c r="DF124" s="600"/>
    </row>
    <row r="125" spans="1:110" ht="18" customHeight="1">
      <c r="A125" s="142" t="s">
        <v>160</v>
      </c>
      <c r="B125" s="609"/>
      <c r="C125" s="609"/>
      <c r="D125" s="134">
        <v>-71</v>
      </c>
      <c r="E125" s="134">
        <v>-103</v>
      </c>
      <c r="F125" s="134">
        <v>-123</v>
      </c>
      <c r="G125" s="134">
        <v>-188</v>
      </c>
      <c r="H125" s="134">
        <v>-100</v>
      </c>
      <c r="I125" s="134">
        <v>-113</v>
      </c>
      <c r="J125" s="134">
        <v>-128</v>
      </c>
      <c r="K125" s="134">
        <v>-251</v>
      </c>
      <c r="L125" s="134">
        <v>-164</v>
      </c>
      <c r="M125" s="521">
        <v>-215</v>
      </c>
      <c r="N125" s="521">
        <v>-301</v>
      </c>
      <c r="O125" s="521">
        <v>-338</v>
      </c>
      <c r="P125" s="610">
        <v>-180</v>
      </c>
      <c r="Q125" s="610">
        <v>-171</v>
      </c>
      <c r="R125" s="610">
        <v>-228</v>
      </c>
      <c r="S125" s="609">
        <v>-266</v>
      </c>
      <c r="T125" s="609">
        <v>-223</v>
      </c>
      <c r="U125" s="609">
        <v>-263</v>
      </c>
      <c r="V125" s="609">
        <v>-216</v>
      </c>
      <c r="W125" s="610">
        <v>-432</v>
      </c>
      <c r="X125" s="595">
        <v>-206</v>
      </c>
      <c r="Y125" s="595">
        <v>-297</v>
      </c>
      <c r="Z125" s="595">
        <v>-361</v>
      </c>
      <c r="AA125" s="595">
        <v>-421</v>
      </c>
      <c r="AB125" s="595">
        <v>-272</v>
      </c>
      <c r="AC125" s="595">
        <v>-305</v>
      </c>
      <c r="AD125" s="595">
        <v>-342</v>
      </c>
      <c r="AE125" s="595">
        <v>-503</v>
      </c>
      <c r="AF125" s="595">
        <v>-287</v>
      </c>
      <c r="AG125" s="595">
        <v>-260</v>
      </c>
      <c r="AH125" s="595">
        <v>-330</v>
      </c>
      <c r="AI125" s="595">
        <v>-394</v>
      </c>
      <c r="AJ125" s="600"/>
      <c r="AK125" s="600"/>
      <c r="AL125" s="600"/>
      <c r="AM125" s="600"/>
      <c r="AN125" s="600"/>
      <c r="AO125" s="600"/>
      <c r="AP125" s="600"/>
      <c r="AQ125" s="600"/>
      <c r="AR125" s="600"/>
      <c r="AS125" s="600"/>
      <c r="AT125" s="600"/>
      <c r="AU125" s="600"/>
      <c r="AV125" s="600"/>
      <c r="AW125" s="600"/>
      <c r="AX125" s="600"/>
      <c r="AY125" s="600"/>
      <c r="AZ125" s="600"/>
      <c r="BA125" s="600"/>
      <c r="BB125" s="600"/>
      <c r="BC125" s="600"/>
      <c r="BD125" s="600"/>
      <c r="BE125" s="600"/>
      <c r="BF125" s="600"/>
      <c r="BG125" s="600"/>
      <c r="BH125" s="600"/>
      <c r="BI125" s="600"/>
      <c r="BJ125" s="600"/>
      <c r="BK125" s="600"/>
      <c r="BL125" s="600"/>
      <c r="BM125" s="600"/>
      <c r="BN125" s="600"/>
      <c r="BO125" s="600"/>
      <c r="BP125" s="600"/>
      <c r="BQ125" s="600"/>
      <c r="BR125" s="600"/>
      <c r="BS125" s="600"/>
      <c r="BT125" s="600"/>
      <c r="BU125" s="600"/>
      <c r="BV125" s="600"/>
      <c r="BW125" s="600"/>
      <c r="BX125" s="600"/>
      <c r="BY125" s="600"/>
      <c r="BZ125" s="600"/>
      <c r="CA125" s="600"/>
      <c r="CB125" s="600"/>
      <c r="CC125" s="600"/>
      <c r="CD125" s="600"/>
      <c r="CE125" s="600"/>
      <c r="CF125" s="600"/>
      <c r="CG125" s="600"/>
      <c r="CH125" s="600"/>
      <c r="CI125" s="600"/>
      <c r="CJ125" s="600"/>
      <c r="CK125" s="600"/>
      <c r="CL125" s="600"/>
      <c r="CM125" s="600"/>
      <c r="CN125" s="600"/>
      <c r="CO125" s="600"/>
      <c r="CP125" s="600"/>
      <c r="CQ125" s="600"/>
      <c r="CR125" s="600"/>
      <c r="CS125" s="600"/>
      <c r="CT125" s="600"/>
      <c r="CU125" s="600"/>
      <c r="CV125" s="600"/>
      <c r="CW125" s="600"/>
      <c r="CX125" s="600"/>
      <c r="CY125" s="600"/>
      <c r="CZ125" s="600"/>
      <c r="DA125" s="600"/>
      <c r="DB125" s="600"/>
      <c r="DC125" s="600"/>
      <c r="DD125" s="600"/>
      <c r="DE125" s="600"/>
      <c r="DF125" s="600"/>
    </row>
    <row r="126" spans="1:110" ht="18" customHeight="1">
      <c r="A126" s="142" t="s">
        <v>161</v>
      </c>
      <c r="B126" s="609"/>
      <c r="C126" s="609"/>
      <c r="D126" s="134">
        <v>-42</v>
      </c>
      <c r="E126" s="134">
        <v>-704</v>
      </c>
      <c r="F126" s="134">
        <v>-5</v>
      </c>
      <c r="G126" s="134">
        <v>-1</v>
      </c>
      <c r="H126" s="134">
        <v>-8</v>
      </c>
      <c r="I126" s="134">
        <v>0</v>
      </c>
      <c r="J126" s="134">
        <v>-2</v>
      </c>
      <c r="K126" s="134">
        <v>0</v>
      </c>
      <c r="L126" s="134">
        <v>-764</v>
      </c>
      <c r="M126" s="521">
        <v>0</v>
      </c>
      <c r="N126" s="521">
        <v>-442</v>
      </c>
      <c r="O126" s="521">
        <v>-4</v>
      </c>
      <c r="P126" s="610">
        <v>-19</v>
      </c>
      <c r="Q126" s="610">
        <v>-3</v>
      </c>
      <c r="R126" s="610">
        <v>-3</v>
      </c>
      <c r="S126" s="138">
        <v>-2</v>
      </c>
      <c r="T126" s="138">
        <v>0</v>
      </c>
      <c r="U126" s="138">
        <v>-1</v>
      </c>
      <c r="V126" s="138">
        <v>0</v>
      </c>
      <c r="W126" s="610">
        <v>0</v>
      </c>
      <c r="X126" s="595">
        <v>-19</v>
      </c>
      <c r="Y126" s="595">
        <v>0</v>
      </c>
      <c r="Z126" s="595">
        <v>-24</v>
      </c>
      <c r="AA126" s="595">
        <v>-1</v>
      </c>
      <c r="AB126" s="595">
        <v>0</v>
      </c>
      <c r="AC126" s="595">
        <v>-3</v>
      </c>
      <c r="AD126" s="595">
        <v>0</v>
      </c>
      <c r="AE126" s="595">
        <v>0</v>
      </c>
      <c r="AF126" s="595">
        <v>0</v>
      </c>
      <c r="AG126" s="595">
        <v>-11</v>
      </c>
      <c r="AH126" s="602" t="s">
        <v>61</v>
      </c>
      <c r="AI126" s="602">
        <v>-3</v>
      </c>
      <c r="AJ126" s="600"/>
      <c r="AK126" s="600"/>
      <c r="AL126" s="600"/>
      <c r="AM126" s="600"/>
      <c r="AN126" s="600"/>
      <c r="AO126" s="600"/>
      <c r="AP126" s="600"/>
      <c r="AQ126" s="600"/>
      <c r="AR126" s="600"/>
      <c r="AS126" s="600"/>
      <c r="AT126" s="600"/>
      <c r="AU126" s="600"/>
      <c r="AV126" s="600"/>
      <c r="AW126" s="600"/>
      <c r="AX126" s="600"/>
      <c r="AY126" s="600"/>
      <c r="AZ126" s="600"/>
      <c r="BA126" s="600"/>
      <c r="BB126" s="600"/>
      <c r="BC126" s="600"/>
      <c r="BD126" s="600"/>
      <c r="BE126" s="600"/>
      <c r="BF126" s="600"/>
      <c r="BG126" s="600"/>
      <c r="BH126" s="600"/>
      <c r="BI126" s="600"/>
      <c r="BJ126" s="600"/>
      <c r="BK126" s="600"/>
      <c r="BL126" s="600"/>
      <c r="BM126" s="600"/>
      <c r="BN126" s="600"/>
      <c r="BO126" s="600"/>
      <c r="BP126" s="600"/>
      <c r="BQ126" s="600"/>
      <c r="BR126" s="600"/>
      <c r="BS126" s="600"/>
      <c r="BT126" s="600"/>
      <c r="BU126" s="600"/>
      <c r="BV126" s="600"/>
      <c r="BW126" s="600"/>
      <c r="BX126" s="600"/>
      <c r="BY126" s="600"/>
      <c r="BZ126" s="600"/>
      <c r="CA126" s="600"/>
      <c r="CB126" s="600"/>
      <c r="CC126" s="600"/>
      <c r="CD126" s="600"/>
      <c r="CE126" s="600"/>
      <c r="CF126" s="600"/>
      <c r="CG126" s="600"/>
      <c r="CH126" s="600"/>
      <c r="CI126" s="600"/>
      <c r="CJ126" s="600"/>
      <c r="CK126" s="600"/>
      <c r="CL126" s="600"/>
      <c r="CM126" s="600"/>
      <c r="CN126" s="600"/>
      <c r="CO126" s="600"/>
      <c r="CP126" s="600"/>
      <c r="CQ126" s="600"/>
      <c r="CR126" s="600"/>
      <c r="CS126" s="600"/>
      <c r="CT126" s="600"/>
      <c r="CU126" s="600"/>
      <c r="CV126" s="600"/>
      <c r="CW126" s="600"/>
      <c r="CX126" s="600"/>
      <c r="CY126" s="600"/>
      <c r="CZ126" s="600"/>
      <c r="DA126" s="600"/>
      <c r="DB126" s="600"/>
      <c r="DC126" s="600"/>
      <c r="DD126" s="600"/>
      <c r="DE126" s="600"/>
      <c r="DF126" s="600"/>
    </row>
    <row r="127" spans="1:110" ht="18" customHeight="1">
      <c r="A127" s="142" t="s">
        <v>582</v>
      </c>
      <c r="B127" s="609"/>
      <c r="C127" s="609"/>
      <c r="D127" s="134">
        <v>-1</v>
      </c>
      <c r="E127" s="134">
        <v>-1</v>
      </c>
      <c r="F127" s="134">
        <v>0</v>
      </c>
      <c r="G127" s="134">
        <v>-124</v>
      </c>
      <c r="H127" s="181" t="s">
        <v>61</v>
      </c>
      <c r="I127" s="134">
        <v>0</v>
      </c>
      <c r="J127" s="134">
        <v>-245</v>
      </c>
      <c r="K127" s="134">
        <v>-26</v>
      </c>
      <c r="L127" s="134">
        <v>-8</v>
      </c>
      <c r="M127" s="521">
        <v>0</v>
      </c>
      <c r="N127" s="521">
        <v>0</v>
      </c>
      <c r="O127" s="521">
        <v>-24</v>
      </c>
      <c r="P127" s="610">
        <v>-31</v>
      </c>
      <c r="Q127" s="610">
        <v>0</v>
      </c>
      <c r="R127" s="610">
        <v>-1</v>
      </c>
      <c r="S127" s="226">
        <v>-26</v>
      </c>
      <c r="T127" s="226" t="s">
        <v>61</v>
      </c>
      <c r="U127" s="138">
        <v>0</v>
      </c>
      <c r="V127" s="138">
        <v>-6</v>
      </c>
      <c r="W127" s="610">
        <v>-20</v>
      </c>
      <c r="X127" s="595">
        <v>0</v>
      </c>
      <c r="Y127" s="595">
        <v>0</v>
      </c>
      <c r="Z127" s="595">
        <v>0</v>
      </c>
      <c r="AA127" s="595">
        <v>-16</v>
      </c>
      <c r="AB127" s="602" t="s">
        <v>61</v>
      </c>
      <c r="AC127" s="602" t="s">
        <v>61</v>
      </c>
      <c r="AD127" s="602" t="s">
        <v>61</v>
      </c>
      <c r="AE127" s="602">
        <v>-10</v>
      </c>
      <c r="AF127" s="602">
        <v>0</v>
      </c>
      <c r="AG127" s="602" t="s">
        <v>61</v>
      </c>
      <c r="AH127" s="602" t="s">
        <v>61</v>
      </c>
      <c r="AI127" s="602" t="s">
        <v>61</v>
      </c>
      <c r="AJ127" s="600"/>
      <c r="AK127" s="600"/>
      <c r="AL127" s="600"/>
      <c r="AM127" s="600"/>
      <c r="AN127" s="600"/>
      <c r="AO127" s="600"/>
      <c r="AP127" s="600"/>
      <c r="AQ127" s="600"/>
      <c r="AR127" s="600"/>
      <c r="AS127" s="600"/>
      <c r="AT127" s="600"/>
      <c r="AU127" s="600"/>
      <c r="AV127" s="600"/>
      <c r="AW127" s="600"/>
      <c r="AX127" s="600"/>
      <c r="AY127" s="600"/>
      <c r="AZ127" s="600"/>
      <c r="BA127" s="600"/>
      <c r="BB127" s="600"/>
      <c r="BC127" s="600"/>
      <c r="BD127" s="600"/>
      <c r="BE127" s="600"/>
      <c r="BF127" s="600"/>
      <c r="BG127" s="600"/>
      <c r="BH127" s="600"/>
      <c r="BI127" s="600"/>
      <c r="BJ127" s="600"/>
      <c r="BK127" s="600"/>
      <c r="BL127" s="600"/>
      <c r="BM127" s="600"/>
      <c r="BN127" s="600"/>
      <c r="BO127" s="600"/>
      <c r="BP127" s="600"/>
      <c r="BQ127" s="600"/>
      <c r="BR127" s="600"/>
      <c r="BS127" s="600"/>
      <c r="BT127" s="600"/>
      <c r="BU127" s="600"/>
      <c r="BV127" s="600"/>
      <c r="BW127" s="600"/>
      <c r="BX127" s="600"/>
      <c r="BY127" s="600"/>
      <c r="BZ127" s="600"/>
      <c r="CA127" s="600"/>
      <c r="CB127" s="600"/>
      <c r="CC127" s="600"/>
      <c r="CD127" s="600"/>
      <c r="CE127" s="600"/>
      <c r="CF127" s="600"/>
      <c r="CG127" s="600"/>
      <c r="CH127" s="600"/>
      <c r="CI127" s="600"/>
      <c r="CJ127" s="600"/>
      <c r="CK127" s="600"/>
      <c r="CL127" s="600"/>
      <c r="CM127" s="600"/>
      <c r="CN127" s="600"/>
      <c r="CO127" s="600"/>
      <c r="CP127" s="600"/>
      <c r="CQ127" s="600"/>
      <c r="CR127" s="600"/>
      <c r="CS127" s="600"/>
      <c r="CT127" s="600"/>
      <c r="CU127" s="600"/>
      <c r="CV127" s="600"/>
      <c r="CW127" s="600"/>
      <c r="CX127" s="600"/>
      <c r="CY127" s="600"/>
      <c r="CZ127" s="600"/>
      <c r="DA127" s="600"/>
      <c r="DB127" s="600"/>
      <c r="DC127" s="600"/>
      <c r="DD127" s="600"/>
      <c r="DE127" s="600"/>
      <c r="DF127" s="600"/>
    </row>
    <row r="128" spans="1:110" ht="18" customHeight="1">
      <c r="A128" s="142" t="s">
        <v>163</v>
      </c>
      <c r="B128" s="609"/>
      <c r="C128" s="609"/>
      <c r="D128" s="134">
        <v>0</v>
      </c>
      <c r="E128" s="134">
        <v>-2</v>
      </c>
      <c r="F128" s="134">
        <v>0</v>
      </c>
      <c r="G128" s="134">
        <v>-19</v>
      </c>
      <c r="H128" s="181" t="s">
        <v>61</v>
      </c>
      <c r="I128" s="134">
        <v>-2</v>
      </c>
      <c r="J128" s="134">
        <v>0</v>
      </c>
      <c r="K128" s="134">
        <v>-2</v>
      </c>
      <c r="L128" s="134">
        <v>0</v>
      </c>
      <c r="M128" s="521">
        <v>-1</v>
      </c>
      <c r="N128" s="521">
        <v>0</v>
      </c>
      <c r="O128" s="521">
        <v>0</v>
      </c>
      <c r="P128" s="610">
        <v>0</v>
      </c>
      <c r="Q128" s="610">
        <v>-1</v>
      </c>
      <c r="R128" s="610">
        <v>-1</v>
      </c>
      <c r="S128" s="138">
        <v>0</v>
      </c>
      <c r="T128" s="138">
        <v>0</v>
      </c>
      <c r="U128" s="138">
        <v>0</v>
      </c>
      <c r="V128" s="138">
        <v>-1</v>
      </c>
      <c r="W128" s="610">
        <v>0</v>
      </c>
      <c r="X128" s="595">
        <v>0</v>
      </c>
      <c r="Y128" s="595">
        <v>-1</v>
      </c>
      <c r="Z128" s="595">
        <v>0</v>
      </c>
      <c r="AA128" s="595">
        <v>-1</v>
      </c>
      <c r="AB128" s="595">
        <v>0</v>
      </c>
      <c r="AC128" s="595">
        <v>0</v>
      </c>
      <c r="AD128" s="595">
        <v>0</v>
      </c>
      <c r="AE128" s="595">
        <v>-1</v>
      </c>
      <c r="AF128" s="595">
        <v>-1</v>
      </c>
      <c r="AG128" s="602" t="s">
        <v>61</v>
      </c>
      <c r="AH128" s="602" t="s">
        <v>61</v>
      </c>
      <c r="AI128" s="602" t="s">
        <v>61</v>
      </c>
      <c r="AJ128" s="600"/>
      <c r="AK128" s="600"/>
      <c r="AL128" s="600"/>
      <c r="AM128" s="600"/>
      <c r="AN128" s="600"/>
      <c r="AO128" s="600"/>
      <c r="AP128" s="600"/>
      <c r="AQ128" s="600"/>
      <c r="AR128" s="600"/>
      <c r="AS128" s="600"/>
      <c r="AT128" s="600"/>
      <c r="AU128" s="600"/>
      <c r="AV128" s="600"/>
      <c r="AW128" s="600"/>
      <c r="AX128" s="600"/>
      <c r="AY128" s="600"/>
      <c r="AZ128" s="600"/>
      <c r="BA128" s="600"/>
      <c r="BB128" s="600"/>
      <c r="BC128" s="600"/>
      <c r="BD128" s="600"/>
      <c r="BE128" s="600"/>
      <c r="BF128" s="600"/>
      <c r="BG128" s="600"/>
      <c r="BH128" s="600"/>
      <c r="BI128" s="600"/>
      <c r="BJ128" s="600"/>
      <c r="BK128" s="600"/>
      <c r="BL128" s="600"/>
      <c r="BM128" s="600"/>
      <c r="BN128" s="600"/>
      <c r="BO128" s="600"/>
      <c r="BP128" s="600"/>
      <c r="BQ128" s="600"/>
      <c r="BR128" s="600"/>
      <c r="BS128" s="600"/>
      <c r="BT128" s="600"/>
      <c r="BU128" s="600"/>
      <c r="BV128" s="600"/>
      <c r="BW128" s="600"/>
      <c r="BX128" s="600"/>
      <c r="BY128" s="600"/>
      <c r="BZ128" s="600"/>
      <c r="CA128" s="600"/>
      <c r="CB128" s="600"/>
      <c r="CC128" s="600"/>
      <c r="CD128" s="600"/>
      <c r="CE128" s="600"/>
      <c r="CF128" s="600"/>
      <c r="CG128" s="600"/>
      <c r="CH128" s="600"/>
      <c r="CI128" s="600"/>
      <c r="CJ128" s="600"/>
      <c r="CK128" s="600"/>
      <c r="CL128" s="600"/>
      <c r="CM128" s="600"/>
      <c r="CN128" s="600"/>
      <c r="CO128" s="600"/>
      <c r="CP128" s="600"/>
      <c r="CQ128" s="600"/>
      <c r="CR128" s="600"/>
      <c r="CS128" s="600"/>
      <c r="CT128" s="600"/>
      <c r="CU128" s="600"/>
      <c r="CV128" s="600"/>
      <c r="CW128" s="600"/>
      <c r="CX128" s="600"/>
      <c r="CY128" s="600"/>
      <c r="CZ128" s="600"/>
      <c r="DA128" s="600"/>
      <c r="DB128" s="600"/>
      <c r="DC128" s="600"/>
      <c r="DD128" s="600"/>
      <c r="DE128" s="600"/>
      <c r="DF128" s="600"/>
    </row>
    <row r="129" spans="1:35" ht="17.25" customHeight="1">
      <c r="A129" s="142" t="s">
        <v>165</v>
      </c>
      <c r="B129" s="609"/>
      <c r="C129" s="609"/>
      <c r="D129" s="134">
        <v>3</v>
      </c>
      <c r="E129" s="134">
        <v>6</v>
      </c>
      <c r="F129" s="134">
        <v>1</v>
      </c>
      <c r="G129" s="134">
        <v>73</v>
      </c>
      <c r="H129" s="134">
        <v>7</v>
      </c>
      <c r="I129" s="134">
        <v>2</v>
      </c>
      <c r="J129" s="134">
        <v>3</v>
      </c>
      <c r="K129" s="134">
        <v>2</v>
      </c>
      <c r="L129" s="134">
        <v>4</v>
      </c>
      <c r="M129" s="521">
        <v>1</v>
      </c>
      <c r="N129" s="521">
        <v>4</v>
      </c>
      <c r="O129" s="521">
        <v>28</v>
      </c>
      <c r="P129" s="610">
        <v>1</v>
      </c>
      <c r="Q129" s="610">
        <v>10</v>
      </c>
      <c r="R129" s="610">
        <v>27</v>
      </c>
      <c r="S129" s="609">
        <v>10</v>
      </c>
      <c r="T129" s="609">
        <v>2</v>
      </c>
      <c r="U129" s="609">
        <v>1</v>
      </c>
      <c r="V129" s="609">
        <v>0</v>
      </c>
      <c r="W129" s="610">
        <v>4</v>
      </c>
      <c r="X129" s="595">
        <v>1</v>
      </c>
      <c r="Y129" s="595">
        <v>2</v>
      </c>
      <c r="Z129" s="595">
        <v>8</v>
      </c>
      <c r="AA129" s="595">
        <v>4</v>
      </c>
      <c r="AB129" s="595">
        <v>0</v>
      </c>
      <c r="AC129" s="595">
        <v>9</v>
      </c>
      <c r="AD129" s="595">
        <v>0</v>
      </c>
      <c r="AE129" s="595">
        <v>4</v>
      </c>
      <c r="AF129" s="595">
        <v>2</v>
      </c>
      <c r="AG129" s="595">
        <v>1</v>
      </c>
      <c r="AH129" s="595">
        <v>13</v>
      </c>
      <c r="AI129" s="595">
        <v>50</v>
      </c>
    </row>
    <row r="130" spans="1:35" ht="36" customHeight="1">
      <c r="A130" s="1043" t="s">
        <v>583</v>
      </c>
      <c r="B130" s="1076"/>
      <c r="C130" s="1076"/>
      <c r="D130" s="227">
        <v>0</v>
      </c>
      <c r="E130" s="227">
        <v>0</v>
      </c>
      <c r="F130" s="227">
        <v>1</v>
      </c>
      <c r="G130" s="227">
        <v>10</v>
      </c>
      <c r="H130" s="181" t="s">
        <v>61</v>
      </c>
      <c r="I130" s="227">
        <v>0</v>
      </c>
      <c r="J130" s="227">
        <v>0</v>
      </c>
      <c r="K130" s="227">
        <v>0</v>
      </c>
      <c r="L130" s="227" t="s">
        <v>61</v>
      </c>
      <c r="M130" s="521">
        <v>0</v>
      </c>
      <c r="N130" s="521">
        <v>1</v>
      </c>
      <c r="O130" s="521">
        <v>43</v>
      </c>
      <c r="P130" s="610">
        <v>11</v>
      </c>
      <c r="Q130" s="610">
        <v>0</v>
      </c>
      <c r="R130" s="610">
        <v>-1</v>
      </c>
      <c r="S130" s="138">
        <v>1</v>
      </c>
      <c r="T130" s="138" t="s">
        <v>61</v>
      </c>
      <c r="U130" s="138">
        <v>0</v>
      </c>
      <c r="V130" s="138">
        <v>1</v>
      </c>
      <c r="W130" s="610">
        <v>8</v>
      </c>
      <c r="X130" s="595">
        <v>110</v>
      </c>
      <c r="Y130" s="595">
        <v>2</v>
      </c>
      <c r="Z130" s="595">
        <v>0</v>
      </c>
      <c r="AA130" s="595">
        <v>5</v>
      </c>
      <c r="AB130" s="595">
        <v>126</v>
      </c>
      <c r="AC130" s="595">
        <v>0</v>
      </c>
      <c r="AD130" s="595">
        <v>0</v>
      </c>
      <c r="AE130" s="595">
        <v>97</v>
      </c>
      <c r="AF130" s="595">
        <v>13</v>
      </c>
      <c r="AG130" s="595">
        <v>2</v>
      </c>
      <c r="AH130" s="595">
        <v>3</v>
      </c>
      <c r="AI130" s="595">
        <v>4</v>
      </c>
    </row>
    <row r="131" spans="1:35" ht="17.25" customHeight="1">
      <c r="A131" s="142" t="s">
        <v>584</v>
      </c>
      <c r="B131" s="609"/>
      <c r="C131" s="609"/>
      <c r="D131" s="227">
        <v>0</v>
      </c>
      <c r="E131" s="227">
        <v>14</v>
      </c>
      <c r="F131" s="227">
        <v>15</v>
      </c>
      <c r="G131" s="227">
        <v>1</v>
      </c>
      <c r="H131" s="181" t="s">
        <v>61</v>
      </c>
      <c r="I131" s="227">
        <v>4</v>
      </c>
      <c r="J131" s="227">
        <v>298</v>
      </c>
      <c r="K131" s="227">
        <v>2</v>
      </c>
      <c r="L131" s="227" t="s">
        <v>61</v>
      </c>
      <c r="M131" s="521">
        <v>0</v>
      </c>
      <c r="N131" s="521">
        <v>24</v>
      </c>
      <c r="O131" s="521">
        <v>10</v>
      </c>
      <c r="P131" s="610">
        <v>0</v>
      </c>
      <c r="Q131" s="610">
        <v>0</v>
      </c>
      <c r="R131" s="610">
        <v>1</v>
      </c>
      <c r="S131" s="138">
        <v>1</v>
      </c>
      <c r="T131" s="138">
        <v>106</v>
      </c>
      <c r="U131" s="138">
        <v>5</v>
      </c>
      <c r="V131" s="138">
        <v>11</v>
      </c>
      <c r="W131" s="610">
        <v>-1</v>
      </c>
      <c r="X131" s="595">
        <v>7</v>
      </c>
      <c r="Y131" s="595">
        <v>326</v>
      </c>
      <c r="Z131" s="595">
        <v>29</v>
      </c>
      <c r="AA131" s="595">
        <v>13</v>
      </c>
      <c r="AB131" s="595">
        <v>3</v>
      </c>
      <c r="AC131" s="595">
        <v>3</v>
      </c>
      <c r="AD131" s="595">
        <v>3</v>
      </c>
      <c r="AE131" s="595">
        <v>4</v>
      </c>
      <c r="AF131" s="595">
        <v>0</v>
      </c>
      <c r="AG131" s="602" t="s">
        <v>61</v>
      </c>
      <c r="AH131" s="595">
        <v>89</v>
      </c>
      <c r="AI131" s="595">
        <v>11</v>
      </c>
    </row>
    <row r="132" spans="1:35" ht="17.25" customHeight="1">
      <c r="A132" s="142" t="s">
        <v>585</v>
      </c>
      <c r="B132" s="609"/>
      <c r="C132" s="609"/>
      <c r="D132" s="181" t="s">
        <v>61</v>
      </c>
      <c r="E132" s="227">
        <v>1</v>
      </c>
      <c r="F132" s="181" t="s">
        <v>61</v>
      </c>
      <c r="G132" s="227">
        <v>0</v>
      </c>
      <c r="H132" s="181" t="s">
        <v>61</v>
      </c>
      <c r="I132" s="227">
        <v>0</v>
      </c>
      <c r="J132" s="227">
        <v>0</v>
      </c>
      <c r="K132" s="227">
        <v>29</v>
      </c>
      <c r="L132" s="227">
        <v>0</v>
      </c>
      <c r="M132" s="521">
        <v>0</v>
      </c>
      <c r="N132" s="521">
        <v>0</v>
      </c>
      <c r="O132" s="521">
        <v>0</v>
      </c>
      <c r="P132" s="136" t="s">
        <v>61</v>
      </c>
      <c r="Q132" s="610">
        <v>1</v>
      </c>
      <c r="R132" s="610">
        <v>0</v>
      </c>
      <c r="S132" s="138">
        <v>0</v>
      </c>
      <c r="T132" s="138">
        <v>11</v>
      </c>
      <c r="U132" s="138">
        <v>0</v>
      </c>
      <c r="V132" s="138">
        <v>6</v>
      </c>
      <c r="W132" s="610">
        <v>0</v>
      </c>
      <c r="X132" s="595">
        <v>0</v>
      </c>
      <c r="Y132" s="595">
        <v>0</v>
      </c>
      <c r="Z132" s="602" t="s">
        <v>61</v>
      </c>
      <c r="AA132" s="602">
        <v>0</v>
      </c>
      <c r="AB132" s="602" t="s">
        <v>61</v>
      </c>
      <c r="AC132" s="602" t="s">
        <v>61</v>
      </c>
      <c r="AD132" s="602">
        <v>2</v>
      </c>
      <c r="AE132" s="602">
        <v>1</v>
      </c>
      <c r="AF132" s="602">
        <v>0</v>
      </c>
      <c r="AG132" s="602" t="s">
        <v>61</v>
      </c>
      <c r="AH132" s="602" t="s">
        <v>61</v>
      </c>
      <c r="AI132" s="602" t="s">
        <v>61</v>
      </c>
    </row>
    <row r="133" spans="1:35" ht="39.75" customHeight="1">
      <c r="A133" s="1043" t="s">
        <v>168</v>
      </c>
      <c r="B133" s="1077"/>
      <c r="C133" s="1077"/>
      <c r="D133" s="181" t="s">
        <v>61</v>
      </c>
      <c r="E133" s="181" t="s">
        <v>61</v>
      </c>
      <c r="F133" s="181" t="s">
        <v>61</v>
      </c>
      <c r="G133" s="181" t="s">
        <v>61</v>
      </c>
      <c r="H133" s="181" t="s">
        <v>61</v>
      </c>
      <c r="I133" s="181" t="s">
        <v>61</v>
      </c>
      <c r="J133" s="181" t="s">
        <v>61</v>
      </c>
      <c r="K133" s="181" t="s">
        <v>61</v>
      </c>
      <c r="L133" s="181" t="s">
        <v>61</v>
      </c>
      <c r="M133" s="181" t="s">
        <v>61</v>
      </c>
      <c r="N133" s="181" t="s">
        <v>61</v>
      </c>
      <c r="O133" s="181" t="s">
        <v>61</v>
      </c>
      <c r="P133" s="181" t="s">
        <v>61</v>
      </c>
      <c r="Q133" s="181" t="s">
        <v>61</v>
      </c>
      <c r="R133" s="181" t="s">
        <v>61</v>
      </c>
      <c r="S133" s="181" t="s">
        <v>61</v>
      </c>
      <c r="T133" s="181" t="s">
        <v>61</v>
      </c>
      <c r="U133" s="181" t="s">
        <v>61</v>
      </c>
      <c r="V133" s="181" t="s">
        <v>61</v>
      </c>
      <c r="W133" s="181" t="s">
        <v>61</v>
      </c>
      <c r="X133" s="602">
        <v>90</v>
      </c>
      <c r="Y133" s="602">
        <v>0</v>
      </c>
      <c r="Z133" s="602">
        <v>-1</v>
      </c>
      <c r="AA133" s="602">
        <v>0</v>
      </c>
      <c r="AB133" s="602">
        <v>147</v>
      </c>
      <c r="AC133" s="602">
        <v>22</v>
      </c>
      <c r="AD133" s="602">
        <v>0</v>
      </c>
      <c r="AE133" s="602">
        <v>12</v>
      </c>
      <c r="AF133" s="602">
        <v>22</v>
      </c>
      <c r="AG133" s="602">
        <v>0</v>
      </c>
      <c r="AH133" s="602">
        <v>0</v>
      </c>
      <c r="AI133" s="602">
        <v>0</v>
      </c>
    </row>
    <row r="134" spans="1:35" ht="17.25" customHeight="1">
      <c r="A134" s="142" t="s">
        <v>586</v>
      </c>
      <c r="B134" s="609"/>
      <c r="C134" s="609"/>
      <c r="D134" s="181">
        <v>-19</v>
      </c>
      <c r="E134" s="227">
        <v>-1</v>
      </c>
      <c r="F134" s="181">
        <v>-17</v>
      </c>
      <c r="G134" s="227">
        <v>-8</v>
      </c>
      <c r="H134" s="181">
        <v>-21</v>
      </c>
      <c r="I134" s="227">
        <v>-16</v>
      </c>
      <c r="J134" s="227">
        <v>-26</v>
      </c>
      <c r="K134" s="227">
        <v>-24</v>
      </c>
      <c r="L134" s="227">
        <v>-33</v>
      </c>
      <c r="M134" s="521">
        <v>-16</v>
      </c>
      <c r="N134" s="521">
        <v>-11</v>
      </c>
      <c r="O134" s="521">
        <v>-54</v>
      </c>
      <c r="P134" s="136">
        <v>-25</v>
      </c>
      <c r="Q134" s="610">
        <v>-50</v>
      </c>
      <c r="R134" s="610">
        <v>-51</v>
      </c>
      <c r="S134" s="138">
        <v>-25</v>
      </c>
      <c r="T134" s="138">
        <v>-25</v>
      </c>
      <c r="U134" s="138">
        <v>-25</v>
      </c>
      <c r="V134" s="138">
        <v>-22</v>
      </c>
      <c r="W134" s="136">
        <v>-24</v>
      </c>
      <c r="X134" s="602">
        <v>-24</v>
      </c>
      <c r="Y134" s="602">
        <v>-5</v>
      </c>
      <c r="Z134" s="602">
        <v>-17</v>
      </c>
      <c r="AA134" s="602">
        <v>-63</v>
      </c>
      <c r="AB134" s="602">
        <v>-24</v>
      </c>
      <c r="AC134" s="602">
        <v>-3</v>
      </c>
      <c r="AD134" s="602">
        <v>-11</v>
      </c>
      <c r="AE134" s="602">
        <v>-100</v>
      </c>
      <c r="AF134" s="602">
        <v>6</v>
      </c>
      <c r="AG134" s="602">
        <v>-12</v>
      </c>
      <c r="AH134" s="602">
        <v>-39</v>
      </c>
      <c r="AI134" s="602">
        <v>-91</v>
      </c>
    </row>
    <row r="135" spans="1:35" ht="17.25" customHeight="1">
      <c r="A135" s="167" t="s">
        <v>171</v>
      </c>
      <c r="B135" s="167"/>
      <c r="C135" s="167"/>
      <c r="D135" s="209">
        <v>0</v>
      </c>
      <c r="E135" s="209">
        <v>5</v>
      </c>
      <c r="F135" s="209">
        <v>-9</v>
      </c>
      <c r="G135" s="209">
        <v>2</v>
      </c>
      <c r="H135" s="209">
        <v>-15</v>
      </c>
      <c r="I135" s="209">
        <v>15</v>
      </c>
      <c r="J135" s="209">
        <v>7</v>
      </c>
      <c r="K135" s="209">
        <v>1</v>
      </c>
      <c r="L135" s="209">
        <v>3</v>
      </c>
      <c r="M135" s="522">
        <v>-4</v>
      </c>
      <c r="N135" s="522">
        <v>-17</v>
      </c>
      <c r="O135" s="522">
        <v>-4</v>
      </c>
      <c r="P135" s="167">
        <v>6</v>
      </c>
      <c r="Q135" s="167">
        <v>37</v>
      </c>
      <c r="R135" s="167">
        <v>18</v>
      </c>
      <c r="S135" s="167">
        <v>-14</v>
      </c>
      <c r="T135" s="167">
        <v>-6</v>
      </c>
      <c r="U135" s="167">
        <v>3</v>
      </c>
      <c r="V135" s="167">
        <v>15</v>
      </c>
      <c r="W135" s="167">
        <v>-10</v>
      </c>
      <c r="X135" s="534">
        <v>26</v>
      </c>
      <c r="Y135" s="534">
        <v>6</v>
      </c>
      <c r="Z135" s="534">
        <v>0</v>
      </c>
      <c r="AA135" s="534">
        <v>3</v>
      </c>
      <c r="AB135" s="534">
        <v>3</v>
      </c>
      <c r="AC135" s="534">
        <v>1</v>
      </c>
      <c r="AD135" s="534">
        <v>3</v>
      </c>
      <c r="AE135" s="534">
        <v>6</v>
      </c>
      <c r="AF135" s="534">
        <v>0</v>
      </c>
      <c r="AG135" s="534">
        <v>-1</v>
      </c>
      <c r="AH135" s="534">
        <v>0</v>
      </c>
      <c r="AI135" s="534">
        <v>3</v>
      </c>
    </row>
    <row r="136" spans="1:35" ht="20.100000000000001" customHeight="1">
      <c r="A136" s="611" t="s">
        <v>174</v>
      </c>
      <c r="B136" s="228"/>
      <c r="C136" s="228"/>
      <c r="D136" s="521">
        <v>-130</v>
      </c>
      <c r="E136" s="521">
        <v>-785</v>
      </c>
      <c r="F136" s="521">
        <v>-137</v>
      </c>
      <c r="G136" s="521">
        <v>-254</v>
      </c>
      <c r="H136" s="521">
        <v>-137</v>
      </c>
      <c r="I136" s="521">
        <v>-110</v>
      </c>
      <c r="J136" s="521">
        <v>-93</v>
      </c>
      <c r="K136" s="521">
        <v>-269</v>
      </c>
      <c r="L136" s="521">
        <v>-962</v>
      </c>
      <c r="M136" s="521">
        <v>-235</v>
      </c>
      <c r="N136" s="521">
        <v>-742</v>
      </c>
      <c r="O136" s="521">
        <v>-343</v>
      </c>
      <c r="P136" s="521">
        <v>-237</v>
      </c>
      <c r="Q136" s="521">
        <v>-177</v>
      </c>
      <c r="R136" s="521">
        <v>-239</v>
      </c>
      <c r="S136" s="521">
        <v>-321</v>
      </c>
      <c r="T136" s="521">
        <v>-135</v>
      </c>
      <c r="U136" s="521">
        <v>-280</v>
      </c>
      <c r="V136" s="521">
        <v>-212</v>
      </c>
      <c r="W136" s="521">
        <v>-475</v>
      </c>
      <c r="X136" s="572">
        <v>-15</v>
      </c>
      <c r="Y136" s="572">
        <v>33</v>
      </c>
      <c r="Z136" s="572">
        <v>-366</v>
      </c>
      <c r="AA136" s="572">
        <v>-477</v>
      </c>
      <c r="AB136" s="572">
        <v>-17</v>
      </c>
      <c r="AC136" s="572">
        <v>-276</v>
      </c>
      <c r="AD136" s="572">
        <v>-345</v>
      </c>
      <c r="AE136" s="572">
        <v>-490</v>
      </c>
      <c r="AF136" s="572">
        <v>-245</v>
      </c>
      <c r="AG136" s="572">
        <v>-281</v>
      </c>
      <c r="AH136" s="572">
        <v>-264</v>
      </c>
      <c r="AI136" s="572">
        <v>-420</v>
      </c>
    </row>
    <row r="137" spans="1:35" ht="15.75" customHeight="1">
      <c r="A137" s="611"/>
      <c r="B137" s="228"/>
      <c r="C137" s="228"/>
      <c r="D137" s="134"/>
      <c r="E137" s="134"/>
      <c r="F137" s="134"/>
      <c r="G137" s="134"/>
      <c r="H137" s="134"/>
      <c r="I137" s="134"/>
      <c r="J137" s="134"/>
      <c r="K137" s="134"/>
      <c r="L137" s="134"/>
      <c r="M137" s="134"/>
      <c r="N137" s="134"/>
      <c r="O137" s="134"/>
      <c r="P137" s="134"/>
      <c r="Q137" s="134"/>
      <c r="R137" s="134"/>
      <c r="S137" s="134"/>
      <c r="T137" s="134"/>
      <c r="U137" s="134"/>
      <c r="V137" s="134"/>
      <c r="W137" s="610"/>
      <c r="X137" s="595"/>
      <c r="Y137" s="595"/>
      <c r="Z137" s="595"/>
      <c r="AA137" s="595"/>
      <c r="AB137" s="595"/>
      <c r="AC137" s="595"/>
      <c r="AD137" s="595"/>
      <c r="AE137" s="595"/>
      <c r="AF137" s="595"/>
      <c r="AG137" s="595"/>
      <c r="AH137" s="595"/>
      <c r="AI137" s="595"/>
    </row>
    <row r="138" spans="1:35" ht="15.75" customHeight="1">
      <c r="A138" s="611" t="s">
        <v>175</v>
      </c>
      <c r="B138" s="228"/>
      <c r="C138" s="228"/>
      <c r="D138" s="134">
        <f t="shared" ref="D138:AI138" si="33">D122+D136</f>
        <v>173</v>
      </c>
      <c r="E138" s="134">
        <f t="shared" si="33"/>
        <v>-302</v>
      </c>
      <c r="F138" s="134">
        <f t="shared" si="33"/>
        <v>136</v>
      </c>
      <c r="G138" s="134">
        <f t="shared" si="33"/>
        <v>-162</v>
      </c>
      <c r="H138" s="134">
        <f t="shared" si="33"/>
        <v>360</v>
      </c>
      <c r="I138" s="134">
        <f t="shared" si="33"/>
        <v>463</v>
      </c>
      <c r="J138" s="134">
        <f t="shared" si="33"/>
        <v>162</v>
      </c>
      <c r="K138" s="134">
        <f t="shared" si="33"/>
        <v>76</v>
      </c>
      <c r="L138" s="134">
        <f t="shared" si="33"/>
        <v>-420</v>
      </c>
      <c r="M138" s="134">
        <f t="shared" si="33"/>
        <v>262</v>
      </c>
      <c r="N138" s="134">
        <f t="shared" si="33"/>
        <v>-341</v>
      </c>
      <c r="O138" s="134">
        <f t="shared" si="33"/>
        <v>219</v>
      </c>
      <c r="P138" s="134">
        <f t="shared" si="33"/>
        <v>585</v>
      </c>
      <c r="Q138" s="134">
        <f t="shared" si="33"/>
        <v>527</v>
      </c>
      <c r="R138" s="134">
        <f t="shared" si="33"/>
        <v>103</v>
      </c>
      <c r="S138" s="134">
        <f t="shared" si="33"/>
        <v>75</v>
      </c>
      <c r="T138" s="134">
        <f t="shared" si="33"/>
        <v>386</v>
      </c>
      <c r="U138" s="134">
        <f t="shared" si="33"/>
        <v>142</v>
      </c>
      <c r="V138" s="134">
        <f t="shared" si="33"/>
        <v>61</v>
      </c>
      <c r="W138" s="134">
        <f t="shared" si="33"/>
        <v>-254</v>
      </c>
      <c r="X138" s="606">
        <f t="shared" si="33"/>
        <v>439</v>
      </c>
      <c r="Y138" s="606">
        <f t="shared" si="33"/>
        <v>443</v>
      </c>
      <c r="Z138" s="606">
        <f t="shared" si="33"/>
        <v>-89</v>
      </c>
      <c r="AA138" s="606">
        <f t="shared" si="33"/>
        <v>-5</v>
      </c>
      <c r="AB138" s="606">
        <f t="shared" si="33"/>
        <v>536</v>
      </c>
      <c r="AC138" s="606">
        <f t="shared" si="33"/>
        <v>43</v>
      </c>
      <c r="AD138" s="606">
        <f t="shared" si="33"/>
        <v>-234</v>
      </c>
      <c r="AE138" s="606">
        <f t="shared" si="33"/>
        <v>-91</v>
      </c>
      <c r="AF138" s="606">
        <f t="shared" si="33"/>
        <v>401</v>
      </c>
      <c r="AG138" s="606">
        <f t="shared" si="33"/>
        <v>119</v>
      </c>
      <c r="AH138" s="606">
        <f t="shared" si="33"/>
        <v>150</v>
      </c>
      <c r="AI138" s="606">
        <f t="shared" si="33"/>
        <v>-44</v>
      </c>
    </row>
    <row r="139" spans="1:35" ht="15.75" customHeight="1">
      <c r="A139" s="611"/>
      <c r="B139" s="228"/>
      <c r="C139" s="228"/>
      <c r="D139" s="134"/>
      <c r="E139" s="134"/>
      <c r="F139" s="134"/>
      <c r="G139" s="134"/>
      <c r="H139" s="134"/>
      <c r="I139" s="134"/>
      <c r="J139" s="134"/>
      <c r="K139" s="134"/>
      <c r="L139" s="134"/>
      <c r="M139" s="521"/>
      <c r="N139" s="521"/>
      <c r="O139" s="521"/>
      <c r="P139" s="610"/>
      <c r="Q139" s="610"/>
      <c r="R139" s="610"/>
      <c r="S139" s="610"/>
      <c r="T139" s="610"/>
      <c r="U139" s="610"/>
      <c r="V139" s="610"/>
      <c r="W139" s="610"/>
      <c r="X139" s="595"/>
      <c r="Y139" s="595"/>
      <c r="Z139" s="595"/>
      <c r="AA139" s="595"/>
      <c r="AB139" s="595"/>
      <c r="AC139" s="595"/>
      <c r="AD139" s="595"/>
      <c r="AE139" s="595"/>
      <c r="AF139" s="595"/>
      <c r="AG139" s="595"/>
      <c r="AH139" s="595"/>
      <c r="AI139" s="595"/>
    </row>
    <row r="140" spans="1:35" ht="18" customHeight="1">
      <c r="A140" s="225" t="s">
        <v>176</v>
      </c>
      <c r="B140" s="229"/>
      <c r="C140" s="228"/>
      <c r="D140" s="134"/>
      <c r="E140" s="134"/>
      <c r="F140" s="134"/>
      <c r="G140" s="134"/>
      <c r="H140" s="134"/>
      <c r="I140" s="134"/>
      <c r="J140" s="134"/>
      <c r="K140" s="134"/>
      <c r="L140" s="134"/>
      <c r="M140" s="521"/>
      <c r="N140" s="521"/>
      <c r="O140" s="521"/>
      <c r="P140" s="610"/>
      <c r="Q140" s="610"/>
      <c r="R140" s="610"/>
      <c r="S140" s="610"/>
      <c r="T140" s="610"/>
      <c r="U140" s="610"/>
      <c r="V140" s="610"/>
      <c r="W140" s="610"/>
      <c r="X140" s="595"/>
      <c r="Y140" s="595"/>
      <c r="Z140" s="595"/>
      <c r="AA140" s="595"/>
      <c r="AB140" s="595"/>
      <c r="AC140" s="595"/>
      <c r="AD140" s="595"/>
      <c r="AE140" s="595"/>
      <c r="AF140" s="595"/>
      <c r="AG140" s="595"/>
      <c r="AH140" s="595"/>
      <c r="AI140" s="595"/>
    </row>
    <row r="141" spans="1:35" ht="17.25" customHeight="1">
      <c r="A141" s="142" t="s">
        <v>177</v>
      </c>
      <c r="B141" s="609"/>
      <c r="C141" s="609"/>
      <c r="D141" s="181">
        <v>164</v>
      </c>
      <c r="E141" s="181">
        <v>865</v>
      </c>
      <c r="F141" s="181">
        <v>-32</v>
      </c>
      <c r="G141" s="181">
        <v>-505</v>
      </c>
      <c r="H141" s="181">
        <v>540</v>
      </c>
      <c r="I141" s="181">
        <v>469</v>
      </c>
      <c r="J141" s="181">
        <v>-230</v>
      </c>
      <c r="K141" s="181">
        <v>-291</v>
      </c>
      <c r="L141" s="181">
        <v>2257</v>
      </c>
      <c r="M141" s="521">
        <v>64</v>
      </c>
      <c r="N141" s="521">
        <v>257</v>
      </c>
      <c r="O141" s="521">
        <v>44</v>
      </c>
      <c r="P141" s="610">
        <v>1207</v>
      </c>
      <c r="Q141" s="610">
        <v>-1242</v>
      </c>
      <c r="R141" s="610">
        <v>-722</v>
      </c>
      <c r="S141" s="609">
        <v>-1</v>
      </c>
      <c r="T141" s="609">
        <v>175</v>
      </c>
      <c r="U141" s="609">
        <v>-62</v>
      </c>
      <c r="V141" s="609">
        <v>277</v>
      </c>
      <c r="W141" s="610">
        <v>-187</v>
      </c>
      <c r="X141" s="595">
        <v>332</v>
      </c>
      <c r="Y141" s="595">
        <v>-54</v>
      </c>
      <c r="Z141" s="595">
        <v>-25</v>
      </c>
      <c r="AA141" s="595">
        <v>55</v>
      </c>
      <c r="AB141" s="595">
        <v>284</v>
      </c>
      <c r="AC141" s="595">
        <v>-294</v>
      </c>
      <c r="AD141" s="595">
        <v>945</v>
      </c>
      <c r="AE141" s="595">
        <v>-61</v>
      </c>
      <c r="AF141" s="595">
        <v>353</v>
      </c>
      <c r="AG141" s="595">
        <v>110</v>
      </c>
      <c r="AH141" s="595">
        <v>-85</v>
      </c>
      <c r="AI141" s="595">
        <v>208</v>
      </c>
    </row>
    <row r="142" spans="1:35" ht="17.25" customHeight="1">
      <c r="A142" s="142" t="s">
        <v>587</v>
      </c>
      <c r="B142" s="609"/>
      <c r="C142" s="609"/>
      <c r="D142" s="181">
        <v>-987</v>
      </c>
      <c r="E142" s="181" t="s">
        <v>61</v>
      </c>
      <c r="F142" s="181" t="s">
        <v>61</v>
      </c>
      <c r="G142" s="181" t="s">
        <v>61</v>
      </c>
      <c r="H142" s="181" t="s">
        <v>61</v>
      </c>
      <c r="I142" s="181">
        <v>-1122</v>
      </c>
      <c r="J142" s="181">
        <v>0</v>
      </c>
      <c r="K142" s="181">
        <v>0</v>
      </c>
      <c r="L142" s="181" t="s">
        <v>61</v>
      </c>
      <c r="M142" s="521">
        <v>-1198</v>
      </c>
      <c r="N142" s="135" t="s">
        <v>61</v>
      </c>
      <c r="O142" s="135" t="s">
        <v>61</v>
      </c>
      <c r="P142" s="136" t="s">
        <v>61</v>
      </c>
      <c r="Q142" s="136">
        <v>-888</v>
      </c>
      <c r="R142" s="136" t="s">
        <v>61</v>
      </c>
      <c r="S142" s="226" t="s">
        <v>61</v>
      </c>
      <c r="T142" s="226" t="s">
        <v>61</v>
      </c>
      <c r="U142" s="138">
        <v>-888</v>
      </c>
      <c r="V142" s="138">
        <v>0</v>
      </c>
      <c r="W142" s="610">
        <v>0</v>
      </c>
      <c r="X142" s="602" t="s">
        <v>61</v>
      </c>
      <c r="Y142" s="602">
        <v>-888</v>
      </c>
      <c r="Z142" s="602">
        <v>0</v>
      </c>
      <c r="AA142" s="602">
        <v>0</v>
      </c>
      <c r="AB142" s="602" t="s">
        <v>61</v>
      </c>
      <c r="AC142" s="602">
        <v>-888</v>
      </c>
      <c r="AD142" s="602" t="s">
        <v>61</v>
      </c>
      <c r="AE142" s="602">
        <v>0</v>
      </c>
      <c r="AF142" s="602" t="s">
        <v>61</v>
      </c>
      <c r="AG142" s="602">
        <v>-888</v>
      </c>
      <c r="AH142" s="602">
        <v>0</v>
      </c>
      <c r="AI142" s="602" t="s">
        <v>61</v>
      </c>
    </row>
    <row r="143" spans="1:35" ht="17.25" customHeight="1">
      <c r="A143" s="142" t="s">
        <v>588</v>
      </c>
      <c r="B143" s="609"/>
      <c r="C143" s="609"/>
      <c r="D143" s="181" t="s">
        <v>61</v>
      </c>
      <c r="E143" s="181">
        <v>-30</v>
      </c>
      <c r="F143" s="181" t="s">
        <v>61</v>
      </c>
      <c r="G143" s="181" t="s">
        <v>61</v>
      </c>
      <c r="H143" s="181" t="s">
        <v>61</v>
      </c>
      <c r="I143" s="181">
        <v>0</v>
      </c>
      <c r="J143" s="181">
        <v>0</v>
      </c>
      <c r="K143" s="181">
        <v>-175</v>
      </c>
      <c r="L143" s="181" t="s">
        <v>61</v>
      </c>
      <c r="M143" s="181" t="s">
        <v>61</v>
      </c>
      <c r="N143" s="181" t="s">
        <v>61</v>
      </c>
      <c r="O143" s="181" t="s">
        <v>61</v>
      </c>
      <c r="P143" s="181" t="s">
        <v>61</v>
      </c>
      <c r="Q143" s="181" t="s">
        <v>61</v>
      </c>
      <c r="R143" s="181" t="s">
        <v>61</v>
      </c>
      <c r="S143" s="181" t="s">
        <v>61</v>
      </c>
      <c r="T143" s="181" t="s">
        <v>61</v>
      </c>
      <c r="U143" s="138" t="s">
        <v>61</v>
      </c>
      <c r="V143" s="138" t="s">
        <v>61</v>
      </c>
      <c r="W143" s="136" t="s">
        <v>61</v>
      </c>
      <c r="X143" s="602" t="s">
        <v>61</v>
      </c>
      <c r="Y143" s="602" t="s">
        <v>61</v>
      </c>
      <c r="Z143" s="602" t="s">
        <v>61</v>
      </c>
      <c r="AA143" s="602" t="s">
        <v>61</v>
      </c>
      <c r="AB143" s="602" t="s">
        <v>61</v>
      </c>
      <c r="AC143" s="602" t="s">
        <v>61</v>
      </c>
      <c r="AD143" s="602" t="s">
        <v>61</v>
      </c>
      <c r="AE143" s="602" t="s">
        <v>61</v>
      </c>
      <c r="AF143" s="602" t="s">
        <v>61</v>
      </c>
      <c r="AG143" s="602" t="s">
        <v>61</v>
      </c>
      <c r="AH143" s="602" t="s">
        <v>61</v>
      </c>
      <c r="AI143" s="602" t="s">
        <v>61</v>
      </c>
    </row>
    <row r="144" spans="1:35" ht="17.25" customHeight="1">
      <c r="A144" s="144" t="s">
        <v>179</v>
      </c>
      <c r="B144" s="167"/>
      <c r="C144" s="167"/>
      <c r="D144" s="188">
        <v>71</v>
      </c>
      <c r="E144" s="188">
        <v>-68</v>
      </c>
      <c r="F144" s="188">
        <v>25</v>
      </c>
      <c r="G144" s="188">
        <v>21</v>
      </c>
      <c r="H144" s="188">
        <v>10</v>
      </c>
      <c r="I144" s="188">
        <v>1</v>
      </c>
      <c r="J144" s="188">
        <v>5</v>
      </c>
      <c r="K144" s="188">
        <v>2</v>
      </c>
      <c r="L144" s="188">
        <v>1</v>
      </c>
      <c r="M144" s="522">
        <v>-125</v>
      </c>
      <c r="N144" s="522">
        <v>-10</v>
      </c>
      <c r="O144" s="522">
        <v>30</v>
      </c>
      <c r="P144" s="167">
        <v>13</v>
      </c>
      <c r="Q144" s="167">
        <v>-21</v>
      </c>
      <c r="R144" s="167">
        <v>-4</v>
      </c>
      <c r="S144" s="167">
        <v>-13</v>
      </c>
      <c r="T144" s="167">
        <v>-5</v>
      </c>
      <c r="U144" s="167">
        <v>-14</v>
      </c>
      <c r="V144" s="167">
        <v>-13</v>
      </c>
      <c r="W144" s="167">
        <v>7</v>
      </c>
      <c r="X144" s="534">
        <v>-2</v>
      </c>
      <c r="Y144" s="534">
        <v>-18</v>
      </c>
      <c r="Z144" s="534">
        <v>6</v>
      </c>
      <c r="AA144" s="534">
        <v>4</v>
      </c>
      <c r="AB144" s="534">
        <v>-7</v>
      </c>
      <c r="AC144" s="534">
        <v>-19</v>
      </c>
      <c r="AD144" s="534">
        <v>-6</v>
      </c>
      <c r="AE144" s="534">
        <v>-1</v>
      </c>
      <c r="AF144" s="534">
        <v>-1</v>
      </c>
      <c r="AG144" s="534">
        <v>-17</v>
      </c>
      <c r="AH144" s="534">
        <v>4</v>
      </c>
      <c r="AI144" s="534">
        <v>12</v>
      </c>
    </row>
    <row r="145" spans="1:110" ht="20.100000000000001" customHeight="1">
      <c r="A145" s="608" t="s">
        <v>182</v>
      </c>
      <c r="B145" s="229"/>
      <c r="C145" s="228"/>
      <c r="D145" s="521">
        <v>-752</v>
      </c>
      <c r="E145" s="521">
        <v>767</v>
      </c>
      <c r="F145" s="521">
        <v>-7</v>
      </c>
      <c r="G145" s="521">
        <v>-484</v>
      </c>
      <c r="H145" s="521">
        <v>550</v>
      </c>
      <c r="I145" s="521">
        <v>-652</v>
      </c>
      <c r="J145" s="521">
        <v>-225</v>
      </c>
      <c r="K145" s="521">
        <v>-464</v>
      </c>
      <c r="L145" s="521">
        <v>2258</v>
      </c>
      <c r="M145" s="521">
        <v>-1259</v>
      </c>
      <c r="N145" s="521">
        <v>247</v>
      </c>
      <c r="O145" s="521">
        <v>74</v>
      </c>
      <c r="P145" s="521">
        <v>1220</v>
      </c>
      <c r="Q145" s="521">
        <v>-2151</v>
      </c>
      <c r="R145" s="521">
        <v>-726</v>
      </c>
      <c r="S145" s="521">
        <v>-14</v>
      </c>
      <c r="T145" s="521">
        <v>170</v>
      </c>
      <c r="U145" s="521">
        <v>-964</v>
      </c>
      <c r="V145" s="521">
        <v>264</v>
      </c>
      <c r="W145" s="521">
        <v>-180</v>
      </c>
      <c r="X145" s="572">
        <v>330</v>
      </c>
      <c r="Y145" s="572">
        <v>-960</v>
      </c>
      <c r="Z145" s="572">
        <v>-19</v>
      </c>
      <c r="AA145" s="572">
        <v>59</v>
      </c>
      <c r="AB145" s="572">
        <v>277</v>
      </c>
      <c r="AC145" s="572">
        <v>-1201</v>
      </c>
      <c r="AD145" s="572">
        <v>939</v>
      </c>
      <c r="AE145" s="572">
        <v>-62</v>
      </c>
      <c r="AF145" s="572">
        <v>352</v>
      </c>
      <c r="AG145" s="572">
        <v>-795</v>
      </c>
      <c r="AH145" s="572">
        <v>-81</v>
      </c>
      <c r="AI145" s="572">
        <v>220</v>
      </c>
      <c r="AJ145" s="600"/>
      <c r="AK145" s="600"/>
      <c r="AL145" s="600"/>
      <c r="AM145" s="600"/>
      <c r="AN145" s="600"/>
      <c r="AO145" s="600"/>
      <c r="AP145" s="600"/>
      <c r="AQ145" s="600"/>
      <c r="AR145" s="600"/>
      <c r="AS145" s="600"/>
      <c r="AT145" s="600"/>
      <c r="AU145" s="600"/>
      <c r="AV145" s="600"/>
      <c r="AW145" s="600"/>
      <c r="AX145" s="600"/>
      <c r="AY145" s="600"/>
      <c r="AZ145" s="600"/>
      <c r="BA145" s="600"/>
      <c r="BB145" s="600"/>
      <c r="BC145" s="600"/>
      <c r="BD145" s="600"/>
      <c r="BE145" s="600"/>
      <c r="BF145" s="600"/>
      <c r="BG145" s="600"/>
      <c r="BH145" s="600"/>
      <c r="BI145" s="600"/>
      <c r="BJ145" s="600"/>
      <c r="BK145" s="600"/>
      <c r="BL145" s="600"/>
      <c r="BM145" s="600"/>
      <c r="BN145" s="600"/>
      <c r="BO145" s="600"/>
      <c r="BP145" s="600"/>
      <c r="BQ145" s="600"/>
      <c r="BR145" s="600"/>
      <c r="BS145" s="600"/>
      <c r="BT145" s="600"/>
      <c r="BU145" s="600"/>
      <c r="BV145" s="600"/>
      <c r="BW145" s="600"/>
      <c r="BX145" s="600"/>
      <c r="BY145" s="600"/>
      <c r="BZ145" s="600"/>
      <c r="CA145" s="600"/>
      <c r="CB145" s="600"/>
      <c r="CC145" s="600"/>
      <c r="CD145" s="600"/>
      <c r="CE145" s="600"/>
      <c r="CF145" s="600"/>
      <c r="CG145" s="600"/>
      <c r="CH145" s="600"/>
      <c r="CI145" s="600"/>
      <c r="CJ145" s="600"/>
      <c r="CK145" s="600"/>
      <c r="CL145" s="600"/>
      <c r="CM145" s="600"/>
      <c r="CN145" s="600"/>
      <c r="CO145" s="600"/>
      <c r="CP145" s="600"/>
      <c r="CQ145" s="600"/>
      <c r="CR145" s="600"/>
      <c r="CS145" s="600"/>
      <c r="CT145" s="600"/>
      <c r="CU145" s="600"/>
      <c r="CV145" s="600"/>
      <c r="CW145" s="600"/>
      <c r="CX145" s="600"/>
      <c r="CY145" s="600"/>
      <c r="CZ145" s="600"/>
      <c r="DA145" s="600"/>
      <c r="DB145" s="600"/>
      <c r="DC145" s="600"/>
      <c r="DD145" s="600"/>
      <c r="DE145" s="600"/>
      <c r="DF145" s="600"/>
    </row>
    <row r="146" spans="1:110" ht="11.25" customHeight="1">
      <c r="A146" s="230" t="s">
        <v>183</v>
      </c>
      <c r="B146" s="167"/>
      <c r="C146" s="167"/>
      <c r="D146" s="209"/>
      <c r="E146" s="209"/>
      <c r="F146" s="209"/>
      <c r="G146" s="209"/>
      <c r="H146" s="209"/>
      <c r="I146" s="209"/>
      <c r="J146" s="209"/>
      <c r="K146" s="209"/>
      <c r="L146" s="209"/>
      <c r="M146" s="522"/>
      <c r="N146" s="522"/>
      <c r="O146" s="522"/>
      <c r="P146" s="167"/>
      <c r="Q146" s="167"/>
      <c r="R146" s="167"/>
      <c r="S146" s="167"/>
      <c r="T146" s="167"/>
      <c r="U146" s="167"/>
      <c r="V146" s="167"/>
      <c r="W146" s="167"/>
      <c r="X146" s="534"/>
      <c r="Y146" s="534"/>
      <c r="Z146" s="534"/>
      <c r="AA146" s="534"/>
      <c r="AB146" s="534"/>
      <c r="AC146" s="534"/>
      <c r="AD146" s="534"/>
      <c r="AE146" s="534"/>
      <c r="AF146" s="534"/>
      <c r="AG146" s="534"/>
      <c r="AH146" s="534"/>
      <c r="AI146" s="534"/>
      <c r="AJ146" s="600"/>
      <c r="AK146" s="600"/>
      <c r="AL146" s="600"/>
      <c r="AM146" s="600"/>
      <c r="AN146" s="600"/>
      <c r="AO146" s="600"/>
      <c r="AP146" s="600"/>
      <c r="AQ146" s="600"/>
      <c r="AR146" s="600"/>
      <c r="AS146" s="600"/>
      <c r="AT146" s="600"/>
      <c r="AU146" s="600"/>
      <c r="AV146" s="600"/>
      <c r="AW146" s="600"/>
      <c r="AX146" s="600"/>
      <c r="AY146" s="600"/>
      <c r="AZ146" s="600"/>
      <c r="BA146" s="600"/>
      <c r="BB146" s="600"/>
      <c r="BC146" s="600"/>
      <c r="BD146" s="600"/>
      <c r="BE146" s="600"/>
      <c r="BF146" s="600"/>
      <c r="BG146" s="600"/>
      <c r="BH146" s="600"/>
      <c r="BI146" s="600"/>
      <c r="BJ146" s="600"/>
      <c r="BK146" s="600"/>
      <c r="BL146" s="600"/>
      <c r="BM146" s="600"/>
      <c r="BN146" s="600"/>
      <c r="BO146" s="600"/>
      <c r="BP146" s="600"/>
      <c r="BQ146" s="600"/>
      <c r="BR146" s="600"/>
      <c r="BS146" s="600"/>
      <c r="BT146" s="600"/>
      <c r="BU146" s="600"/>
      <c r="BV146" s="600"/>
      <c r="BW146" s="600"/>
      <c r="BX146" s="600"/>
      <c r="BY146" s="600"/>
      <c r="BZ146" s="600"/>
      <c r="CA146" s="600"/>
      <c r="CB146" s="600"/>
      <c r="CC146" s="600"/>
      <c r="CD146" s="600"/>
      <c r="CE146" s="600"/>
      <c r="CF146" s="600"/>
      <c r="CG146" s="600"/>
      <c r="CH146" s="600"/>
      <c r="CI146" s="600"/>
      <c r="CJ146" s="600"/>
      <c r="CK146" s="600"/>
      <c r="CL146" s="600"/>
      <c r="CM146" s="600"/>
      <c r="CN146" s="600"/>
      <c r="CO146" s="600"/>
      <c r="CP146" s="600"/>
      <c r="CQ146" s="600"/>
      <c r="CR146" s="600"/>
      <c r="CS146" s="600"/>
      <c r="CT146" s="600"/>
      <c r="CU146" s="600"/>
      <c r="CV146" s="600"/>
      <c r="CW146" s="600"/>
      <c r="CX146" s="600"/>
      <c r="CY146" s="600"/>
      <c r="CZ146" s="600"/>
      <c r="DA146" s="600"/>
      <c r="DB146" s="600"/>
      <c r="DC146" s="600"/>
      <c r="DD146" s="600"/>
      <c r="DE146" s="600"/>
      <c r="DF146" s="600"/>
    </row>
    <row r="147" spans="1:110" ht="7.5" customHeight="1">
      <c r="A147" s="231"/>
      <c r="B147" s="610"/>
      <c r="C147" s="610"/>
      <c r="D147" s="134"/>
      <c r="E147" s="134"/>
      <c r="F147" s="134"/>
      <c r="G147" s="134"/>
      <c r="H147" s="134"/>
      <c r="I147" s="134"/>
      <c r="J147" s="134"/>
      <c r="K147" s="134"/>
      <c r="L147" s="134"/>
      <c r="M147" s="521"/>
      <c r="N147" s="521"/>
      <c r="O147" s="521"/>
      <c r="P147" s="610"/>
      <c r="Q147" s="610"/>
      <c r="R147" s="611"/>
      <c r="S147" s="610"/>
      <c r="T147" s="610"/>
      <c r="U147" s="610"/>
      <c r="V147" s="610"/>
      <c r="W147" s="610"/>
      <c r="X147" s="595"/>
      <c r="Y147" s="595"/>
      <c r="Z147" s="595"/>
      <c r="AA147" s="595"/>
      <c r="AB147" s="595"/>
      <c r="AC147" s="595"/>
      <c r="AD147" s="595"/>
      <c r="AE147" s="595"/>
      <c r="AF147" s="595"/>
      <c r="AG147" s="595"/>
      <c r="AH147" s="595"/>
      <c r="AI147" s="595"/>
      <c r="AJ147" s="600"/>
      <c r="AK147" s="600"/>
      <c r="AL147" s="600"/>
      <c r="AM147" s="600"/>
      <c r="AN147" s="600"/>
      <c r="AO147" s="600"/>
      <c r="AP147" s="600"/>
      <c r="AQ147" s="600"/>
      <c r="AR147" s="600"/>
      <c r="AS147" s="600"/>
      <c r="AT147" s="600"/>
      <c r="AU147" s="600"/>
      <c r="AV147" s="600"/>
      <c r="AW147" s="600"/>
      <c r="AX147" s="600"/>
      <c r="AY147" s="600"/>
      <c r="AZ147" s="600"/>
      <c r="BA147" s="600"/>
      <c r="BB147" s="600"/>
      <c r="BC147" s="600"/>
      <c r="BD147" s="600"/>
      <c r="BE147" s="600"/>
      <c r="BF147" s="600"/>
      <c r="BG147" s="600"/>
      <c r="BH147" s="600"/>
      <c r="BI147" s="600"/>
      <c r="BJ147" s="600"/>
      <c r="BK147" s="600"/>
      <c r="BL147" s="600"/>
      <c r="BM147" s="600"/>
      <c r="BN147" s="600"/>
      <c r="BO147" s="600"/>
      <c r="BP147" s="600"/>
      <c r="BQ147" s="600"/>
      <c r="BR147" s="600"/>
      <c r="BS147" s="600"/>
      <c r="BT147" s="600"/>
      <c r="BU147" s="600"/>
      <c r="BV147" s="600"/>
      <c r="BW147" s="600"/>
      <c r="BX147" s="600"/>
      <c r="BY147" s="600"/>
      <c r="BZ147" s="600"/>
      <c r="CA147" s="600"/>
      <c r="CB147" s="600"/>
      <c r="CC147" s="600"/>
      <c r="CD147" s="600"/>
      <c r="CE147" s="600"/>
      <c r="CF147" s="600"/>
      <c r="CG147" s="600"/>
      <c r="CH147" s="600"/>
      <c r="CI147" s="600"/>
      <c r="CJ147" s="600"/>
      <c r="CK147" s="600"/>
      <c r="CL147" s="600"/>
      <c r="CM147" s="600"/>
      <c r="CN147" s="600"/>
      <c r="CO147" s="600"/>
      <c r="CP147" s="600"/>
      <c r="CQ147" s="600"/>
      <c r="CR147" s="600"/>
      <c r="CS147" s="600"/>
      <c r="CT147" s="600"/>
      <c r="CU147" s="600"/>
      <c r="CV147" s="600"/>
      <c r="CW147" s="600"/>
      <c r="CX147" s="600"/>
      <c r="CY147" s="600"/>
      <c r="CZ147" s="600"/>
      <c r="DA147" s="600"/>
      <c r="DB147" s="600"/>
      <c r="DC147" s="600"/>
      <c r="DD147" s="600"/>
      <c r="DE147" s="600"/>
      <c r="DF147" s="600"/>
    </row>
    <row r="148" spans="1:110" ht="20.25" customHeight="1" thickBot="1">
      <c r="A148" s="191" t="s">
        <v>184</v>
      </c>
      <c r="B148" s="192"/>
      <c r="C148" s="192"/>
      <c r="D148" s="232">
        <f t="shared" ref="D148:AI148" si="34">D138+D145</f>
        <v>-579</v>
      </c>
      <c r="E148" s="232">
        <f t="shared" si="34"/>
        <v>465</v>
      </c>
      <c r="F148" s="232">
        <f t="shared" si="34"/>
        <v>129</v>
      </c>
      <c r="G148" s="232">
        <f t="shared" si="34"/>
        <v>-646</v>
      </c>
      <c r="H148" s="232">
        <f t="shared" si="34"/>
        <v>910</v>
      </c>
      <c r="I148" s="232">
        <f t="shared" si="34"/>
        <v>-189</v>
      </c>
      <c r="J148" s="232">
        <f t="shared" si="34"/>
        <v>-63</v>
      </c>
      <c r="K148" s="232">
        <f t="shared" si="34"/>
        <v>-388</v>
      </c>
      <c r="L148" s="232">
        <f t="shared" si="34"/>
        <v>1838</v>
      </c>
      <c r="M148" s="232">
        <f t="shared" si="34"/>
        <v>-997</v>
      </c>
      <c r="N148" s="232">
        <f t="shared" si="34"/>
        <v>-94</v>
      </c>
      <c r="O148" s="232">
        <f t="shared" si="34"/>
        <v>293</v>
      </c>
      <c r="P148" s="232">
        <f t="shared" si="34"/>
        <v>1805</v>
      </c>
      <c r="Q148" s="232">
        <f t="shared" si="34"/>
        <v>-1624</v>
      </c>
      <c r="R148" s="232">
        <f t="shared" si="34"/>
        <v>-623</v>
      </c>
      <c r="S148" s="232">
        <f t="shared" si="34"/>
        <v>61</v>
      </c>
      <c r="T148" s="232">
        <f t="shared" si="34"/>
        <v>556</v>
      </c>
      <c r="U148" s="232">
        <f t="shared" si="34"/>
        <v>-822</v>
      </c>
      <c r="V148" s="232">
        <f t="shared" si="34"/>
        <v>325</v>
      </c>
      <c r="W148" s="232">
        <f t="shared" si="34"/>
        <v>-434</v>
      </c>
      <c r="X148" s="540">
        <f t="shared" si="34"/>
        <v>769</v>
      </c>
      <c r="Y148" s="540">
        <f t="shared" si="34"/>
        <v>-517</v>
      </c>
      <c r="Z148" s="540">
        <f t="shared" si="34"/>
        <v>-108</v>
      </c>
      <c r="AA148" s="540">
        <f t="shared" si="34"/>
        <v>54</v>
      </c>
      <c r="AB148" s="540">
        <f t="shared" si="34"/>
        <v>813</v>
      </c>
      <c r="AC148" s="540">
        <f t="shared" si="34"/>
        <v>-1158</v>
      </c>
      <c r="AD148" s="540">
        <f t="shared" si="34"/>
        <v>705</v>
      </c>
      <c r="AE148" s="540">
        <f t="shared" si="34"/>
        <v>-153</v>
      </c>
      <c r="AF148" s="540">
        <f t="shared" si="34"/>
        <v>753</v>
      </c>
      <c r="AG148" s="540">
        <f t="shared" si="34"/>
        <v>-676</v>
      </c>
      <c r="AH148" s="540">
        <f t="shared" si="34"/>
        <v>69</v>
      </c>
      <c r="AI148" s="540">
        <f t="shared" si="34"/>
        <v>176</v>
      </c>
      <c r="AJ148" s="600"/>
      <c r="AK148" s="600"/>
      <c r="AL148" s="600"/>
      <c r="AM148" s="600"/>
      <c r="AN148" s="600"/>
      <c r="AO148" s="600"/>
      <c r="AP148" s="600"/>
      <c r="AQ148" s="600"/>
      <c r="AR148" s="600"/>
      <c r="AS148" s="600"/>
      <c r="AT148" s="600"/>
      <c r="AU148" s="600"/>
      <c r="AV148" s="600"/>
      <c r="AW148" s="600"/>
      <c r="AX148" s="600"/>
      <c r="AY148" s="600"/>
      <c r="AZ148" s="600"/>
      <c r="BA148" s="600"/>
      <c r="BB148" s="600"/>
      <c r="BC148" s="600"/>
      <c r="BD148" s="600"/>
      <c r="BE148" s="600"/>
      <c r="BF148" s="600"/>
      <c r="BG148" s="600"/>
      <c r="BH148" s="600"/>
      <c r="BI148" s="600"/>
      <c r="BJ148" s="600"/>
      <c r="BK148" s="600"/>
      <c r="BL148" s="600"/>
      <c r="BM148" s="600"/>
      <c r="BN148" s="600"/>
      <c r="BO148" s="600"/>
      <c r="BP148" s="600"/>
      <c r="BQ148" s="600"/>
      <c r="BR148" s="600"/>
      <c r="BS148" s="600"/>
      <c r="BT148" s="600"/>
      <c r="BU148" s="600"/>
      <c r="BV148" s="600"/>
      <c r="BW148" s="600"/>
      <c r="BX148" s="600"/>
      <c r="BY148" s="600"/>
      <c r="BZ148" s="600"/>
      <c r="CA148" s="600"/>
      <c r="CB148" s="600"/>
      <c r="CC148" s="600"/>
      <c r="CD148" s="600"/>
      <c r="CE148" s="600"/>
      <c r="CF148" s="600"/>
      <c r="CG148" s="600"/>
      <c r="CH148" s="600"/>
      <c r="CI148" s="600"/>
      <c r="CJ148" s="600"/>
      <c r="CK148" s="600"/>
      <c r="CL148" s="600"/>
      <c r="CM148" s="600"/>
      <c r="CN148" s="600"/>
      <c r="CO148" s="600"/>
      <c r="CP148" s="600"/>
      <c r="CQ148" s="600"/>
      <c r="CR148" s="600"/>
      <c r="CS148" s="600"/>
      <c r="CT148" s="600"/>
      <c r="CU148" s="600"/>
      <c r="CV148" s="600"/>
      <c r="CW148" s="600"/>
      <c r="CX148" s="600"/>
      <c r="CY148" s="600"/>
      <c r="CZ148" s="600"/>
      <c r="DA148" s="600"/>
      <c r="DB148" s="600"/>
      <c r="DC148" s="600"/>
      <c r="DD148" s="600"/>
      <c r="DE148" s="600"/>
      <c r="DF148" s="600"/>
    </row>
    <row r="149" spans="1:110" s="55" customFormat="1" ht="21.75" customHeight="1" thickTop="1">
      <c r="A149" s="611"/>
      <c r="B149" s="298"/>
      <c r="C149" s="298"/>
      <c r="D149" s="521"/>
      <c r="E149" s="521"/>
      <c r="F149" s="521"/>
      <c r="G149" s="521"/>
      <c r="H149" s="521"/>
      <c r="I149" s="521"/>
      <c r="J149" s="521"/>
      <c r="K149" s="521"/>
      <c r="L149" s="521"/>
      <c r="M149" s="521"/>
      <c r="N149" s="521"/>
      <c r="O149" s="521"/>
      <c r="P149" s="521"/>
      <c r="Q149" s="521"/>
      <c r="R149" s="521"/>
      <c r="S149" s="521"/>
      <c r="T149" s="521"/>
      <c r="U149" s="521"/>
      <c r="V149" s="521"/>
      <c r="W149" s="521"/>
      <c r="X149" s="572"/>
      <c r="Y149" s="572"/>
      <c r="Z149" s="572"/>
      <c r="AA149" s="572"/>
      <c r="AB149" s="572"/>
      <c r="AC149" s="572"/>
      <c r="AD149" s="572"/>
      <c r="AE149" s="572"/>
      <c r="AF149" s="572"/>
      <c r="AG149" s="572"/>
      <c r="AH149" s="572"/>
      <c r="AI149" s="572"/>
      <c r="AJ149" s="518"/>
      <c r="AK149" s="518"/>
      <c r="AL149" s="518"/>
      <c r="AM149" s="518"/>
      <c r="AN149" s="518"/>
      <c r="AO149" s="518"/>
      <c r="AP149" s="518"/>
      <c r="AQ149" s="518"/>
      <c r="AR149" s="518"/>
      <c r="AS149" s="518"/>
      <c r="AT149" s="518"/>
      <c r="AU149" s="518"/>
      <c r="AV149" s="518"/>
      <c r="AW149" s="518"/>
      <c r="AX149" s="518"/>
      <c r="AY149" s="518"/>
      <c r="AZ149" s="518"/>
      <c r="BA149" s="518"/>
      <c r="BB149" s="518"/>
      <c r="BC149" s="518"/>
      <c r="BD149" s="518"/>
      <c r="BE149" s="518"/>
      <c r="BF149" s="518"/>
      <c r="BG149" s="518"/>
      <c r="BH149" s="518"/>
      <c r="BI149" s="518"/>
      <c r="BJ149" s="518"/>
      <c r="BK149" s="518"/>
      <c r="BL149" s="518"/>
      <c r="BM149" s="518"/>
      <c r="BN149" s="518"/>
      <c r="BO149" s="518"/>
      <c r="BP149" s="518"/>
      <c r="BQ149" s="518"/>
      <c r="BR149" s="518"/>
      <c r="BS149" s="518"/>
      <c r="BT149" s="518"/>
      <c r="BU149" s="518"/>
      <c r="BV149" s="518"/>
      <c r="BW149" s="518"/>
      <c r="BX149" s="518"/>
      <c r="BY149" s="518"/>
      <c r="BZ149" s="518"/>
      <c r="CA149" s="518"/>
      <c r="CB149" s="518"/>
      <c r="CC149" s="518"/>
      <c r="CD149" s="518"/>
      <c r="CE149" s="518"/>
      <c r="CF149" s="518"/>
      <c r="CG149" s="518"/>
      <c r="CH149" s="518"/>
      <c r="CI149" s="518"/>
      <c r="CJ149" s="518"/>
      <c r="CK149" s="518"/>
      <c r="CL149" s="518"/>
      <c r="CM149" s="518"/>
      <c r="CN149" s="518"/>
      <c r="CO149" s="518"/>
      <c r="CP149" s="518"/>
      <c r="CQ149" s="518"/>
      <c r="CR149" s="518"/>
      <c r="CS149" s="518"/>
      <c r="CT149" s="518"/>
      <c r="CU149" s="518"/>
      <c r="CV149" s="518"/>
      <c r="CW149" s="518"/>
      <c r="CX149" s="518"/>
      <c r="CY149" s="518"/>
      <c r="CZ149" s="518"/>
      <c r="DA149" s="518"/>
      <c r="DB149" s="518"/>
      <c r="DC149" s="518"/>
      <c r="DD149" s="518"/>
      <c r="DE149" s="518"/>
      <c r="DF149" s="518"/>
    </row>
    <row r="150" spans="1:110" ht="19.5" customHeight="1">
      <c r="A150" s="124" t="s">
        <v>571</v>
      </c>
      <c r="B150" s="610"/>
      <c r="C150" s="610"/>
      <c r="D150" s="521"/>
      <c r="E150" s="521"/>
      <c r="F150" s="521"/>
      <c r="G150" s="521"/>
      <c r="H150" s="521"/>
      <c r="I150" s="521"/>
      <c r="J150" s="521"/>
      <c r="K150" s="521"/>
      <c r="L150" s="521"/>
      <c r="M150" s="134"/>
      <c r="N150" s="521"/>
      <c r="O150" s="521"/>
      <c r="P150" s="610"/>
      <c r="Q150" s="610"/>
      <c r="R150" s="610"/>
      <c r="S150" s="610"/>
      <c r="T150" s="610"/>
      <c r="U150" s="611"/>
      <c r="V150" s="610"/>
      <c r="W150" s="610"/>
      <c r="X150" s="595"/>
      <c r="Y150" s="595"/>
      <c r="Z150" s="595"/>
      <c r="AA150" s="600"/>
      <c r="AB150" s="600"/>
      <c r="AC150" s="600"/>
      <c r="AD150" s="600"/>
      <c r="AE150" s="600"/>
      <c r="AF150" s="600"/>
      <c r="AG150" s="600"/>
      <c r="AH150" s="600"/>
      <c r="AI150" s="600"/>
      <c r="AJ150" s="600"/>
      <c r="AK150" s="600"/>
      <c r="AL150" s="600"/>
      <c r="AM150" s="600"/>
      <c r="AN150" s="600"/>
      <c r="AO150" s="600"/>
      <c r="AP150" s="600"/>
      <c r="AQ150" s="600"/>
      <c r="AR150" s="600"/>
      <c r="AS150" s="600"/>
      <c r="AT150" s="600"/>
      <c r="AU150" s="600"/>
      <c r="AV150" s="600"/>
      <c r="AW150" s="600"/>
      <c r="AX150" s="600"/>
      <c r="AY150" s="600"/>
      <c r="AZ150" s="600"/>
      <c r="BA150" s="600"/>
      <c r="BB150" s="600"/>
      <c r="BC150" s="600"/>
      <c r="BD150" s="600"/>
      <c r="BE150" s="600"/>
      <c r="BF150" s="600"/>
      <c r="BG150" s="600"/>
      <c r="BH150" s="600"/>
      <c r="BI150" s="600"/>
      <c r="BJ150" s="600"/>
      <c r="BK150" s="600"/>
      <c r="BL150" s="600"/>
      <c r="BM150" s="600"/>
      <c r="BN150" s="600"/>
      <c r="BO150" s="600"/>
      <c r="BP150" s="600"/>
      <c r="BQ150" s="600"/>
      <c r="BR150" s="600"/>
      <c r="BS150" s="600"/>
      <c r="BT150" s="600"/>
      <c r="BU150" s="600"/>
      <c r="BV150" s="600"/>
      <c r="BW150" s="600"/>
      <c r="BX150" s="600"/>
      <c r="BY150" s="600"/>
      <c r="BZ150" s="600"/>
      <c r="CA150" s="600"/>
      <c r="CB150" s="600"/>
      <c r="CC150" s="600"/>
      <c r="CD150" s="600"/>
      <c r="CE150" s="600"/>
      <c r="CF150" s="600"/>
      <c r="CG150" s="600"/>
      <c r="CH150" s="600"/>
      <c r="CI150" s="600"/>
      <c r="CJ150" s="600"/>
      <c r="CK150" s="600"/>
      <c r="CL150" s="600"/>
      <c r="CM150" s="600"/>
      <c r="CN150" s="600"/>
      <c r="CO150" s="600"/>
      <c r="CP150" s="600"/>
      <c r="CQ150" s="600"/>
      <c r="CR150" s="600"/>
      <c r="CS150" s="600"/>
      <c r="CT150" s="600"/>
      <c r="CU150" s="600"/>
      <c r="CV150" s="600"/>
      <c r="CW150" s="600"/>
      <c r="CX150" s="600"/>
      <c r="CY150" s="600"/>
      <c r="CZ150" s="600"/>
      <c r="DA150" s="600"/>
      <c r="DB150" s="600"/>
      <c r="DC150" s="600"/>
      <c r="DD150" s="600"/>
      <c r="DE150" s="600"/>
      <c r="DF150" s="600"/>
    </row>
    <row r="151" spans="1:110" ht="15.75" customHeight="1">
      <c r="A151" s="611"/>
      <c r="B151" s="610"/>
      <c r="C151" s="610"/>
      <c r="D151" s="521"/>
      <c r="E151" s="521"/>
      <c r="F151" s="521"/>
      <c r="G151" s="521"/>
      <c r="H151" s="521"/>
      <c r="I151" s="521"/>
      <c r="J151" s="521"/>
      <c r="K151" s="521"/>
      <c r="L151" s="521"/>
      <c r="M151" s="134"/>
      <c r="N151" s="521"/>
      <c r="O151" s="521"/>
      <c r="P151" s="610"/>
      <c r="Q151" s="610"/>
      <c r="R151" s="610"/>
      <c r="S151" s="610"/>
      <c r="T151" s="610"/>
      <c r="U151" s="611"/>
      <c r="V151" s="610"/>
      <c r="W151" s="610"/>
      <c r="X151" s="595"/>
      <c r="Y151" s="595"/>
      <c r="Z151" s="595"/>
      <c r="AA151" s="600"/>
      <c r="AB151" s="600"/>
      <c r="AC151" s="600"/>
      <c r="AD151" s="600"/>
      <c r="AE151" s="600"/>
      <c r="AF151" s="600"/>
      <c r="AG151" s="600"/>
      <c r="AH151" s="600"/>
      <c r="AI151" s="600"/>
      <c r="AJ151" s="600"/>
      <c r="AK151" s="600"/>
      <c r="AL151" s="600"/>
      <c r="AM151" s="600"/>
      <c r="AN151" s="600"/>
      <c r="AO151" s="600"/>
      <c r="AP151" s="600"/>
      <c r="AQ151" s="600"/>
      <c r="AR151" s="600"/>
      <c r="AS151" s="600"/>
      <c r="AT151" s="600"/>
      <c r="AU151" s="600"/>
      <c r="AV151" s="600"/>
      <c r="AW151" s="600"/>
      <c r="AX151" s="600"/>
      <c r="AY151" s="600"/>
      <c r="AZ151" s="600"/>
      <c r="BA151" s="600"/>
      <c r="BB151" s="600"/>
      <c r="BC151" s="600"/>
      <c r="BD151" s="600"/>
      <c r="BE151" s="600"/>
      <c r="BF151" s="600"/>
      <c r="BG151" s="600"/>
      <c r="BH151" s="600"/>
      <c r="BI151" s="600"/>
      <c r="BJ151" s="600"/>
      <c r="BK151" s="600"/>
      <c r="BL151" s="600"/>
      <c r="BM151" s="600"/>
      <c r="BN151" s="600"/>
      <c r="BO151" s="600"/>
      <c r="BP151" s="600"/>
      <c r="BQ151" s="600"/>
      <c r="BR151" s="600"/>
      <c r="BS151" s="600"/>
      <c r="BT151" s="600"/>
      <c r="BU151" s="600"/>
      <c r="BV151" s="600"/>
      <c r="BW151" s="600"/>
      <c r="BX151" s="600"/>
      <c r="BY151" s="600"/>
      <c r="BZ151" s="600"/>
      <c r="CA151" s="600"/>
      <c r="CB151" s="600"/>
      <c r="CC151" s="600"/>
      <c r="CD151" s="600"/>
      <c r="CE151" s="600"/>
      <c r="CF151" s="600"/>
      <c r="CG151" s="600"/>
      <c r="CH151" s="600"/>
      <c r="CI151" s="600"/>
      <c r="CJ151" s="600"/>
      <c r="CK151" s="600"/>
      <c r="CL151" s="600"/>
      <c r="CM151" s="600"/>
      <c r="CN151" s="600"/>
      <c r="CO151" s="600"/>
      <c r="CP151" s="600"/>
      <c r="CQ151" s="600"/>
      <c r="CR151" s="600"/>
      <c r="CS151" s="600"/>
      <c r="CT151" s="600"/>
      <c r="CU151" s="600"/>
      <c r="CV151" s="600"/>
      <c r="CW151" s="600"/>
      <c r="CX151" s="600"/>
      <c r="CY151" s="600"/>
      <c r="CZ151" s="600"/>
      <c r="DA151" s="600"/>
      <c r="DB151" s="600"/>
      <c r="DC151" s="600"/>
      <c r="DD151" s="600"/>
      <c r="DE151" s="600"/>
      <c r="DF151" s="600"/>
    </row>
    <row r="152" spans="1:110" ht="20.25" customHeight="1">
      <c r="A152" s="125" t="s">
        <v>185</v>
      </c>
      <c r="B152" s="124"/>
      <c r="C152" s="609"/>
      <c r="D152" s="157"/>
      <c r="E152" s="157"/>
      <c r="F152" s="157"/>
      <c r="G152" s="157"/>
      <c r="H152" s="157"/>
      <c r="I152" s="157"/>
      <c r="J152" s="157"/>
      <c r="K152" s="157"/>
      <c r="L152" s="157"/>
      <c r="M152" s="134"/>
      <c r="N152" s="521"/>
      <c r="O152" s="521"/>
      <c r="P152" s="610"/>
      <c r="Q152" s="610"/>
      <c r="R152" s="610"/>
      <c r="S152" s="610"/>
      <c r="T152" s="610"/>
      <c r="U152" s="611"/>
      <c r="V152" s="610"/>
      <c r="W152" s="610"/>
      <c r="X152" s="595"/>
      <c r="Y152" s="595"/>
      <c r="Z152" s="595"/>
      <c r="AA152" s="600"/>
      <c r="AB152" s="600"/>
      <c r="AC152" s="600"/>
      <c r="AD152" s="600"/>
      <c r="AE152" s="600"/>
      <c r="AF152" s="600"/>
      <c r="AG152" s="600"/>
      <c r="AH152" s="600"/>
      <c r="AI152" s="600"/>
      <c r="AJ152" s="600"/>
      <c r="AK152" s="600"/>
      <c r="AL152" s="600"/>
      <c r="AM152" s="600"/>
      <c r="AN152" s="600"/>
      <c r="AO152" s="600"/>
      <c r="AP152" s="600"/>
      <c r="AQ152" s="600"/>
      <c r="AR152" s="600"/>
      <c r="AS152" s="600"/>
      <c r="AT152" s="600"/>
      <c r="AU152" s="600"/>
      <c r="AV152" s="600"/>
      <c r="AW152" s="600"/>
      <c r="AX152" s="600"/>
      <c r="AY152" s="600"/>
      <c r="AZ152" s="600"/>
      <c r="BA152" s="600"/>
      <c r="BB152" s="600"/>
      <c r="BC152" s="600"/>
      <c r="BD152" s="600"/>
      <c r="BE152" s="600"/>
      <c r="BF152" s="600"/>
      <c r="BG152" s="600"/>
      <c r="BH152" s="600"/>
      <c r="BI152" s="600"/>
      <c r="BJ152" s="600"/>
      <c r="BK152" s="600"/>
      <c r="BL152" s="600"/>
      <c r="BM152" s="600"/>
      <c r="BN152" s="600"/>
      <c r="BO152" s="600"/>
      <c r="BP152" s="600"/>
      <c r="BQ152" s="600"/>
      <c r="BR152" s="600"/>
      <c r="BS152" s="600"/>
      <c r="BT152" s="600"/>
      <c r="BU152" s="600"/>
      <c r="BV152" s="600"/>
      <c r="BW152" s="600"/>
      <c r="BX152" s="600"/>
      <c r="BY152" s="600"/>
      <c r="BZ152" s="600"/>
      <c r="CA152" s="600"/>
      <c r="CB152" s="600"/>
      <c r="CC152" s="600"/>
      <c r="CD152" s="600"/>
      <c r="CE152" s="600"/>
      <c r="CF152" s="600"/>
      <c r="CG152" s="600"/>
      <c r="CH152" s="600"/>
      <c r="CI152" s="600"/>
      <c r="CJ152" s="600"/>
      <c r="CK152" s="600"/>
      <c r="CL152" s="600"/>
      <c r="CM152" s="600"/>
      <c r="CN152" s="600"/>
      <c r="CO152" s="600"/>
      <c r="CP152" s="600"/>
      <c r="CQ152" s="600"/>
      <c r="CR152" s="600"/>
      <c r="CS152" s="600"/>
      <c r="CT152" s="600"/>
      <c r="CU152" s="600"/>
      <c r="CV152" s="600"/>
      <c r="CW152" s="600"/>
      <c r="CX152" s="600"/>
      <c r="CY152" s="600"/>
      <c r="CZ152" s="600"/>
      <c r="DA152" s="600"/>
      <c r="DB152" s="600"/>
      <c r="DC152" s="600"/>
      <c r="DD152" s="600"/>
      <c r="DE152" s="600"/>
      <c r="DF152" s="600"/>
    </row>
    <row r="153" spans="1:110" ht="20.25" customHeight="1">
      <c r="A153" s="139" t="s">
        <v>589</v>
      </c>
      <c r="B153" s="124"/>
      <c r="C153" s="609"/>
      <c r="D153" s="157"/>
      <c r="E153" s="157"/>
      <c r="F153" s="157"/>
      <c r="G153" s="157"/>
      <c r="H153" s="157"/>
      <c r="I153" s="157"/>
      <c r="J153" s="157"/>
      <c r="K153" s="157"/>
      <c r="L153" s="157"/>
      <c r="M153" s="134"/>
      <c r="N153" s="521"/>
      <c r="O153" s="521"/>
      <c r="P153" s="610"/>
      <c r="Q153" s="610"/>
      <c r="R153" s="610"/>
      <c r="S153" s="610"/>
      <c r="T153" s="610"/>
      <c r="U153" s="611"/>
      <c r="V153" s="610"/>
      <c r="W153" s="610"/>
      <c r="X153" s="595"/>
      <c r="Y153" s="595"/>
      <c r="Z153" s="595"/>
      <c r="AA153" s="600"/>
      <c r="AB153" s="600"/>
      <c r="AC153" s="600"/>
      <c r="AD153" s="600"/>
      <c r="AE153" s="600"/>
      <c r="AF153" s="600"/>
      <c r="AG153" s="600"/>
      <c r="AH153" s="600"/>
      <c r="AI153" s="600"/>
      <c r="AJ153" s="600"/>
      <c r="AK153" s="600"/>
      <c r="AL153" s="600"/>
      <c r="AM153" s="600"/>
      <c r="AN153" s="600"/>
      <c r="AO153" s="600"/>
      <c r="AP153" s="600"/>
      <c r="AQ153" s="600"/>
      <c r="AR153" s="600"/>
      <c r="AS153" s="600"/>
      <c r="AT153" s="600"/>
      <c r="AU153" s="600"/>
      <c r="AV153" s="600"/>
      <c r="AW153" s="600"/>
      <c r="AX153" s="600"/>
      <c r="AY153" s="600"/>
      <c r="AZ153" s="600"/>
      <c r="BA153" s="600"/>
      <c r="BB153" s="600"/>
      <c r="BC153" s="600"/>
      <c r="BD153" s="600"/>
      <c r="BE153" s="600"/>
      <c r="BF153" s="600"/>
      <c r="BG153" s="600"/>
      <c r="BH153" s="600"/>
      <c r="BI153" s="600"/>
      <c r="BJ153" s="600"/>
      <c r="BK153" s="600"/>
      <c r="BL153" s="600"/>
      <c r="BM153" s="600"/>
      <c r="BN153" s="600"/>
      <c r="BO153" s="600"/>
      <c r="BP153" s="600"/>
      <c r="BQ153" s="600"/>
      <c r="BR153" s="600"/>
      <c r="BS153" s="600"/>
      <c r="BT153" s="600"/>
      <c r="BU153" s="600"/>
      <c r="BV153" s="600"/>
      <c r="BW153" s="600"/>
      <c r="BX153" s="600"/>
      <c r="BY153" s="600"/>
      <c r="BZ153" s="600"/>
      <c r="CA153" s="600"/>
      <c r="CB153" s="600"/>
      <c r="CC153" s="600"/>
      <c r="CD153" s="600"/>
      <c r="CE153" s="600"/>
      <c r="CF153" s="600"/>
      <c r="CG153" s="600"/>
      <c r="CH153" s="600"/>
      <c r="CI153" s="600"/>
      <c r="CJ153" s="600"/>
      <c r="CK153" s="600"/>
      <c r="CL153" s="600"/>
      <c r="CM153" s="600"/>
      <c r="CN153" s="600"/>
      <c r="CO153" s="600"/>
      <c r="CP153" s="600"/>
      <c r="CQ153" s="600"/>
      <c r="CR153" s="600"/>
      <c r="CS153" s="600"/>
      <c r="CT153" s="600"/>
      <c r="CU153" s="600"/>
      <c r="CV153" s="600"/>
      <c r="CW153" s="600"/>
      <c r="CX153" s="600"/>
      <c r="CY153" s="600"/>
      <c r="CZ153" s="600"/>
      <c r="DA153" s="600"/>
      <c r="DB153" s="600"/>
      <c r="DC153" s="600"/>
      <c r="DD153" s="600"/>
      <c r="DE153" s="600"/>
      <c r="DF153" s="600"/>
    </row>
    <row r="154" spans="1:110" ht="20.25" customHeight="1">
      <c r="A154" s="125"/>
      <c r="B154" s="124"/>
      <c r="C154" s="609"/>
      <c r="D154" s="157"/>
      <c r="E154" s="157"/>
      <c r="F154" s="157"/>
      <c r="G154" s="157"/>
      <c r="H154" s="157"/>
      <c r="I154" s="157"/>
      <c r="J154" s="157"/>
      <c r="K154" s="157"/>
      <c r="L154" s="157"/>
      <c r="M154" s="134"/>
      <c r="N154" s="521"/>
      <c r="O154" s="521"/>
      <c r="P154" s="610"/>
      <c r="Q154" s="610"/>
      <c r="R154" s="610"/>
      <c r="S154" s="610"/>
      <c r="T154" s="610"/>
      <c r="U154" s="611"/>
      <c r="V154" s="610"/>
      <c r="W154" s="610"/>
      <c r="X154" s="595"/>
      <c r="Y154" s="595"/>
      <c r="Z154" s="595"/>
      <c r="AA154" s="600"/>
      <c r="AB154" s="600"/>
      <c r="AC154" s="600"/>
      <c r="AD154" s="600"/>
      <c r="AE154" s="600"/>
      <c r="AF154" s="600"/>
      <c r="AG154" s="600"/>
      <c r="AH154" s="600"/>
      <c r="AI154" s="600"/>
      <c r="AJ154" s="600"/>
      <c r="AK154" s="600"/>
      <c r="AL154" s="600"/>
      <c r="AM154" s="600"/>
      <c r="AN154" s="600"/>
      <c r="AO154" s="600"/>
      <c r="AP154" s="600"/>
      <c r="AQ154" s="600"/>
      <c r="AR154" s="600"/>
      <c r="AS154" s="600"/>
      <c r="AT154" s="600"/>
      <c r="AU154" s="600"/>
      <c r="AV154" s="600"/>
      <c r="AW154" s="600"/>
      <c r="AX154" s="600"/>
      <c r="AY154" s="600"/>
      <c r="AZ154" s="600"/>
      <c r="BA154" s="600"/>
      <c r="BB154" s="600"/>
      <c r="BC154" s="600"/>
      <c r="BD154" s="600"/>
      <c r="BE154" s="600"/>
      <c r="BF154" s="600"/>
      <c r="BG154" s="600"/>
      <c r="BH154" s="600"/>
      <c r="BI154" s="600"/>
      <c r="BJ154" s="600"/>
      <c r="BK154" s="600"/>
      <c r="BL154" s="600"/>
      <c r="BM154" s="600"/>
      <c r="BN154" s="600"/>
      <c r="BO154" s="600"/>
      <c r="BP154" s="600"/>
      <c r="BQ154" s="600"/>
      <c r="BR154" s="600"/>
      <c r="BS154" s="600"/>
      <c r="BT154" s="600"/>
      <c r="BU154" s="600"/>
      <c r="BV154" s="600"/>
      <c r="BW154" s="600"/>
      <c r="BX154" s="600"/>
      <c r="BY154" s="600"/>
      <c r="BZ154" s="600"/>
      <c r="CA154" s="600"/>
      <c r="CB154" s="600"/>
      <c r="CC154" s="600"/>
      <c r="CD154" s="600"/>
      <c r="CE154" s="600"/>
      <c r="CF154" s="600"/>
      <c r="CG154" s="600"/>
      <c r="CH154" s="600"/>
      <c r="CI154" s="600"/>
      <c r="CJ154" s="600"/>
      <c r="CK154" s="600"/>
      <c r="CL154" s="600"/>
      <c r="CM154" s="600"/>
      <c r="CN154" s="600"/>
      <c r="CO154" s="600"/>
      <c r="CP154" s="600"/>
      <c r="CQ154" s="600"/>
      <c r="CR154" s="600"/>
      <c r="CS154" s="600"/>
      <c r="CT154" s="600"/>
      <c r="CU154" s="600"/>
      <c r="CV154" s="600"/>
      <c r="CW154" s="600"/>
      <c r="CX154" s="600"/>
      <c r="CY154" s="600"/>
      <c r="CZ154" s="600"/>
      <c r="DA154" s="600"/>
      <c r="DB154" s="600"/>
      <c r="DC154" s="600"/>
      <c r="DD154" s="600"/>
      <c r="DE154" s="600"/>
      <c r="DF154" s="600"/>
    </row>
    <row r="155" spans="1:110" ht="37.5" customHeight="1" thickBot="1">
      <c r="A155" s="126" t="s">
        <v>17</v>
      </c>
      <c r="B155" s="194"/>
      <c r="C155" s="128"/>
      <c r="D155" s="195" t="s">
        <v>439</v>
      </c>
      <c r="E155" s="195" t="s">
        <v>440</v>
      </c>
      <c r="F155" s="195" t="s">
        <v>441</v>
      </c>
      <c r="G155" s="195" t="s">
        <v>442</v>
      </c>
      <c r="H155" s="195" t="s">
        <v>443</v>
      </c>
      <c r="I155" s="195" t="s">
        <v>444</v>
      </c>
      <c r="J155" s="195" t="s">
        <v>445</v>
      </c>
      <c r="K155" s="195" t="s">
        <v>446</v>
      </c>
      <c r="L155" s="195" t="s">
        <v>447</v>
      </c>
      <c r="M155" s="196" t="s">
        <v>448</v>
      </c>
      <c r="N155" s="196" t="s">
        <v>449</v>
      </c>
      <c r="O155" s="196" t="s">
        <v>450</v>
      </c>
      <c r="P155" s="195" t="s">
        <v>451</v>
      </c>
      <c r="Q155" s="197" t="s">
        <v>452</v>
      </c>
      <c r="R155" s="197" t="s">
        <v>453</v>
      </c>
      <c r="S155" s="197" t="s">
        <v>454</v>
      </c>
      <c r="T155" s="197" t="s">
        <v>455</v>
      </c>
      <c r="U155" s="195" t="s">
        <v>456</v>
      </c>
      <c r="V155" s="195" t="s">
        <v>457</v>
      </c>
      <c r="W155" s="195" t="s">
        <v>458</v>
      </c>
      <c r="X155" s="570" t="s">
        <v>459</v>
      </c>
      <c r="Y155" s="579" t="s">
        <v>460</v>
      </c>
      <c r="Z155" s="579" t="s">
        <v>461</v>
      </c>
      <c r="AA155" s="579" t="s">
        <v>462</v>
      </c>
      <c r="AB155" s="579" t="s">
        <v>572</v>
      </c>
      <c r="AC155" s="579" t="s">
        <v>573</v>
      </c>
      <c r="AD155" s="579" t="s">
        <v>574</v>
      </c>
      <c r="AE155" s="195" t="s">
        <v>575</v>
      </c>
      <c r="AF155" s="579" t="s">
        <v>576</v>
      </c>
      <c r="AG155" s="579" t="s">
        <v>75</v>
      </c>
      <c r="AH155" s="579" t="s">
        <v>76</v>
      </c>
      <c r="AI155" s="579" t="s">
        <v>77</v>
      </c>
      <c r="AJ155" s="600"/>
      <c r="AK155" s="600"/>
      <c r="AL155" s="600"/>
      <c r="AM155" s="600"/>
      <c r="AN155" s="600"/>
      <c r="AO155" s="600"/>
      <c r="AP155" s="600"/>
      <c r="AQ155" s="600"/>
      <c r="AR155" s="600"/>
      <c r="AS155" s="600"/>
      <c r="AT155" s="600"/>
      <c r="AU155" s="600"/>
      <c r="AV155" s="600"/>
      <c r="AW155" s="600"/>
      <c r="AX155" s="600"/>
      <c r="AY155" s="600"/>
      <c r="AZ155" s="600"/>
      <c r="BA155" s="600"/>
      <c r="BB155" s="600"/>
      <c r="BC155" s="600"/>
      <c r="BD155" s="600"/>
      <c r="BE155" s="600"/>
      <c r="BF155" s="600"/>
      <c r="BG155" s="600"/>
      <c r="BH155" s="600"/>
      <c r="BI155" s="600"/>
      <c r="BJ155" s="600"/>
      <c r="BK155" s="600"/>
      <c r="BL155" s="600"/>
      <c r="BM155" s="600"/>
      <c r="BN155" s="600"/>
      <c r="BO155" s="600"/>
      <c r="BP155" s="600"/>
      <c r="BQ155" s="600"/>
      <c r="BR155" s="600"/>
      <c r="BS155" s="600"/>
      <c r="BT155" s="600"/>
      <c r="BU155" s="600"/>
      <c r="BV155" s="600"/>
      <c r="BW155" s="600"/>
      <c r="BX155" s="600"/>
      <c r="BY155" s="600"/>
      <c r="BZ155" s="600"/>
      <c r="CA155" s="600"/>
      <c r="CB155" s="600"/>
      <c r="CC155" s="600"/>
      <c r="CD155" s="600"/>
      <c r="CE155" s="600"/>
      <c r="CF155" s="600"/>
      <c r="CG155" s="600"/>
      <c r="CH155" s="600"/>
      <c r="CI155" s="600"/>
      <c r="CJ155" s="600"/>
      <c r="CK155" s="600"/>
      <c r="CL155" s="600"/>
      <c r="CM155" s="600"/>
      <c r="CN155" s="600"/>
      <c r="CO155" s="600"/>
      <c r="CP155" s="600"/>
      <c r="CQ155" s="600"/>
      <c r="CR155" s="600"/>
      <c r="CS155" s="600"/>
      <c r="CT155" s="600"/>
      <c r="CU155" s="600"/>
      <c r="CV155" s="600"/>
      <c r="CW155" s="600"/>
      <c r="CX155" s="600"/>
      <c r="CY155" s="600"/>
      <c r="CZ155" s="600"/>
      <c r="DA155" s="600"/>
      <c r="DB155" s="600"/>
      <c r="DC155" s="600"/>
      <c r="DD155" s="600"/>
      <c r="DE155" s="600"/>
      <c r="DF155" s="600"/>
    </row>
    <row r="156" spans="1:110" ht="24" customHeight="1">
      <c r="A156" s="233"/>
      <c r="B156" s="206"/>
      <c r="C156" s="207"/>
      <c r="D156" s="181"/>
      <c r="E156" s="181"/>
      <c r="F156" s="181"/>
      <c r="G156" s="181"/>
      <c r="H156" s="181"/>
      <c r="I156" s="181"/>
      <c r="J156" s="181"/>
      <c r="K156" s="181"/>
      <c r="L156" s="181"/>
      <c r="M156" s="521"/>
      <c r="N156" s="521"/>
      <c r="O156" s="521"/>
      <c r="P156" s="610"/>
      <c r="Q156" s="610"/>
      <c r="R156" s="610"/>
      <c r="S156" s="610"/>
      <c r="T156" s="610"/>
      <c r="U156" s="610"/>
      <c r="V156" s="610"/>
      <c r="W156" s="610"/>
      <c r="X156" s="595"/>
      <c r="Y156" s="595"/>
      <c r="Z156" s="595"/>
      <c r="AA156" s="595"/>
      <c r="AB156" s="595"/>
      <c r="AC156" s="595"/>
      <c r="AD156" s="595"/>
      <c r="AE156" s="595"/>
      <c r="AF156" s="595"/>
      <c r="AG156" s="595"/>
      <c r="AH156" s="595"/>
      <c r="AI156" s="595"/>
      <c r="AJ156" s="600"/>
      <c r="AK156" s="600"/>
      <c r="AL156" s="600"/>
      <c r="AM156" s="600"/>
      <c r="AN156" s="600"/>
      <c r="AO156" s="600"/>
      <c r="AP156" s="600"/>
      <c r="AQ156" s="600"/>
      <c r="AR156" s="600"/>
      <c r="AS156" s="600"/>
      <c r="AT156" s="600"/>
      <c r="AU156" s="600"/>
      <c r="AV156" s="600"/>
      <c r="AW156" s="600"/>
      <c r="AX156" s="600"/>
      <c r="AY156" s="600"/>
      <c r="AZ156" s="600"/>
      <c r="BA156" s="600"/>
      <c r="BB156" s="600"/>
      <c r="BC156" s="600"/>
      <c r="BD156" s="600"/>
      <c r="BE156" s="600"/>
      <c r="BF156" s="600"/>
      <c r="BG156" s="600"/>
      <c r="BH156" s="600"/>
      <c r="BI156" s="600"/>
      <c r="BJ156" s="600"/>
      <c r="BK156" s="600"/>
      <c r="BL156" s="600"/>
      <c r="BM156" s="600"/>
      <c r="BN156" s="600"/>
      <c r="BO156" s="600"/>
      <c r="BP156" s="600"/>
      <c r="BQ156" s="600"/>
      <c r="BR156" s="600"/>
      <c r="BS156" s="600"/>
      <c r="BT156" s="600"/>
      <c r="BU156" s="600"/>
      <c r="BV156" s="600"/>
      <c r="BW156" s="600"/>
      <c r="BX156" s="600"/>
      <c r="BY156" s="600"/>
      <c r="BZ156" s="600"/>
      <c r="CA156" s="600"/>
      <c r="CB156" s="600"/>
      <c r="CC156" s="600"/>
      <c r="CD156" s="600"/>
      <c r="CE156" s="600"/>
      <c r="CF156" s="600"/>
      <c r="CG156" s="600"/>
      <c r="CH156" s="600"/>
      <c r="CI156" s="600"/>
      <c r="CJ156" s="600"/>
      <c r="CK156" s="600"/>
      <c r="CL156" s="600"/>
      <c r="CM156" s="600"/>
      <c r="CN156" s="600"/>
      <c r="CO156" s="600"/>
      <c r="CP156" s="600"/>
      <c r="CQ156" s="600"/>
      <c r="CR156" s="600"/>
      <c r="CS156" s="600"/>
      <c r="CT156" s="600"/>
      <c r="CU156" s="600"/>
      <c r="CV156" s="600"/>
      <c r="CW156" s="600"/>
      <c r="CX156" s="600"/>
      <c r="CY156" s="600"/>
      <c r="CZ156" s="600"/>
      <c r="DA156" s="600"/>
      <c r="DB156" s="600"/>
      <c r="DC156" s="600"/>
      <c r="DD156" s="600"/>
      <c r="DE156" s="600"/>
      <c r="DF156" s="600"/>
    </row>
    <row r="157" spans="1:110" ht="21">
      <c r="A157" s="206" t="s">
        <v>590</v>
      </c>
      <c r="B157" s="206"/>
      <c r="C157" s="207"/>
      <c r="D157" s="234">
        <v>570</v>
      </c>
      <c r="E157" s="234">
        <v>979</v>
      </c>
      <c r="F157" s="234">
        <v>1311</v>
      </c>
      <c r="G157" s="234">
        <v>1884</v>
      </c>
      <c r="H157" s="234">
        <v>602</v>
      </c>
      <c r="I157" s="181">
        <v>1040</v>
      </c>
      <c r="J157" s="181">
        <v>1663</v>
      </c>
      <c r="K157" s="181">
        <v>2298</v>
      </c>
      <c r="L157" s="181">
        <v>720</v>
      </c>
      <c r="M157" s="521">
        <v>1203</v>
      </c>
      <c r="N157" s="521">
        <v>1735</v>
      </c>
      <c r="O157" s="521">
        <v>2478</v>
      </c>
      <c r="P157" s="138">
        <v>721</v>
      </c>
      <c r="Q157" s="138">
        <v>1220</v>
      </c>
      <c r="R157" s="138">
        <v>1634</v>
      </c>
      <c r="S157" s="609">
        <v>2292</v>
      </c>
      <c r="T157" s="609">
        <v>861</v>
      </c>
      <c r="U157" s="235">
        <v>1351</v>
      </c>
      <c r="V157" s="610">
        <v>1803</v>
      </c>
      <c r="W157" s="610">
        <v>2271</v>
      </c>
      <c r="X157" s="595">
        <v>1049</v>
      </c>
      <c r="Y157" s="595">
        <v>1813</v>
      </c>
      <c r="Z157" s="595">
        <v>2274</v>
      </c>
      <c r="AA157" s="595">
        <v>3008</v>
      </c>
      <c r="AB157" s="595">
        <v>897</v>
      </c>
      <c r="AC157" s="595">
        <v>1346</v>
      </c>
      <c r="AD157" s="595">
        <v>1740</v>
      </c>
      <c r="AE157" s="595">
        <v>2538</v>
      </c>
      <c r="AF157" s="595">
        <v>772</v>
      </c>
      <c r="AG157" s="595">
        <v>1389</v>
      </c>
      <c r="AH157" s="595">
        <v>1684</v>
      </c>
      <c r="AI157" s="595">
        <v>2452</v>
      </c>
      <c r="AJ157" s="600"/>
      <c r="AK157" s="600"/>
      <c r="AL157" s="600"/>
      <c r="AM157" s="600"/>
      <c r="AN157" s="600"/>
      <c r="AO157" s="600"/>
      <c r="AP157" s="600"/>
      <c r="AQ157" s="600"/>
      <c r="AR157" s="600"/>
      <c r="AS157" s="600"/>
      <c r="AT157" s="600"/>
      <c r="AU157" s="600"/>
      <c r="AV157" s="600"/>
      <c r="AW157" s="600"/>
      <c r="AX157" s="600"/>
      <c r="AY157" s="600"/>
      <c r="AZ157" s="600"/>
      <c r="BA157" s="600"/>
      <c r="BB157" s="600"/>
      <c r="BC157" s="600"/>
      <c r="BD157" s="600"/>
      <c r="BE157" s="600"/>
      <c r="BF157" s="600"/>
      <c r="BG157" s="600"/>
      <c r="BH157" s="600"/>
      <c r="BI157" s="600"/>
      <c r="BJ157" s="600"/>
      <c r="BK157" s="600"/>
      <c r="BL157" s="600"/>
      <c r="BM157" s="600"/>
      <c r="BN157" s="600"/>
      <c r="BO157" s="600"/>
      <c r="BP157" s="600"/>
      <c r="BQ157" s="600"/>
      <c r="BR157" s="600"/>
      <c r="BS157" s="600"/>
      <c r="BT157" s="600"/>
      <c r="BU157" s="600"/>
      <c r="BV157" s="600"/>
      <c r="BW157" s="600"/>
      <c r="BX157" s="600"/>
      <c r="BY157" s="600"/>
      <c r="BZ157" s="600"/>
      <c r="CA157" s="600"/>
      <c r="CB157" s="600"/>
      <c r="CC157" s="600"/>
      <c r="CD157" s="600"/>
      <c r="CE157" s="600"/>
      <c r="CF157" s="600"/>
      <c r="CG157" s="600"/>
      <c r="CH157" s="600"/>
      <c r="CI157" s="600"/>
      <c r="CJ157" s="600"/>
      <c r="CK157" s="600"/>
      <c r="CL157" s="600"/>
      <c r="CM157" s="600"/>
      <c r="CN157" s="600"/>
      <c r="CO157" s="600"/>
      <c r="CP157" s="600"/>
      <c r="CQ157" s="600"/>
      <c r="CR157" s="600"/>
      <c r="CS157" s="600"/>
      <c r="CT157" s="600"/>
      <c r="CU157" s="600"/>
      <c r="CV157" s="600"/>
      <c r="CW157" s="600"/>
      <c r="CX157" s="600"/>
      <c r="CY157" s="600"/>
      <c r="CZ157" s="600"/>
      <c r="DA157" s="600"/>
      <c r="DB157" s="600"/>
      <c r="DC157" s="600"/>
      <c r="DD157" s="600"/>
      <c r="DE157" s="600"/>
      <c r="DF157" s="600"/>
    </row>
    <row r="158" spans="1:110" ht="23.25">
      <c r="A158" s="206" t="s">
        <v>591</v>
      </c>
      <c r="B158" s="206"/>
      <c r="C158" s="207"/>
      <c r="D158" s="234">
        <f>D289</f>
        <v>584</v>
      </c>
      <c r="E158" s="234">
        <f>E289+D158</f>
        <v>967</v>
      </c>
      <c r="F158" s="234">
        <f>F289+E158</f>
        <v>1308</v>
      </c>
      <c r="G158" s="234">
        <f>G289+F158</f>
        <v>1866</v>
      </c>
      <c r="H158" s="234">
        <f>H289</f>
        <v>624</v>
      </c>
      <c r="I158" s="234">
        <f>I289+H158</f>
        <v>1033</v>
      </c>
      <c r="J158" s="234">
        <f>J289+I158</f>
        <v>1384</v>
      </c>
      <c r="K158" s="234">
        <f>K289+J158</f>
        <v>2015</v>
      </c>
      <c r="L158" s="234">
        <f>L289</f>
        <v>692</v>
      </c>
      <c r="M158" s="234">
        <f>M289+L158</f>
        <v>1230</v>
      </c>
      <c r="N158" s="234">
        <f>N289+M158</f>
        <v>1720</v>
      </c>
      <c r="O158" s="234">
        <f>O289+N158</f>
        <v>2360</v>
      </c>
      <c r="P158" s="234">
        <f>P289</f>
        <v>724</v>
      </c>
      <c r="Q158" s="234">
        <f>Q289+P158</f>
        <v>1248</v>
      </c>
      <c r="R158" s="234">
        <f>R289+Q158</f>
        <v>1692</v>
      </c>
      <c r="S158" s="234">
        <f>S289+R158</f>
        <v>2398</v>
      </c>
      <c r="T158" s="609">
        <v>788</v>
      </c>
      <c r="U158" s="235">
        <v>1266</v>
      </c>
      <c r="V158" s="610">
        <v>1708</v>
      </c>
      <c r="W158" s="610">
        <v>2396</v>
      </c>
      <c r="X158" s="595">
        <v>798</v>
      </c>
      <c r="Y158" s="595">
        <v>1279</v>
      </c>
      <c r="Z158" s="595">
        <v>1723</v>
      </c>
      <c r="AA158" s="595">
        <v>2374</v>
      </c>
      <c r="AB158" s="595">
        <v>812</v>
      </c>
      <c r="AC158" s="595">
        <v>1259</v>
      </c>
      <c r="AD158" s="595">
        <v>1650</v>
      </c>
      <c r="AE158" s="595">
        <v>2416</v>
      </c>
      <c r="AF158" s="595">
        <v>819</v>
      </c>
      <c r="AG158" s="595">
        <v>1286</v>
      </c>
      <c r="AH158" s="595">
        <v>1650</v>
      </c>
      <c r="AI158" s="595">
        <v>2299</v>
      </c>
      <c r="AJ158" s="600"/>
      <c r="AK158" s="600"/>
      <c r="AL158" s="600"/>
      <c r="AM158" s="600"/>
      <c r="AN158" s="600"/>
      <c r="AO158" s="600"/>
      <c r="AP158" s="600"/>
      <c r="AQ158" s="600"/>
      <c r="AR158" s="600"/>
      <c r="AS158" s="600"/>
      <c r="AT158" s="600"/>
      <c r="AU158" s="600"/>
      <c r="AV158" s="600"/>
      <c r="AW158" s="600"/>
      <c r="AX158" s="600"/>
      <c r="AY158" s="600"/>
      <c r="AZ158" s="600"/>
      <c r="BA158" s="600"/>
      <c r="BB158" s="600"/>
      <c r="BC158" s="600"/>
      <c r="BD158" s="600"/>
      <c r="BE158" s="600"/>
      <c r="BF158" s="600"/>
      <c r="BG158" s="600"/>
      <c r="BH158" s="600"/>
      <c r="BI158" s="600"/>
      <c r="BJ158" s="600"/>
      <c r="BK158" s="600"/>
      <c r="BL158" s="600"/>
      <c r="BM158" s="600"/>
      <c r="BN158" s="600"/>
      <c r="BO158" s="600"/>
      <c r="BP158" s="600"/>
      <c r="BQ158" s="600"/>
      <c r="BR158" s="600"/>
      <c r="BS158" s="600"/>
      <c r="BT158" s="600"/>
      <c r="BU158" s="600"/>
      <c r="BV158" s="600"/>
      <c r="BW158" s="600"/>
      <c r="BX158" s="600"/>
      <c r="BY158" s="600"/>
      <c r="BZ158" s="600"/>
      <c r="CA158" s="600"/>
      <c r="CB158" s="600"/>
      <c r="CC158" s="600"/>
      <c r="CD158" s="600"/>
      <c r="CE158" s="600"/>
      <c r="CF158" s="600"/>
      <c r="CG158" s="600"/>
      <c r="CH158" s="600"/>
      <c r="CI158" s="600"/>
      <c r="CJ158" s="600"/>
      <c r="CK158" s="600"/>
      <c r="CL158" s="600"/>
      <c r="CM158" s="600"/>
      <c r="CN158" s="600"/>
      <c r="CO158" s="600"/>
      <c r="CP158" s="600"/>
      <c r="CQ158" s="600"/>
      <c r="CR158" s="600"/>
      <c r="CS158" s="600"/>
      <c r="CT158" s="600"/>
      <c r="CU158" s="600"/>
      <c r="CV158" s="600"/>
      <c r="CW158" s="600"/>
      <c r="CX158" s="600"/>
      <c r="CY158" s="600"/>
      <c r="CZ158" s="600"/>
      <c r="DA158" s="600"/>
      <c r="DB158" s="600"/>
      <c r="DC158" s="600"/>
      <c r="DD158" s="600"/>
      <c r="DE158" s="600"/>
      <c r="DF158" s="600"/>
    </row>
    <row r="159" spans="1:110" ht="18" customHeight="1">
      <c r="A159" s="206"/>
      <c r="B159" s="206"/>
      <c r="C159" s="207"/>
      <c r="D159" s="181"/>
      <c r="E159" s="181"/>
      <c r="F159" s="181"/>
      <c r="G159" s="181"/>
      <c r="H159" s="181"/>
      <c r="I159" s="181"/>
      <c r="J159" s="181"/>
      <c r="K159" s="181"/>
      <c r="L159" s="181"/>
      <c r="M159" s="521"/>
      <c r="N159" s="521"/>
      <c r="O159" s="521"/>
      <c r="P159" s="610"/>
      <c r="Q159" s="610"/>
      <c r="R159" s="610"/>
      <c r="S159" s="609"/>
      <c r="T159" s="609"/>
      <c r="U159" s="235"/>
      <c r="V159" s="610"/>
      <c r="W159" s="610"/>
      <c r="X159" s="595"/>
      <c r="Y159" s="595"/>
      <c r="Z159" s="595"/>
      <c r="AA159" s="595"/>
      <c r="AB159" s="595"/>
      <c r="AC159" s="595"/>
      <c r="AD159" s="595"/>
      <c r="AE159" s="595"/>
      <c r="AF159" s="595"/>
      <c r="AG159" s="595"/>
      <c r="AH159" s="595"/>
      <c r="AI159" s="595"/>
      <c r="AJ159" s="600"/>
      <c r="AK159" s="600"/>
      <c r="AL159" s="600"/>
      <c r="AM159" s="600"/>
      <c r="AN159" s="600"/>
      <c r="AO159" s="600"/>
      <c r="AP159" s="600"/>
      <c r="AQ159" s="600"/>
      <c r="AR159" s="600"/>
      <c r="AS159" s="600"/>
      <c r="AT159" s="600"/>
      <c r="AU159" s="600"/>
      <c r="AV159" s="600"/>
      <c r="AW159" s="600"/>
      <c r="AX159" s="600"/>
      <c r="AY159" s="600"/>
      <c r="AZ159" s="600"/>
      <c r="BA159" s="600"/>
      <c r="BB159" s="600"/>
      <c r="BC159" s="600"/>
      <c r="BD159" s="600"/>
      <c r="BE159" s="600"/>
      <c r="BF159" s="600"/>
      <c r="BG159" s="600"/>
      <c r="BH159" s="600"/>
      <c r="BI159" s="600"/>
      <c r="BJ159" s="600"/>
      <c r="BK159" s="600"/>
      <c r="BL159" s="600"/>
      <c r="BM159" s="600"/>
      <c r="BN159" s="600"/>
      <c r="BO159" s="600"/>
      <c r="BP159" s="600"/>
      <c r="BQ159" s="600"/>
      <c r="BR159" s="600"/>
      <c r="BS159" s="600"/>
      <c r="BT159" s="600"/>
      <c r="BU159" s="600"/>
      <c r="BV159" s="600"/>
      <c r="BW159" s="600"/>
      <c r="BX159" s="600"/>
      <c r="BY159" s="600"/>
      <c r="BZ159" s="600"/>
      <c r="CA159" s="600"/>
      <c r="CB159" s="600"/>
      <c r="CC159" s="600"/>
      <c r="CD159" s="600"/>
      <c r="CE159" s="600"/>
      <c r="CF159" s="600"/>
      <c r="CG159" s="600"/>
      <c r="CH159" s="600"/>
      <c r="CI159" s="600"/>
      <c r="CJ159" s="600"/>
      <c r="CK159" s="600"/>
      <c r="CL159" s="600"/>
      <c r="CM159" s="600"/>
      <c r="CN159" s="600"/>
      <c r="CO159" s="600"/>
      <c r="CP159" s="600"/>
      <c r="CQ159" s="600"/>
      <c r="CR159" s="600"/>
      <c r="CS159" s="600"/>
      <c r="CT159" s="600"/>
      <c r="CU159" s="600"/>
      <c r="CV159" s="600"/>
      <c r="CW159" s="600"/>
      <c r="CX159" s="600"/>
      <c r="CY159" s="600"/>
      <c r="CZ159" s="600"/>
      <c r="DA159" s="600"/>
      <c r="DB159" s="600"/>
      <c r="DC159" s="600"/>
      <c r="DD159" s="600"/>
      <c r="DE159" s="600"/>
      <c r="DF159" s="600"/>
    </row>
    <row r="160" spans="1:110" ht="21">
      <c r="A160" s="206" t="s">
        <v>592</v>
      </c>
      <c r="B160" s="206"/>
      <c r="C160" s="207"/>
      <c r="D160" s="236">
        <v>0.39</v>
      </c>
      <c r="E160" s="177">
        <v>0.64</v>
      </c>
      <c r="F160" s="177">
        <v>0.83</v>
      </c>
      <c r="G160" s="237">
        <v>1.22</v>
      </c>
      <c r="H160" s="177">
        <v>0.59</v>
      </c>
      <c r="I160" s="177">
        <v>0.85</v>
      </c>
      <c r="J160" s="177">
        <v>1.33</v>
      </c>
      <c r="K160" s="177">
        <v>1.74</v>
      </c>
      <c r="L160" s="177">
        <v>0.51</v>
      </c>
      <c r="M160" s="177">
        <v>0.78</v>
      </c>
      <c r="N160" s="177">
        <v>1.1000000000000001</v>
      </c>
      <c r="O160" s="177">
        <v>1.74</v>
      </c>
      <c r="P160" s="238">
        <v>0.46</v>
      </c>
      <c r="Q160" s="239">
        <v>0.78</v>
      </c>
      <c r="R160" s="238">
        <v>1.02</v>
      </c>
      <c r="S160" s="238">
        <v>1.48</v>
      </c>
      <c r="T160" s="238">
        <v>0.63</v>
      </c>
      <c r="U160" s="177">
        <v>0.93</v>
      </c>
      <c r="V160" s="178">
        <v>1.2</v>
      </c>
      <c r="W160" s="240">
        <v>1.46</v>
      </c>
      <c r="X160" s="541">
        <v>0.76</v>
      </c>
      <c r="Y160" s="541">
        <v>1.29</v>
      </c>
      <c r="Z160" s="541">
        <v>1.52</v>
      </c>
      <c r="AA160" s="541">
        <v>1.99</v>
      </c>
      <c r="AB160" s="541">
        <v>0.56000000000000005</v>
      </c>
      <c r="AC160" s="541">
        <v>0.77</v>
      </c>
      <c r="AD160" s="541">
        <v>0.91</v>
      </c>
      <c r="AE160" s="541">
        <v>1.59</v>
      </c>
      <c r="AF160" s="541">
        <v>0.45</v>
      </c>
      <c r="AG160" s="541">
        <v>0.8</v>
      </c>
      <c r="AH160" s="541">
        <v>0.84</v>
      </c>
      <c r="AI160" s="541">
        <v>1.36</v>
      </c>
      <c r="AJ160" s="600"/>
      <c r="AK160" s="600"/>
      <c r="AL160" s="600"/>
      <c r="AM160" s="600"/>
      <c r="AN160" s="600"/>
      <c r="AO160" s="600"/>
      <c r="AP160" s="600"/>
      <c r="AQ160" s="600"/>
      <c r="AR160" s="600"/>
      <c r="AS160" s="600"/>
      <c r="AT160" s="600"/>
      <c r="AU160" s="600"/>
      <c r="AV160" s="600"/>
      <c r="AW160" s="600"/>
      <c r="AX160" s="600"/>
      <c r="AY160" s="600"/>
      <c r="AZ160" s="600"/>
      <c r="BA160" s="600"/>
      <c r="BB160" s="600"/>
      <c r="BC160" s="600"/>
      <c r="BD160" s="600"/>
      <c r="BE160" s="600"/>
      <c r="BF160" s="600"/>
      <c r="BG160" s="600"/>
      <c r="BH160" s="600"/>
      <c r="BI160" s="600"/>
      <c r="BJ160" s="600"/>
      <c r="BK160" s="600"/>
      <c r="BL160" s="600"/>
      <c r="BM160" s="600"/>
      <c r="BN160" s="600"/>
      <c r="BO160" s="600"/>
      <c r="BP160" s="600"/>
      <c r="BQ160" s="600"/>
      <c r="BR160" s="600"/>
      <c r="BS160" s="600"/>
      <c r="BT160" s="600"/>
      <c r="BU160" s="600"/>
      <c r="BV160" s="600"/>
      <c r="BW160" s="600"/>
      <c r="BX160" s="600"/>
      <c r="BY160" s="600"/>
      <c r="BZ160" s="600"/>
      <c r="CA160" s="600"/>
      <c r="CB160" s="600"/>
      <c r="CC160" s="600"/>
      <c r="CD160" s="600"/>
      <c r="CE160" s="600"/>
      <c r="CF160" s="600"/>
      <c r="CG160" s="600"/>
      <c r="CH160" s="600"/>
      <c r="CI160" s="600"/>
      <c r="CJ160" s="600"/>
      <c r="CK160" s="600"/>
      <c r="CL160" s="600"/>
      <c r="CM160" s="600"/>
      <c r="CN160" s="600"/>
      <c r="CO160" s="600"/>
      <c r="CP160" s="600"/>
      <c r="CQ160" s="600"/>
      <c r="CR160" s="600"/>
      <c r="CS160" s="600"/>
      <c r="CT160" s="600"/>
      <c r="CU160" s="600"/>
      <c r="CV160" s="600"/>
      <c r="CW160" s="600"/>
      <c r="CX160" s="600"/>
      <c r="CY160" s="600"/>
      <c r="CZ160" s="600"/>
      <c r="DA160" s="600"/>
      <c r="DB160" s="600"/>
      <c r="DC160" s="600"/>
      <c r="DD160" s="600"/>
      <c r="DE160" s="600"/>
      <c r="DF160" s="600"/>
    </row>
    <row r="161" spans="1:110" ht="10.15" customHeight="1">
      <c r="A161" s="233"/>
      <c r="B161" s="206"/>
      <c r="C161" s="207"/>
      <c r="D161" s="181"/>
      <c r="E161" s="181"/>
      <c r="F161" s="181"/>
      <c r="G161" s="181"/>
      <c r="H161" s="181"/>
      <c r="I161" s="181"/>
      <c r="J161" s="181"/>
      <c r="K161" s="181"/>
      <c r="L161" s="181"/>
      <c r="M161" s="521"/>
      <c r="N161" s="521"/>
      <c r="O161" s="521"/>
      <c r="P161" s="610"/>
      <c r="Q161" s="610"/>
      <c r="R161" s="610"/>
      <c r="S161" s="609"/>
      <c r="T161" s="609"/>
      <c r="U161" s="235"/>
      <c r="V161" s="610"/>
      <c r="W161" s="610"/>
      <c r="X161" s="595"/>
      <c r="Y161" s="595"/>
      <c r="Z161" s="595"/>
      <c r="AA161" s="595"/>
      <c r="AB161" s="595"/>
      <c r="AC161" s="595"/>
      <c r="AD161" s="595"/>
      <c r="AE161" s="595"/>
      <c r="AF161" s="595"/>
      <c r="AG161" s="595"/>
      <c r="AH161" s="595"/>
      <c r="AI161" s="595"/>
      <c r="AJ161" s="600"/>
      <c r="AK161" s="600"/>
      <c r="AL161" s="600"/>
      <c r="AM161" s="600"/>
      <c r="AN161" s="600"/>
      <c r="AO161" s="600"/>
      <c r="AP161" s="600"/>
      <c r="AQ161" s="600"/>
      <c r="AR161" s="600"/>
      <c r="AS161" s="600"/>
      <c r="AT161" s="600"/>
      <c r="AU161" s="600"/>
      <c r="AV161" s="600"/>
      <c r="AW161" s="600"/>
      <c r="AX161" s="600"/>
      <c r="AY161" s="600"/>
      <c r="AZ161" s="600"/>
      <c r="BA161" s="600"/>
      <c r="BB161" s="600"/>
      <c r="BC161" s="600"/>
      <c r="BD161" s="600"/>
      <c r="BE161" s="600"/>
      <c r="BF161" s="600"/>
      <c r="BG161" s="600"/>
      <c r="BH161" s="600"/>
      <c r="BI161" s="600"/>
      <c r="BJ161" s="600"/>
      <c r="BK161" s="600"/>
      <c r="BL161" s="600"/>
      <c r="BM161" s="600"/>
      <c r="BN161" s="600"/>
      <c r="BO161" s="600"/>
      <c r="BP161" s="600"/>
      <c r="BQ161" s="600"/>
      <c r="BR161" s="600"/>
      <c r="BS161" s="600"/>
      <c r="BT161" s="600"/>
      <c r="BU161" s="600"/>
      <c r="BV161" s="600"/>
      <c r="BW161" s="600"/>
      <c r="BX161" s="600"/>
      <c r="BY161" s="600"/>
      <c r="BZ161" s="600"/>
      <c r="CA161" s="600"/>
      <c r="CB161" s="600"/>
      <c r="CC161" s="600"/>
      <c r="CD161" s="600"/>
      <c r="CE161" s="600"/>
      <c r="CF161" s="600"/>
      <c r="CG161" s="600"/>
      <c r="CH161" s="600"/>
      <c r="CI161" s="600"/>
      <c r="CJ161" s="600"/>
      <c r="CK161" s="600"/>
      <c r="CL161" s="600"/>
      <c r="CM161" s="600"/>
      <c r="CN161" s="600"/>
      <c r="CO161" s="600"/>
      <c r="CP161" s="600"/>
      <c r="CQ161" s="600"/>
      <c r="CR161" s="600"/>
      <c r="CS161" s="600"/>
      <c r="CT161" s="600"/>
      <c r="CU161" s="600"/>
      <c r="CV161" s="600"/>
      <c r="CW161" s="600"/>
      <c r="CX161" s="600"/>
      <c r="CY161" s="600"/>
      <c r="CZ161" s="600"/>
      <c r="DA161" s="600"/>
      <c r="DB161" s="600"/>
      <c r="DC161" s="600"/>
      <c r="DD161" s="600"/>
      <c r="DE161" s="600"/>
      <c r="DF161" s="600"/>
    </row>
    <row r="162" spans="1:110" s="56" customFormat="1" ht="21.75" customHeight="1">
      <c r="A162" s="610" t="s">
        <v>189</v>
      </c>
      <c r="B162" s="610"/>
      <c r="C162" s="610"/>
      <c r="D162" s="241">
        <v>10605</v>
      </c>
      <c r="E162" s="521">
        <v>12121</v>
      </c>
      <c r="F162" s="521">
        <v>12216</v>
      </c>
      <c r="G162" s="521">
        <v>12663</v>
      </c>
      <c r="H162" s="521">
        <v>12593</v>
      </c>
      <c r="I162" s="242">
        <v>13503</v>
      </c>
      <c r="J162" s="242">
        <v>13764</v>
      </c>
      <c r="K162" s="242">
        <v>13544</v>
      </c>
      <c r="L162" s="242">
        <v>16868</v>
      </c>
      <c r="M162" s="243">
        <v>15593</v>
      </c>
      <c r="N162" s="243">
        <v>15756</v>
      </c>
      <c r="O162" s="243">
        <v>15911</v>
      </c>
      <c r="P162" s="138">
        <v>17404</v>
      </c>
      <c r="Q162" s="138">
        <v>15347</v>
      </c>
      <c r="R162" s="138">
        <v>15184</v>
      </c>
      <c r="S162" s="609">
        <v>15350</v>
      </c>
      <c r="T162" s="609">
        <v>15642</v>
      </c>
      <c r="U162" s="235">
        <v>15862</v>
      </c>
      <c r="V162" s="244">
        <v>16324</v>
      </c>
      <c r="W162" s="244">
        <v>16124</v>
      </c>
      <c r="X162" s="113">
        <v>16560</v>
      </c>
      <c r="Y162" s="113">
        <v>16998</v>
      </c>
      <c r="Z162" s="113">
        <v>17034</v>
      </c>
      <c r="AA162" s="113">
        <v>17931</v>
      </c>
      <c r="AB162" s="113">
        <v>18860</v>
      </c>
      <c r="AC162" s="113">
        <v>17690</v>
      </c>
      <c r="AD162" s="113">
        <v>18956</v>
      </c>
      <c r="AE162" s="113">
        <v>19420</v>
      </c>
      <c r="AF162" s="113">
        <v>20322</v>
      </c>
      <c r="AG162" s="113">
        <v>19348</v>
      </c>
      <c r="AH162" s="113">
        <v>19213</v>
      </c>
      <c r="AI162" s="113">
        <v>19780</v>
      </c>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row>
    <row r="163" spans="1:110" s="56" customFormat="1" ht="19.149999999999999" customHeight="1">
      <c r="A163" s="139" t="s">
        <v>190</v>
      </c>
      <c r="B163" s="244"/>
      <c r="C163" s="244"/>
      <c r="D163" s="135">
        <v>3900</v>
      </c>
      <c r="E163" s="157">
        <v>4308</v>
      </c>
      <c r="F163" s="157">
        <v>4159</v>
      </c>
      <c r="G163" s="157">
        <v>4345</v>
      </c>
      <c r="H163" s="157">
        <v>3932</v>
      </c>
      <c r="I163" s="242">
        <v>4610</v>
      </c>
      <c r="J163" s="242">
        <v>4456</v>
      </c>
      <c r="K163" s="242">
        <v>4466</v>
      </c>
      <c r="L163" s="242">
        <v>5228</v>
      </c>
      <c r="M163" s="243">
        <v>6254</v>
      </c>
      <c r="N163" s="243">
        <v>6520</v>
      </c>
      <c r="O163" s="243">
        <v>6179</v>
      </c>
      <c r="P163" s="246">
        <v>5634</v>
      </c>
      <c r="Q163" s="246">
        <v>6004</v>
      </c>
      <c r="R163" s="246">
        <v>6041</v>
      </c>
      <c r="S163" s="609">
        <v>5969</v>
      </c>
      <c r="T163" s="609">
        <v>5679</v>
      </c>
      <c r="U163" s="235">
        <v>6506</v>
      </c>
      <c r="V163" s="244">
        <v>6608</v>
      </c>
      <c r="W163" s="244">
        <v>6826</v>
      </c>
      <c r="X163" s="113">
        <v>6367</v>
      </c>
      <c r="Y163" s="113">
        <v>6783</v>
      </c>
      <c r="Z163" s="113">
        <v>6929</v>
      </c>
      <c r="AA163" s="113">
        <v>7023</v>
      </c>
      <c r="AB163" s="113">
        <v>6523</v>
      </c>
      <c r="AC163" s="113">
        <v>7420</v>
      </c>
      <c r="AD163" s="113">
        <v>7764</v>
      </c>
      <c r="AE163" s="113">
        <v>7814</v>
      </c>
      <c r="AF163" s="113">
        <v>7433</v>
      </c>
      <c r="AG163" s="113">
        <v>8035</v>
      </c>
      <c r="AH163" s="113">
        <v>7897</v>
      </c>
      <c r="AI163" s="113">
        <v>7849</v>
      </c>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row>
    <row r="164" spans="1:110" ht="18" customHeight="1">
      <c r="A164" s="609"/>
      <c r="B164" s="608"/>
      <c r="C164" s="608"/>
      <c r="D164" s="181"/>
      <c r="E164" s="181"/>
      <c r="F164" s="181"/>
      <c r="G164" s="181"/>
      <c r="H164" s="181"/>
      <c r="I164" s="181"/>
      <c r="J164" s="181"/>
      <c r="K164" s="181"/>
      <c r="L164" s="181"/>
      <c r="M164" s="521"/>
      <c r="N164" s="521"/>
      <c r="O164" s="521"/>
      <c r="P164" s="610"/>
      <c r="Q164" s="610"/>
      <c r="R164" s="610"/>
      <c r="S164" s="609"/>
      <c r="T164" s="609"/>
      <c r="U164" s="235"/>
      <c r="V164" s="610"/>
      <c r="W164" s="610"/>
      <c r="X164" s="595"/>
      <c r="Y164" s="595"/>
      <c r="Z164" s="595"/>
      <c r="AA164" s="595"/>
      <c r="AB164" s="595"/>
      <c r="AC164" s="595"/>
      <c r="AD164" s="595"/>
      <c r="AE164" s="595"/>
      <c r="AF164" s="595"/>
      <c r="AG164" s="595"/>
      <c r="AH164" s="595"/>
      <c r="AI164" s="595"/>
      <c r="AJ164" s="600"/>
      <c r="AK164" s="600"/>
      <c r="AL164" s="600"/>
      <c r="AM164" s="600"/>
      <c r="AN164" s="600"/>
      <c r="AO164" s="600"/>
      <c r="AP164" s="600"/>
      <c r="AQ164" s="600"/>
      <c r="AR164" s="600"/>
      <c r="AS164" s="600"/>
      <c r="AT164" s="600"/>
      <c r="AU164" s="600"/>
      <c r="AV164" s="600"/>
      <c r="AW164" s="600"/>
      <c r="AX164" s="600"/>
      <c r="AY164" s="600"/>
      <c r="AZ164" s="600"/>
      <c r="BA164" s="600"/>
      <c r="BB164" s="600"/>
      <c r="BC164" s="600"/>
      <c r="BD164" s="600"/>
      <c r="BE164" s="600"/>
      <c r="BF164" s="600"/>
      <c r="BG164" s="600"/>
      <c r="BH164" s="600"/>
      <c r="BI164" s="600"/>
      <c r="BJ164" s="600"/>
      <c r="BK164" s="600"/>
      <c r="BL164" s="600"/>
      <c r="BM164" s="600"/>
      <c r="BN164" s="600"/>
      <c r="BO164" s="600"/>
      <c r="BP164" s="600"/>
      <c r="BQ164" s="600"/>
      <c r="BR164" s="600"/>
      <c r="BS164" s="600"/>
      <c r="BT164" s="600"/>
      <c r="BU164" s="600"/>
      <c r="BV164" s="600"/>
      <c r="BW164" s="600"/>
      <c r="BX164" s="600"/>
      <c r="BY164" s="600"/>
      <c r="BZ164" s="600"/>
      <c r="CA164" s="600"/>
      <c r="CB164" s="600"/>
      <c r="CC164" s="600"/>
      <c r="CD164" s="600"/>
      <c r="CE164" s="600"/>
      <c r="CF164" s="600"/>
      <c r="CG164" s="600"/>
      <c r="CH164" s="600"/>
      <c r="CI164" s="600"/>
      <c r="CJ164" s="600"/>
      <c r="CK164" s="600"/>
      <c r="CL164" s="600"/>
      <c r="CM164" s="600"/>
      <c r="CN164" s="600"/>
      <c r="CO164" s="600"/>
      <c r="CP164" s="600"/>
      <c r="CQ164" s="600"/>
      <c r="CR164" s="600"/>
      <c r="CS164" s="600"/>
      <c r="CT164" s="600"/>
      <c r="CU164" s="600"/>
      <c r="CV164" s="600"/>
      <c r="CW164" s="600"/>
      <c r="CX164" s="600"/>
      <c r="CY164" s="600"/>
      <c r="CZ164" s="600"/>
      <c r="DA164" s="600"/>
      <c r="DB164" s="600"/>
      <c r="DC164" s="600"/>
      <c r="DD164" s="600"/>
      <c r="DE164" s="600"/>
      <c r="DF164" s="600"/>
    </row>
    <row r="165" spans="1:110" ht="37.5" customHeight="1">
      <c r="A165" s="1046" t="s">
        <v>593</v>
      </c>
      <c r="B165" s="1076"/>
      <c r="C165" s="1076"/>
      <c r="D165" s="135">
        <v>114</v>
      </c>
      <c r="E165" s="157">
        <v>935</v>
      </c>
      <c r="F165" s="157">
        <v>1063</v>
      </c>
      <c r="G165" s="157">
        <v>1395</v>
      </c>
      <c r="H165" s="157">
        <v>115</v>
      </c>
      <c r="I165" s="181">
        <v>253</v>
      </c>
      <c r="J165" s="181">
        <v>646</v>
      </c>
      <c r="K165" s="181">
        <v>972</v>
      </c>
      <c r="L165" s="181">
        <v>1227</v>
      </c>
      <c r="M165" s="521">
        <v>1459</v>
      </c>
      <c r="N165" s="521">
        <v>2210</v>
      </c>
      <c r="O165" s="521">
        <v>2624.057498447261</v>
      </c>
      <c r="P165" s="138">
        <v>181</v>
      </c>
      <c r="Q165" s="609">
        <v>412</v>
      </c>
      <c r="R165" s="609">
        <v>634</v>
      </c>
      <c r="S165" s="609">
        <v>929</v>
      </c>
      <c r="T165" s="609">
        <v>216</v>
      </c>
      <c r="U165" s="610">
        <v>513</v>
      </c>
      <c r="V165" s="610">
        <v>750</v>
      </c>
      <c r="W165" s="610">
        <v>1249</v>
      </c>
      <c r="X165" s="595">
        <v>205</v>
      </c>
      <c r="Y165" s="595">
        <v>572</v>
      </c>
      <c r="Z165" s="595">
        <v>962</v>
      </c>
      <c r="AA165" s="595">
        <v>1482</v>
      </c>
      <c r="AB165" s="595">
        <v>218</v>
      </c>
      <c r="AC165" s="595">
        <v>566</v>
      </c>
      <c r="AD165" s="595">
        <v>942</v>
      </c>
      <c r="AE165" s="595">
        <v>1574</v>
      </c>
      <c r="AF165" s="595">
        <v>222</v>
      </c>
      <c r="AG165" s="595">
        <v>533</v>
      </c>
      <c r="AH165" s="595">
        <v>862</v>
      </c>
      <c r="AI165" s="595">
        <v>1299</v>
      </c>
      <c r="AJ165" s="600"/>
      <c r="AK165" s="600"/>
      <c r="AL165" s="600"/>
      <c r="AM165" s="600"/>
      <c r="AN165" s="600"/>
      <c r="AO165" s="600"/>
      <c r="AP165" s="600"/>
      <c r="AQ165" s="600"/>
      <c r="AR165" s="600"/>
      <c r="AS165" s="600"/>
      <c r="AT165" s="600"/>
      <c r="AU165" s="600"/>
      <c r="AV165" s="600"/>
      <c r="AW165" s="600"/>
      <c r="AX165" s="600"/>
      <c r="AY165" s="600"/>
      <c r="AZ165" s="600"/>
      <c r="BA165" s="600"/>
      <c r="BB165" s="600"/>
      <c r="BC165" s="600"/>
      <c r="BD165" s="600"/>
      <c r="BE165" s="600"/>
      <c r="BF165" s="600"/>
      <c r="BG165" s="600"/>
      <c r="BH165" s="600"/>
      <c r="BI165" s="600"/>
      <c r="BJ165" s="600"/>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600"/>
      <c r="CH165" s="600"/>
      <c r="CI165" s="600"/>
      <c r="CJ165" s="600"/>
      <c r="CK165" s="600"/>
      <c r="CL165" s="600"/>
      <c r="CM165" s="600"/>
      <c r="CN165" s="600"/>
      <c r="CO165" s="600"/>
      <c r="CP165" s="600"/>
      <c r="CQ165" s="600"/>
      <c r="CR165" s="600"/>
      <c r="CS165" s="600"/>
      <c r="CT165" s="600"/>
      <c r="CU165" s="600"/>
      <c r="CV165" s="600"/>
      <c r="CW165" s="600"/>
      <c r="CX165" s="600"/>
      <c r="CY165" s="600"/>
      <c r="CZ165" s="600"/>
      <c r="DA165" s="600"/>
      <c r="DB165" s="600"/>
      <c r="DC165" s="600"/>
      <c r="DD165" s="600"/>
      <c r="DE165" s="600"/>
      <c r="DF165" s="600"/>
    </row>
    <row r="166" spans="1:110" ht="21">
      <c r="A166" s="139" t="s">
        <v>594</v>
      </c>
      <c r="B166" s="609"/>
      <c r="C166" s="609"/>
      <c r="D166" s="135">
        <v>71</v>
      </c>
      <c r="E166" s="157">
        <v>174</v>
      </c>
      <c r="F166" s="157">
        <v>297</v>
      </c>
      <c r="G166" s="157">
        <v>485</v>
      </c>
      <c r="H166" s="157">
        <v>100</v>
      </c>
      <c r="I166" s="181">
        <v>236</v>
      </c>
      <c r="J166" s="181">
        <v>382</v>
      </c>
      <c r="K166" s="181">
        <v>655</v>
      </c>
      <c r="L166" s="181">
        <v>175</v>
      </c>
      <c r="M166" s="521">
        <v>408</v>
      </c>
      <c r="N166" s="521">
        <v>716</v>
      </c>
      <c r="O166" s="521">
        <v>1108</v>
      </c>
      <c r="P166" s="229">
        <v>150</v>
      </c>
      <c r="Q166" s="609">
        <v>352</v>
      </c>
      <c r="R166" s="609">
        <v>571</v>
      </c>
      <c r="S166" s="229">
        <v>862</v>
      </c>
      <c r="T166" s="229">
        <v>196</v>
      </c>
      <c r="U166" s="235">
        <v>493</v>
      </c>
      <c r="V166" s="610">
        <v>723</v>
      </c>
      <c r="W166" s="610">
        <v>1222</v>
      </c>
      <c r="X166" s="595">
        <v>167</v>
      </c>
      <c r="Y166" s="595">
        <v>533</v>
      </c>
      <c r="Z166" s="595">
        <v>899</v>
      </c>
      <c r="AA166" s="595">
        <v>1408</v>
      </c>
      <c r="AB166" s="595">
        <v>218</v>
      </c>
      <c r="AC166" s="595">
        <v>561</v>
      </c>
      <c r="AD166" s="595">
        <v>937</v>
      </c>
      <c r="AE166" s="595">
        <v>1558</v>
      </c>
      <c r="AF166" s="595">
        <v>221</v>
      </c>
      <c r="AG166" s="595">
        <v>521</v>
      </c>
      <c r="AH166" s="595">
        <v>850</v>
      </c>
      <c r="AI166" s="595">
        <v>1284</v>
      </c>
      <c r="AJ166" s="600"/>
      <c r="AK166" s="600"/>
      <c r="AL166" s="600"/>
      <c r="AM166" s="600"/>
      <c r="AN166" s="600"/>
      <c r="AO166" s="600"/>
      <c r="AP166" s="600"/>
      <c r="AQ166" s="600"/>
      <c r="AR166" s="600"/>
      <c r="AS166" s="600"/>
      <c r="AT166" s="600"/>
      <c r="AU166" s="600"/>
      <c r="AV166" s="600"/>
      <c r="AW166" s="600"/>
      <c r="AX166" s="600"/>
      <c r="AY166" s="600"/>
      <c r="AZ166" s="600"/>
      <c r="BA166" s="600"/>
      <c r="BB166" s="600"/>
      <c r="BC166" s="600"/>
      <c r="BD166" s="600"/>
      <c r="BE166" s="600"/>
      <c r="BF166" s="600"/>
      <c r="BG166" s="600"/>
      <c r="BH166" s="600"/>
      <c r="BI166" s="600"/>
      <c r="BJ166" s="600"/>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600"/>
      <c r="CH166" s="600"/>
      <c r="CI166" s="600"/>
      <c r="CJ166" s="600"/>
      <c r="CK166" s="600"/>
      <c r="CL166" s="600"/>
      <c r="CM166" s="600"/>
      <c r="CN166" s="600"/>
      <c r="CO166" s="600"/>
      <c r="CP166" s="600"/>
      <c r="CQ166" s="600"/>
      <c r="CR166" s="600"/>
      <c r="CS166" s="600"/>
      <c r="CT166" s="600"/>
      <c r="CU166" s="600"/>
      <c r="CV166" s="600"/>
      <c r="CW166" s="600"/>
      <c r="CX166" s="600"/>
      <c r="CY166" s="600"/>
      <c r="CZ166" s="600"/>
      <c r="DA166" s="600"/>
      <c r="DB166" s="600"/>
      <c r="DC166" s="600"/>
      <c r="DD166" s="600"/>
      <c r="DE166" s="600"/>
      <c r="DF166" s="600"/>
    </row>
    <row r="167" spans="1:110">
      <c r="A167" s="139"/>
      <c r="B167" s="609"/>
      <c r="C167" s="609"/>
      <c r="D167" s="181"/>
      <c r="E167" s="181"/>
      <c r="F167" s="181"/>
      <c r="G167" s="181"/>
      <c r="H167" s="181"/>
      <c r="I167" s="181"/>
      <c r="J167" s="181"/>
      <c r="K167" s="181"/>
      <c r="L167" s="181"/>
      <c r="M167" s="521"/>
      <c r="N167" s="521"/>
      <c r="O167" s="521"/>
      <c r="P167" s="610"/>
      <c r="Q167" s="610"/>
      <c r="R167" s="610"/>
      <c r="S167" s="609"/>
      <c r="T167" s="609"/>
      <c r="U167" s="235"/>
      <c r="V167" s="610"/>
      <c r="W167" s="610"/>
      <c r="X167" s="595"/>
      <c r="Y167" s="595"/>
      <c r="Z167" s="595"/>
      <c r="AA167" s="595"/>
      <c r="AB167" s="595"/>
      <c r="AC167" s="595"/>
      <c r="AD167" s="595"/>
      <c r="AE167" s="595"/>
      <c r="AF167" s="595"/>
      <c r="AG167" s="595"/>
      <c r="AH167" s="595"/>
      <c r="AI167" s="595"/>
      <c r="AJ167" s="600"/>
      <c r="AK167" s="600"/>
      <c r="AL167" s="600"/>
      <c r="AM167" s="600"/>
      <c r="AN167" s="600"/>
      <c r="AO167" s="600"/>
      <c r="AP167" s="600"/>
      <c r="AQ167" s="600"/>
      <c r="AR167" s="600"/>
      <c r="AS167" s="600"/>
      <c r="AT167" s="600"/>
      <c r="AU167" s="600"/>
      <c r="AV167" s="600"/>
      <c r="AW167" s="600"/>
      <c r="AX167" s="600"/>
      <c r="AY167" s="600"/>
      <c r="AZ167" s="600"/>
      <c r="BA167" s="600"/>
      <c r="BB167" s="600"/>
      <c r="BC167" s="600"/>
      <c r="BD167" s="600"/>
      <c r="BE167" s="600"/>
      <c r="BF167" s="600"/>
      <c r="BG167" s="600"/>
      <c r="BH167" s="600"/>
      <c r="BI167" s="600"/>
      <c r="BJ167" s="600"/>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c r="CT167" s="600"/>
      <c r="CU167" s="600"/>
      <c r="CV167" s="600"/>
      <c r="CW167" s="600"/>
      <c r="CX167" s="600"/>
      <c r="CY167" s="600"/>
      <c r="CZ167" s="600"/>
      <c r="DA167" s="600"/>
      <c r="DB167" s="600"/>
      <c r="DC167" s="600"/>
      <c r="DD167" s="600"/>
      <c r="DE167" s="600"/>
      <c r="DF167" s="600"/>
    </row>
    <row r="168" spans="1:110" ht="19.5" customHeight="1">
      <c r="A168" s="139" t="s">
        <v>595</v>
      </c>
      <c r="B168" s="609"/>
      <c r="C168" s="609"/>
      <c r="D168" s="248">
        <v>19.399999999999999</v>
      </c>
      <c r="E168" s="249">
        <v>14.6</v>
      </c>
      <c r="F168" s="250">
        <v>12.5</v>
      </c>
      <c r="G168" s="249">
        <v>13.4</v>
      </c>
      <c r="H168" s="250">
        <v>18</v>
      </c>
      <c r="I168" s="247">
        <v>14.8</v>
      </c>
      <c r="J168" s="247">
        <v>15.1</v>
      </c>
      <c r="K168" s="247">
        <v>16.5</v>
      </c>
      <c r="L168" s="247">
        <v>17.3</v>
      </c>
      <c r="M168" s="247">
        <v>14.6</v>
      </c>
      <c r="N168" s="247">
        <v>13.7</v>
      </c>
      <c r="O168" s="247">
        <v>15</v>
      </c>
      <c r="P168" s="251">
        <v>14.5</v>
      </c>
      <c r="Q168" s="251">
        <v>13.1</v>
      </c>
      <c r="R168" s="251">
        <v>11.4</v>
      </c>
      <c r="S168" s="251">
        <v>12.1</v>
      </c>
      <c r="T168" s="251">
        <v>18.7</v>
      </c>
      <c r="U168" s="249">
        <v>14.3</v>
      </c>
      <c r="V168" s="252">
        <v>12.2</v>
      </c>
      <c r="W168" s="253">
        <v>11.6</v>
      </c>
      <c r="X168" s="519">
        <v>19.100000000000001</v>
      </c>
      <c r="Y168" s="519">
        <v>16.100000000000001</v>
      </c>
      <c r="Z168" s="519">
        <v>14.3</v>
      </c>
      <c r="AA168" s="519">
        <v>14.8</v>
      </c>
      <c r="AB168" s="519">
        <v>14.6</v>
      </c>
      <c r="AC168" s="519">
        <v>11.3</v>
      </c>
      <c r="AD168" s="519">
        <v>9.1</v>
      </c>
      <c r="AE168" s="519">
        <v>10.199999999999999</v>
      </c>
      <c r="AF168" s="519">
        <v>13.4</v>
      </c>
      <c r="AG168" s="519">
        <v>10.8</v>
      </c>
      <c r="AH168" s="519">
        <v>8.1999999999999993</v>
      </c>
      <c r="AI168" s="519">
        <v>9.1999999999999993</v>
      </c>
      <c r="AJ168" s="600"/>
      <c r="AK168" s="600"/>
      <c r="AL168" s="600"/>
      <c r="AM168" s="600"/>
      <c r="AN168" s="600"/>
      <c r="AO168" s="600"/>
      <c r="AP168" s="600"/>
      <c r="AQ168" s="600"/>
      <c r="AR168" s="600"/>
      <c r="AS168" s="600"/>
      <c r="AT168" s="600"/>
      <c r="AU168" s="600"/>
      <c r="AV168" s="600"/>
      <c r="AW168" s="600"/>
      <c r="AX168" s="600"/>
      <c r="AY168" s="600"/>
      <c r="AZ168" s="600"/>
      <c r="BA168" s="600"/>
      <c r="BB168" s="600"/>
      <c r="BC168" s="600"/>
      <c r="BD168" s="600"/>
      <c r="BE168" s="600"/>
      <c r="BF168" s="600"/>
      <c r="BG168" s="600"/>
      <c r="BH168" s="600"/>
      <c r="BI168" s="600"/>
      <c r="BJ168" s="600"/>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c r="CT168" s="600"/>
      <c r="CU168" s="600"/>
      <c r="CV168" s="600"/>
      <c r="CW168" s="600"/>
      <c r="CX168" s="600"/>
      <c r="CY168" s="600"/>
      <c r="CZ168" s="600"/>
      <c r="DA168" s="600"/>
      <c r="DB168" s="600"/>
      <c r="DC168" s="600"/>
      <c r="DD168" s="600"/>
      <c r="DE168" s="600"/>
      <c r="DF168" s="600"/>
    </row>
    <row r="169" spans="1:110" ht="19.5" customHeight="1">
      <c r="A169" s="139" t="s">
        <v>596</v>
      </c>
      <c r="B169" s="609"/>
      <c r="C169" s="609"/>
      <c r="D169" s="247">
        <v>15</v>
      </c>
      <c r="E169" s="250">
        <v>14.5</v>
      </c>
      <c r="F169" s="250">
        <v>14</v>
      </c>
      <c r="G169" s="250">
        <v>13.4</v>
      </c>
      <c r="H169" s="250">
        <v>15.3</v>
      </c>
      <c r="I169" s="247">
        <v>14.1</v>
      </c>
      <c r="J169" s="247">
        <v>16.100000000000001</v>
      </c>
      <c r="K169" s="247">
        <v>16.5</v>
      </c>
      <c r="L169" s="247">
        <v>14.4</v>
      </c>
      <c r="M169" s="247">
        <v>14.9</v>
      </c>
      <c r="N169" s="247">
        <v>14.1</v>
      </c>
      <c r="O169" s="247">
        <v>15</v>
      </c>
      <c r="P169" s="254">
        <v>12.6</v>
      </c>
      <c r="Q169" s="254">
        <v>14.1</v>
      </c>
      <c r="R169" s="254">
        <v>13.2</v>
      </c>
      <c r="S169" s="254">
        <v>12.1</v>
      </c>
      <c r="T169" s="254">
        <v>12.3</v>
      </c>
      <c r="U169" s="249">
        <v>12.8</v>
      </c>
      <c r="V169" s="252">
        <v>12.9</v>
      </c>
      <c r="W169" s="253">
        <v>11.6</v>
      </c>
      <c r="X169" s="519">
        <v>12.6</v>
      </c>
      <c r="Y169" s="519">
        <v>13.8</v>
      </c>
      <c r="Z169" s="519">
        <v>13.5</v>
      </c>
      <c r="AA169" s="519">
        <v>14.8</v>
      </c>
      <c r="AB169" s="519">
        <v>12.8</v>
      </c>
      <c r="AC169" s="519">
        <v>11.3</v>
      </c>
      <c r="AD169" s="519">
        <v>10.4</v>
      </c>
      <c r="AE169" s="519">
        <v>10.199999999999999</v>
      </c>
      <c r="AF169" s="519">
        <v>9.1</v>
      </c>
      <c r="AG169" s="519">
        <v>10.5</v>
      </c>
      <c r="AH169" s="519">
        <v>9.5</v>
      </c>
      <c r="AI169" s="519">
        <v>9.1999999999999993</v>
      </c>
      <c r="AJ169" s="600"/>
      <c r="AK169" s="600"/>
      <c r="AL169" s="600"/>
      <c r="AM169" s="600"/>
      <c r="AN169" s="600"/>
      <c r="AO169" s="600"/>
      <c r="AP169" s="600"/>
      <c r="AQ169" s="600"/>
      <c r="AR169" s="600"/>
      <c r="AS169" s="600"/>
      <c r="AT169" s="600"/>
      <c r="AU169" s="600"/>
      <c r="AV169" s="600"/>
      <c r="AW169" s="600"/>
      <c r="AX169" s="600"/>
      <c r="AY169" s="600"/>
      <c r="AZ169" s="600"/>
      <c r="BA169" s="600"/>
      <c r="BB169" s="600"/>
      <c r="BC169" s="600"/>
      <c r="BD169" s="600"/>
      <c r="BE169" s="600"/>
      <c r="BF169" s="600"/>
      <c r="BG169" s="600"/>
      <c r="BH169" s="600"/>
      <c r="BI169" s="600"/>
      <c r="BJ169" s="600"/>
      <c r="BK169" s="600"/>
      <c r="BL169" s="600"/>
      <c r="BM169" s="600"/>
      <c r="BN169" s="600"/>
      <c r="BO169" s="600"/>
      <c r="BP169" s="600"/>
      <c r="BQ169" s="600"/>
      <c r="BR169" s="600"/>
      <c r="BS169" s="600"/>
      <c r="BT169" s="600"/>
      <c r="BU169" s="600"/>
      <c r="BV169" s="600"/>
      <c r="BW169" s="600"/>
      <c r="BX169" s="600"/>
      <c r="BY169" s="600"/>
      <c r="BZ169" s="600"/>
      <c r="CA169" s="600"/>
      <c r="CB169" s="600"/>
      <c r="CC169" s="600"/>
      <c r="CD169" s="600"/>
      <c r="CE169" s="600"/>
      <c r="CF169" s="600"/>
      <c r="CG169" s="600"/>
      <c r="CH169" s="600"/>
      <c r="CI169" s="600"/>
      <c r="CJ169" s="600"/>
      <c r="CK169" s="600"/>
      <c r="CL169" s="600"/>
      <c r="CM169" s="600"/>
      <c r="CN169" s="600"/>
      <c r="CO169" s="600"/>
      <c r="CP169" s="600"/>
      <c r="CQ169" s="600"/>
      <c r="CR169" s="600"/>
      <c r="CS169" s="600"/>
      <c r="CT169" s="600"/>
      <c r="CU169" s="600"/>
      <c r="CV169" s="600"/>
      <c r="CW169" s="600"/>
      <c r="CX169" s="600"/>
      <c r="CY169" s="600"/>
      <c r="CZ169" s="600"/>
      <c r="DA169" s="600"/>
      <c r="DB169" s="600"/>
      <c r="DC169" s="600"/>
      <c r="DD169" s="600"/>
      <c r="DE169" s="600"/>
      <c r="DF169" s="600"/>
    </row>
    <row r="170" spans="1:110" ht="18" customHeight="1">
      <c r="A170" s="139"/>
      <c r="B170" s="609"/>
      <c r="C170" s="138"/>
      <c r="D170" s="255"/>
      <c r="E170" s="176"/>
      <c r="F170" s="176"/>
      <c r="G170" s="609"/>
      <c r="H170" s="176"/>
      <c r="I170" s="255"/>
      <c r="J170" s="256"/>
      <c r="K170" s="609"/>
      <c r="L170" s="157"/>
      <c r="M170" s="157"/>
      <c r="N170" s="157"/>
      <c r="O170" s="157"/>
      <c r="P170" s="609"/>
      <c r="Q170" s="609"/>
      <c r="R170" s="609"/>
      <c r="S170" s="229"/>
      <c r="T170" s="229"/>
      <c r="U170" s="235"/>
      <c r="V170" s="163"/>
      <c r="W170" s="609"/>
      <c r="X170" s="600"/>
      <c r="Y170" s="600"/>
      <c r="Z170" s="600"/>
      <c r="AA170" s="600"/>
      <c r="AB170" s="600"/>
      <c r="AC170" s="600"/>
      <c r="AD170" s="600"/>
      <c r="AE170" s="600"/>
      <c r="AF170" s="600"/>
      <c r="AG170" s="600"/>
      <c r="AH170" s="600"/>
      <c r="AI170" s="600"/>
      <c r="AJ170" s="600"/>
      <c r="AK170" s="600"/>
      <c r="AL170" s="600"/>
      <c r="AM170" s="600"/>
      <c r="AN170" s="600"/>
      <c r="AO170" s="600"/>
      <c r="AP170" s="600"/>
      <c r="AQ170" s="600"/>
      <c r="AR170" s="600"/>
      <c r="AS170" s="600"/>
      <c r="AT170" s="600"/>
      <c r="AU170" s="600"/>
      <c r="AV170" s="600"/>
      <c r="AW170" s="600"/>
      <c r="AX170" s="600"/>
      <c r="AY170" s="600"/>
      <c r="AZ170" s="600"/>
      <c r="BA170" s="600"/>
      <c r="BB170" s="600"/>
      <c r="BC170" s="600"/>
      <c r="BD170" s="600"/>
      <c r="BE170" s="600"/>
      <c r="BF170" s="600"/>
      <c r="BG170" s="600"/>
      <c r="BH170" s="600"/>
      <c r="BI170" s="600"/>
      <c r="BJ170" s="600"/>
      <c r="BK170" s="600"/>
      <c r="BL170" s="600"/>
      <c r="BM170" s="600"/>
      <c r="BN170" s="600"/>
      <c r="BO170" s="600"/>
      <c r="BP170" s="600"/>
      <c r="BQ170" s="600"/>
      <c r="BR170" s="600"/>
      <c r="BS170" s="600"/>
      <c r="BT170" s="600"/>
      <c r="BU170" s="600"/>
      <c r="BV170" s="600"/>
      <c r="BW170" s="600"/>
      <c r="BX170" s="600"/>
      <c r="BY170" s="600"/>
      <c r="BZ170" s="600"/>
      <c r="CA170" s="600"/>
      <c r="CB170" s="600"/>
      <c r="CC170" s="600"/>
      <c r="CD170" s="600"/>
      <c r="CE170" s="600"/>
      <c r="CF170" s="600"/>
      <c r="CG170" s="600"/>
      <c r="CH170" s="600"/>
      <c r="CI170" s="600"/>
      <c r="CJ170" s="600"/>
      <c r="CK170" s="600"/>
      <c r="CL170" s="600"/>
      <c r="CM170" s="600"/>
      <c r="CN170" s="600"/>
      <c r="CO170" s="600"/>
      <c r="CP170" s="600"/>
      <c r="CQ170" s="600"/>
      <c r="CR170" s="600"/>
      <c r="CS170" s="600"/>
      <c r="CT170" s="600"/>
      <c r="CU170" s="600"/>
      <c r="CV170" s="600"/>
      <c r="CW170" s="600"/>
      <c r="CX170" s="600"/>
      <c r="CY170" s="600"/>
      <c r="CZ170" s="600"/>
      <c r="DA170" s="600"/>
      <c r="DB170" s="600"/>
      <c r="DC170" s="600"/>
      <c r="DD170" s="600"/>
      <c r="DE170" s="600"/>
      <c r="DF170" s="600"/>
    </row>
    <row r="171" spans="1:110" ht="21">
      <c r="A171" s="139" t="s">
        <v>597</v>
      </c>
      <c r="B171" s="609"/>
      <c r="C171" s="609"/>
      <c r="D171" s="523">
        <v>21.4</v>
      </c>
      <c r="E171" s="523">
        <v>16.3</v>
      </c>
      <c r="F171" s="523">
        <v>13.7</v>
      </c>
      <c r="G171" s="257">
        <v>14.4</v>
      </c>
      <c r="H171" s="256">
        <v>21.1</v>
      </c>
      <c r="I171" s="523">
        <v>17.2</v>
      </c>
      <c r="J171" s="523">
        <v>17.8</v>
      </c>
      <c r="K171" s="523">
        <v>19.100000000000001</v>
      </c>
      <c r="L171" s="523">
        <v>21</v>
      </c>
      <c r="M171" s="523">
        <v>17.2</v>
      </c>
      <c r="N171" s="523">
        <v>15.7</v>
      </c>
      <c r="O171" s="523">
        <v>18.7</v>
      </c>
      <c r="P171" s="258">
        <v>19.600000000000001</v>
      </c>
      <c r="Q171" s="258">
        <v>17.399999999999999</v>
      </c>
      <c r="R171" s="258">
        <v>14.6</v>
      </c>
      <c r="S171" s="259">
        <v>16</v>
      </c>
      <c r="T171" s="259">
        <v>25.7</v>
      </c>
      <c r="U171" s="257">
        <v>19.3</v>
      </c>
      <c r="V171" s="260">
        <v>16.600000000000001</v>
      </c>
      <c r="W171" s="253">
        <v>15.7</v>
      </c>
      <c r="X171" s="519">
        <v>26.9</v>
      </c>
      <c r="Y171" s="519">
        <v>22</v>
      </c>
      <c r="Z171" s="519">
        <v>19.100000000000001</v>
      </c>
      <c r="AA171" s="519">
        <v>19.7</v>
      </c>
      <c r="AB171" s="519">
        <v>18.2</v>
      </c>
      <c r="AC171" s="519">
        <v>13.7</v>
      </c>
      <c r="AD171" s="519">
        <v>10.9</v>
      </c>
      <c r="AE171" s="519">
        <v>14.6</v>
      </c>
      <c r="AF171" s="519">
        <v>17.8</v>
      </c>
      <c r="AG171" s="519">
        <v>13.7</v>
      </c>
      <c r="AH171" s="519">
        <v>10.1</v>
      </c>
      <c r="AI171" s="519">
        <v>12</v>
      </c>
      <c r="AJ171" s="600"/>
      <c r="AK171" s="600"/>
      <c r="AL171" s="600"/>
      <c r="AM171" s="600"/>
      <c r="AN171" s="600"/>
      <c r="AO171" s="600"/>
      <c r="AP171" s="600"/>
      <c r="AQ171" s="600"/>
      <c r="AR171" s="600"/>
      <c r="AS171" s="600"/>
      <c r="AT171" s="600"/>
      <c r="AU171" s="600"/>
      <c r="AV171" s="600"/>
      <c r="AW171" s="600"/>
      <c r="AX171" s="600"/>
      <c r="AY171" s="600"/>
      <c r="AZ171" s="600"/>
      <c r="BA171" s="600"/>
      <c r="BB171" s="600"/>
      <c r="BC171" s="600"/>
      <c r="BD171" s="600"/>
      <c r="BE171" s="600"/>
      <c r="BF171" s="600"/>
      <c r="BG171" s="600"/>
      <c r="BH171" s="600"/>
      <c r="BI171" s="600"/>
      <c r="BJ171" s="600"/>
      <c r="BK171" s="600"/>
      <c r="BL171" s="600"/>
      <c r="BM171" s="600"/>
      <c r="BN171" s="600"/>
      <c r="BO171" s="600"/>
      <c r="BP171" s="600"/>
      <c r="BQ171" s="600"/>
      <c r="BR171" s="600"/>
      <c r="BS171" s="600"/>
      <c r="BT171" s="600"/>
      <c r="BU171" s="600"/>
      <c r="BV171" s="600"/>
      <c r="BW171" s="600"/>
      <c r="BX171" s="600"/>
      <c r="BY171" s="600"/>
      <c r="BZ171" s="600"/>
      <c r="CA171" s="600"/>
      <c r="CB171" s="600"/>
      <c r="CC171" s="600"/>
      <c r="CD171" s="600"/>
      <c r="CE171" s="600"/>
      <c r="CF171" s="600"/>
      <c r="CG171" s="600"/>
      <c r="CH171" s="600"/>
      <c r="CI171" s="600"/>
      <c r="CJ171" s="600"/>
      <c r="CK171" s="600"/>
      <c r="CL171" s="600"/>
      <c r="CM171" s="600"/>
      <c r="CN171" s="600"/>
      <c r="CO171" s="600"/>
      <c r="CP171" s="600"/>
      <c r="CQ171" s="600"/>
      <c r="CR171" s="600"/>
      <c r="CS171" s="600"/>
      <c r="CT171" s="600"/>
      <c r="CU171" s="600"/>
      <c r="CV171" s="600"/>
      <c r="CW171" s="600"/>
      <c r="CX171" s="600"/>
      <c r="CY171" s="600"/>
      <c r="CZ171" s="600"/>
      <c r="DA171" s="600"/>
      <c r="DB171" s="600"/>
      <c r="DC171" s="600"/>
      <c r="DD171" s="600"/>
      <c r="DE171" s="600"/>
      <c r="DF171" s="600"/>
    </row>
    <row r="172" spans="1:110" ht="21">
      <c r="A172" s="139" t="s">
        <v>598</v>
      </c>
      <c r="B172" s="609"/>
      <c r="C172" s="609"/>
      <c r="D172" s="523">
        <v>16</v>
      </c>
      <c r="E172" s="523">
        <v>15.6</v>
      </c>
      <c r="F172" s="523">
        <v>15.2</v>
      </c>
      <c r="G172" s="261">
        <v>14.4</v>
      </c>
      <c r="H172" s="523">
        <v>18.399999999999999</v>
      </c>
      <c r="I172" s="523">
        <v>17.3</v>
      </c>
      <c r="J172" s="523">
        <v>20</v>
      </c>
      <c r="K172" s="523">
        <v>19.100000000000001</v>
      </c>
      <c r="L172" s="523">
        <v>18</v>
      </c>
      <c r="M172" s="523">
        <v>19.100000000000001</v>
      </c>
      <c r="N172" s="523">
        <v>16.7</v>
      </c>
      <c r="O172" s="523">
        <v>18.7</v>
      </c>
      <c r="P172" s="259">
        <v>17</v>
      </c>
      <c r="Q172" s="259">
        <v>19.899999999999999</v>
      </c>
      <c r="R172" s="259">
        <v>18.600000000000001</v>
      </c>
      <c r="S172" s="259">
        <v>16</v>
      </c>
      <c r="T172" s="259">
        <v>17.600000000000001</v>
      </c>
      <c r="U172" s="257">
        <v>18</v>
      </c>
      <c r="V172" s="262">
        <v>17.899999999999999</v>
      </c>
      <c r="W172" s="253">
        <v>15.7</v>
      </c>
      <c r="X172" s="519">
        <v>17.5</v>
      </c>
      <c r="Y172" s="519">
        <v>19.100000000000001</v>
      </c>
      <c r="Z172" s="519">
        <v>18.5</v>
      </c>
      <c r="AA172" s="519">
        <v>19.7</v>
      </c>
      <c r="AB172" s="519">
        <v>16.7</v>
      </c>
      <c r="AC172" s="519">
        <v>14</v>
      </c>
      <c r="AD172" s="519">
        <v>13.1</v>
      </c>
      <c r="AE172" s="519">
        <v>14.6</v>
      </c>
      <c r="AF172" s="519">
        <v>13</v>
      </c>
      <c r="AG172" s="519">
        <v>15.4</v>
      </c>
      <c r="AH172" s="519">
        <v>14.4</v>
      </c>
      <c r="AI172" s="519">
        <v>12</v>
      </c>
      <c r="AJ172" s="600"/>
      <c r="AK172" s="600"/>
      <c r="AL172" s="600"/>
      <c r="AM172" s="600"/>
      <c r="AN172" s="600"/>
      <c r="AO172" s="600"/>
      <c r="AP172" s="600"/>
      <c r="AQ172" s="600"/>
      <c r="AR172" s="600"/>
      <c r="AS172" s="600"/>
      <c r="AT172" s="600"/>
      <c r="AU172" s="600"/>
      <c r="AV172" s="600"/>
      <c r="AW172" s="600"/>
      <c r="AX172" s="600"/>
      <c r="AY172" s="600"/>
      <c r="AZ172" s="600"/>
      <c r="BA172" s="600"/>
      <c r="BB172" s="600"/>
      <c r="BC172" s="600"/>
      <c r="BD172" s="600"/>
      <c r="BE172" s="600"/>
      <c r="BF172" s="600"/>
      <c r="BG172" s="600"/>
      <c r="BH172" s="600"/>
      <c r="BI172" s="600"/>
      <c r="BJ172" s="600"/>
      <c r="BK172" s="600"/>
      <c r="BL172" s="600"/>
      <c r="BM172" s="600"/>
      <c r="BN172" s="600"/>
      <c r="BO172" s="600"/>
      <c r="BP172" s="600"/>
      <c r="BQ172" s="600"/>
      <c r="BR172" s="600"/>
      <c r="BS172" s="600"/>
      <c r="BT172" s="600"/>
      <c r="BU172" s="600"/>
      <c r="BV172" s="600"/>
      <c r="BW172" s="600"/>
      <c r="BX172" s="600"/>
      <c r="BY172" s="600"/>
      <c r="BZ172" s="600"/>
      <c r="CA172" s="600"/>
      <c r="CB172" s="600"/>
      <c r="CC172" s="600"/>
      <c r="CD172" s="600"/>
      <c r="CE172" s="600"/>
      <c r="CF172" s="600"/>
      <c r="CG172" s="600"/>
      <c r="CH172" s="600"/>
      <c r="CI172" s="600"/>
      <c r="CJ172" s="600"/>
      <c r="CK172" s="600"/>
      <c r="CL172" s="600"/>
      <c r="CM172" s="600"/>
      <c r="CN172" s="600"/>
      <c r="CO172" s="600"/>
      <c r="CP172" s="600"/>
      <c r="CQ172" s="600"/>
      <c r="CR172" s="600"/>
      <c r="CS172" s="600"/>
      <c r="CT172" s="600"/>
      <c r="CU172" s="600"/>
      <c r="CV172" s="600"/>
      <c r="CW172" s="600"/>
      <c r="CX172" s="600"/>
      <c r="CY172" s="600"/>
      <c r="CZ172" s="600"/>
      <c r="DA172" s="600"/>
      <c r="DB172" s="600"/>
      <c r="DC172" s="600"/>
      <c r="DD172" s="600"/>
      <c r="DE172" s="600"/>
      <c r="DF172" s="600"/>
    </row>
    <row r="173" spans="1:110" ht="18" customHeight="1">
      <c r="A173" s="139"/>
      <c r="B173" s="609"/>
      <c r="C173" s="138"/>
      <c r="D173" s="263"/>
      <c r="E173" s="263"/>
      <c r="F173" s="263"/>
      <c r="G173" s="263"/>
      <c r="H173" s="263"/>
      <c r="I173" s="263"/>
      <c r="J173" s="263"/>
      <c r="K173" s="263"/>
      <c r="L173" s="263"/>
      <c r="M173" s="263"/>
      <c r="N173" s="263"/>
      <c r="O173" s="263"/>
      <c r="P173" s="265"/>
      <c r="Q173" s="265"/>
      <c r="R173" s="265"/>
      <c r="S173" s="266"/>
      <c r="T173" s="266"/>
      <c r="U173" s="267"/>
      <c r="V173" s="262"/>
      <c r="W173" s="609"/>
      <c r="X173" s="600"/>
      <c r="Y173" s="600"/>
      <c r="Z173" s="600"/>
      <c r="AA173" s="600"/>
      <c r="AB173" s="600"/>
      <c r="AC173" s="600"/>
      <c r="AD173" s="600"/>
      <c r="AE173" s="600"/>
      <c r="AF173" s="600"/>
      <c r="AG173" s="600"/>
      <c r="AH173" s="600"/>
      <c r="AI173" s="600"/>
      <c r="AJ173" s="600"/>
      <c r="AK173" s="600"/>
      <c r="AL173" s="600"/>
      <c r="AM173" s="600"/>
      <c r="AN173" s="600"/>
      <c r="AO173" s="600"/>
      <c r="AP173" s="600"/>
      <c r="AQ173" s="600"/>
      <c r="AR173" s="600"/>
      <c r="AS173" s="600"/>
      <c r="AT173" s="600"/>
      <c r="AU173" s="600"/>
      <c r="AV173" s="600"/>
      <c r="AW173" s="600"/>
      <c r="AX173" s="600"/>
      <c r="AY173" s="600"/>
      <c r="AZ173" s="600"/>
      <c r="BA173" s="600"/>
      <c r="BB173" s="600"/>
      <c r="BC173" s="600"/>
      <c r="BD173" s="600"/>
      <c r="BE173" s="600"/>
      <c r="BF173" s="600"/>
      <c r="BG173" s="600"/>
      <c r="BH173" s="600"/>
      <c r="BI173" s="600"/>
      <c r="BJ173" s="600"/>
      <c r="BK173" s="600"/>
      <c r="BL173" s="600"/>
      <c r="BM173" s="600"/>
      <c r="BN173" s="600"/>
      <c r="BO173" s="600"/>
      <c r="BP173" s="600"/>
      <c r="BQ173" s="600"/>
      <c r="BR173" s="600"/>
      <c r="BS173" s="600"/>
      <c r="BT173" s="600"/>
      <c r="BU173" s="600"/>
      <c r="BV173" s="600"/>
      <c r="BW173" s="600"/>
      <c r="BX173" s="600"/>
      <c r="BY173" s="600"/>
      <c r="BZ173" s="600"/>
      <c r="CA173" s="600"/>
      <c r="CB173" s="600"/>
      <c r="CC173" s="600"/>
      <c r="CD173" s="600"/>
      <c r="CE173" s="600"/>
      <c r="CF173" s="600"/>
      <c r="CG173" s="600"/>
      <c r="CH173" s="600"/>
      <c r="CI173" s="600"/>
      <c r="CJ173" s="600"/>
      <c r="CK173" s="600"/>
      <c r="CL173" s="600"/>
      <c r="CM173" s="600"/>
      <c r="CN173" s="600"/>
      <c r="CO173" s="600"/>
      <c r="CP173" s="600"/>
      <c r="CQ173" s="600"/>
      <c r="CR173" s="600"/>
      <c r="CS173" s="600"/>
      <c r="CT173" s="600"/>
      <c r="CU173" s="600"/>
      <c r="CV173" s="600"/>
      <c r="CW173" s="600"/>
      <c r="CX173" s="600"/>
      <c r="CY173" s="600"/>
      <c r="CZ173" s="600"/>
      <c r="DA173" s="600"/>
      <c r="DB173" s="600"/>
      <c r="DC173" s="600"/>
      <c r="DD173" s="600"/>
      <c r="DE173" s="600"/>
      <c r="DF173" s="600"/>
    </row>
    <row r="174" spans="1:110" s="80" customFormat="1" ht="21">
      <c r="A174" s="268" t="s">
        <v>599</v>
      </c>
      <c r="B174" s="265"/>
      <c r="C174" s="265"/>
      <c r="D174" s="256">
        <v>1.7</v>
      </c>
      <c r="E174" s="257">
        <v>2.2000000000000002</v>
      </c>
      <c r="F174" s="257">
        <v>2.4</v>
      </c>
      <c r="G174" s="257">
        <v>2.2999999999999998</v>
      </c>
      <c r="H174" s="257">
        <v>1.6</v>
      </c>
      <c r="I174" s="523">
        <v>2.2000000000000002</v>
      </c>
      <c r="J174" s="523">
        <v>2.1</v>
      </c>
      <c r="K174" s="523">
        <v>1.9</v>
      </c>
      <c r="L174" s="523">
        <v>1.8</v>
      </c>
      <c r="M174" s="523">
        <v>2.6</v>
      </c>
      <c r="N174" s="523">
        <v>2.8</v>
      </c>
      <c r="O174" s="523">
        <v>2.5</v>
      </c>
      <c r="P174" s="258">
        <v>2</v>
      </c>
      <c r="Q174" s="258">
        <v>2.5</v>
      </c>
      <c r="R174" s="258">
        <v>2.8</v>
      </c>
      <c r="S174" s="258">
        <v>2.6</v>
      </c>
      <c r="T174" s="258">
        <v>1.7</v>
      </c>
      <c r="U174" s="257">
        <v>2.5</v>
      </c>
      <c r="V174" s="269">
        <v>2.8</v>
      </c>
      <c r="W174" s="253">
        <v>3</v>
      </c>
      <c r="X174" s="519">
        <v>1.8</v>
      </c>
      <c r="Y174" s="519">
        <v>2.2000000000000002</v>
      </c>
      <c r="Z174" s="519">
        <v>2.4</v>
      </c>
      <c r="AA174" s="519">
        <v>2.2999999999999998</v>
      </c>
      <c r="AB174" s="519">
        <v>2</v>
      </c>
      <c r="AC174" s="519">
        <v>2.8</v>
      </c>
      <c r="AD174" s="519">
        <v>3.4</v>
      </c>
      <c r="AE174" s="519">
        <v>3.1</v>
      </c>
      <c r="AF174" s="519">
        <v>2.2999999999999998</v>
      </c>
      <c r="AG174" s="519">
        <v>3</v>
      </c>
      <c r="AH174" s="519">
        <v>3.5</v>
      </c>
      <c r="AI174" s="519">
        <v>3.2</v>
      </c>
      <c r="AJ174" s="603"/>
      <c r="AK174" s="603"/>
      <c r="AL174" s="603"/>
      <c r="AM174" s="603"/>
      <c r="AN174" s="603"/>
      <c r="AO174" s="603"/>
      <c r="AP174" s="603"/>
      <c r="AQ174" s="603"/>
      <c r="AR174" s="603"/>
      <c r="AS174" s="603"/>
      <c r="AT174" s="603"/>
      <c r="AU174" s="603"/>
      <c r="AV174" s="603"/>
      <c r="AW174" s="603"/>
      <c r="AX174" s="603"/>
      <c r="AY174" s="603"/>
      <c r="AZ174" s="603"/>
      <c r="BA174" s="603"/>
      <c r="BB174" s="603"/>
      <c r="BC174" s="603"/>
      <c r="BD174" s="603"/>
      <c r="BE174" s="603"/>
      <c r="BF174" s="603"/>
      <c r="BG174" s="603"/>
      <c r="BH174" s="603"/>
      <c r="BI174" s="603"/>
      <c r="BJ174" s="603"/>
      <c r="BK174" s="603"/>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3"/>
      <c r="CG174" s="603"/>
      <c r="CH174" s="603"/>
      <c r="CI174" s="603"/>
      <c r="CJ174" s="603"/>
      <c r="CK174" s="603"/>
      <c r="CL174" s="603"/>
      <c r="CM174" s="603"/>
      <c r="CN174" s="603"/>
      <c r="CO174" s="603"/>
      <c r="CP174" s="603"/>
      <c r="CQ174" s="603"/>
      <c r="CR174" s="603"/>
      <c r="CS174" s="603"/>
      <c r="CT174" s="603"/>
      <c r="CU174" s="603"/>
      <c r="CV174" s="603"/>
      <c r="CW174" s="603"/>
      <c r="CX174" s="603"/>
      <c r="CY174" s="603"/>
      <c r="CZ174" s="603"/>
      <c r="DA174" s="603"/>
      <c r="DB174" s="603"/>
      <c r="DC174" s="603"/>
      <c r="DD174" s="603"/>
      <c r="DE174" s="603"/>
      <c r="DF174" s="603"/>
    </row>
    <row r="175" spans="1:110" s="80" customFormat="1" ht="21">
      <c r="A175" s="268" t="s">
        <v>600</v>
      </c>
      <c r="B175" s="265"/>
      <c r="C175" s="265"/>
      <c r="D175" s="523" t="s">
        <v>61</v>
      </c>
      <c r="E175" s="523" t="s">
        <v>61</v>
      </c>
      <c r="F175" s="523" t="s">
        <v>61</v>
      </c>
      <c r="G175" s="257">
        <v>2.2999999999999998</v>
      </c>
      <c r="H175" s="523" t="s">
        <v>61</v>
      </c>
      <c r="I175" s="523" t="s">
        <v>61</v>
      </c>
      <c r="J175" s="523" t="s">
        <v>61</v>
      </c>
      <c r="K175" s="523">
        <v>2.2000000000000002</v>
      </c>
      <c r="L175" s="523" t="s">
        <v>61</v>
      </c>
      <c r="M175" s="523" t="s">
        <v>61</v>
      </c>
      <c r="N175" s="523" t="s">
        <v>61</v>
      </c>
      <c r="O175" s="523">
        <v>2.6</v>
      </c>
      <c r="P175" s="523" t="s">
        <v>61</v>
      </c>
      <c r="Q175" s="523" t="s">
        <v>61</v>
      </c>
      <c r="R175" s="523" t="s">
        <v>61</v>
      </c>
      <c r="S175" s="258">
        <v>2.5</v>
      </c>
      <c r="T175" s="523" t="s">
        <v>61</v>
      </c>
      <c r="U175" s="523" t="s">
        <v>61</v>
      </c>
      <c r="V175" s="523" t="s">
        <v>61</v>
      </c>
      <c r="W175" s="253">
        <v>2.8</v>
      </c>
      <c r="X175" s="523" t="s">
        <v>61</v>
      </c>
      <c r="Y175" s="523" t="s">
        <v>61</v>
      </c>
      <c r="Z175" s="523" t="s">
        <v>61</v>
      </c>
      <c r="AA175" s="519">
        <v>3</v>
      </c>
      <c r="AB175" s="523" t="s">
        <v>61</v>
      </c>
      <c r="AC175" s="523" t="s">
        <v>61</v>
      </c>
      <c r="AD175" s="523" t="s">
        <v>61</v>
      </c>
      <c r="AE175" s="523">
        <v>3.2</v>
      </c>
      <c r="AF175" s="523">
        <v>2.2999999999999998</v>
      </c>
      <c r="AG175" s="523">
        <v>3.1</v>
      </c>
      <c r="AH175" s="523">
        <v>3.6</v>
      </c>
      <c r="AI175" s="523">
        <v>3.4</v>
      </c>
      <c r="AJ175" s="603"/>
      <c r="AK175" s="603"/>
      <c r="AL175" s="603"/>
      <c r="AM175" s="603"/>
      <c r="AN175" s="603"/>
      <c r="AO175" s="603"/>
      <c r="AP175" s="603"/>
      <c r="AQ175" s="603"/>
      <c r="AR175" s="603"/>
      <c r="AS175" s="603"/>
      <c r="AT175" s="603"/>
      <c r="AU175" s="603"/>
      <c r="AV175" s="603"/>
      <c r="AW175" s="603"/>
      <c r="AX175" s="603"/>
      <c r="AY175" s="603"/>
      <c r="AZ175" s="603"/>
      <c r="BA175" s="603"/>
      <c r="BB175" s="603"/>
      <c r="BC175" s="603"/>
      <c r="BD175" s="603"/>
      <c r="BE175" s="603"/>
      <c r="BF175" s="603"/>
      <c r="BG175" s="603"/>
      <c r="BH175" s="603"/>
      <c r="BI175" s="603"/>
      <c r="BJ175" s="603"/>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3"/>
      <c r="CG175" s="603"/>
      <c r="CH175" s="603"/>
      <c r="CI175" s="603"/>
      <c r="CJ175" s="603"/>
      <c r="CK175" s="603"/>
      <c r="CL175" s="603"/>
      <c r="CM175" s="603"/>
      <c r="CN175" s="603"/>
      <c r="CO175" s="603"/>
      <c r="CP175" s="603"/>
      <c r="CQ175" s="603"/>
      <c r="CR175" s="603"/>
      <c r="CS175" s="603"/>
      <c r="CT175" s="603"/>
      <c r="CU175" s="603"/>
      <c r="CV175" s="603"/>
      <c r="CW175" s="603"/>
      <c r="CX175" s="603"/>
      <c r="CY175" s="603"/>
      <c r="CZ175" s="603"/>
      <c r="DA175" s="603"/>
      <c r="DB175" s="603"/>
      <c r="DC175" s="603"/>
      <c r="DD175" s="603"/>
      <c r="DE175" s="603"/>
      <c r="DF175" s="603"/>
    </row>
    <row r="176" spans="1:110" ht="19.5" customHeight="1">
      <c r="A176" s="139"/>
      <c r="B176" s="609"/>
      <c r="C176" s="609"/>
      <c r="D176" s="523"/>
      <c r="E176" s="523"/>
      <c r="F176" s="523"/>
      <c r="G176" s="523"/>
      <c r="H176" s="257"/>
      <c r="I176" s="523"/>
      <c r="J176" s="523"/>
      <c r="K176" s="523"/>
      <c r="L176" s="523"/>
      <c r="M176" s="264"/>
      <c r="N176" s="264"/>
      <c r="O176" s="264"/>
      <c r="P176" s="253"/>
      <c r="Q176" s="253"/>
      <c r="R176" s="253"/>
      <c r="S176" s="266"/>
      <c r="T176" s="266"/>
      <c r="U176" s="267"/>
      <c r="V176" s="260"/>
      <c r="W176" s="610"/>
      <c r="X176" s="595"/>
      <c r="Y176" s="595"/>
      <c r="Z176" s="595"/>
      <c r="AA176" s="595"/>
      <c r="AB176" s="595"/>
      <c r="AC176" s="595"/>
      <c r="AD176" s="595"/>
      <c r="AE176" s="595"/>
      <c r="AF176" s="595"/>
      <c r="AG176" s="595"/>
      <c r="AH176" s="595"/>
      <c r="AI176" s="595"/>
      <c r="AJ176" s="600"/>
      <c r="AK176" s="600"/>
      <c r="AL176" s="600"/>
      <c r="AM176" s="600"/>
      <c r="AN176" s="600"/>
      <c r="AO176" s="600"/>
      <c r="AP176" s="600"/>
      <c r="AQ176" s="600"/>
      <c r="AR176" s="600"/>
      <c r="AS176" s="600"/>
      <c r="AT176" s="600"/>
      <c r="AU176" s="600"/>
      <c r="AV176" s="600"/>
      <c r="AW176" s="600"/>
      <c r="AX176" s="600"/>
      <c r="AY176" s="600"/>
      <c r="AZ176" s="600"/>
      <c r="BA176" s="600"/>
      <c r="BB176" s="600"/>
      <c r="BC176" s="600"/>
      <c r="BD176" s="600"/>
      <c r="BE176" s="600"/>
      <c r="BF176" s="600"/>
      <c r="BG176" s="600"/>
      <c r="BH176" s="600"/>
      <c r="BI176" s="600"/>
      <c r="BJ176" s="600"/>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600"/>
      <c r="CH176" s="600"/>
      <c r="CI176" s="600"/>
      <c r="CJ176" s="600"/>
      <c r="CK176" s="600"/>
      <c r="CL176" s="600"/>
      <c r="CM176" s="600"/>
      <c r="CN176" s="600"/>
      <c r="CO176" s="600"/>
      <c r="CP176" s="600"/>
      <c r="CQ176" s="600"/>
      <c r="CR176" s="600"/>
      <c r="CS176" s="600"/>
      <c r="CT176" s="600"/>
      <c r="CU176" s="600"/>
      <c r="CV176" s="600"/>
      <c r="CW176" s="600"/>
      <c r="CX176" s="600"/>
      <c r="CY176" s="600"/>
      <c r="CZ176" s="600"/>
      <c r="DA176" s="600"/>
      <c r="DB176" s="600"/>
      <c r="DC176" s="600"/>
      <c r="DD176" s="600"/>
      <c r="DE176" s="600"/>
      <c r="DF176" s="600"/>
    </row>
    <row r="177" spans="1:110" ht="21">
      <c r="A177" s="139" t="s">
        <v>601</v>
      </c>
      <c r="B177" s="609"/>
      <c r="C177" s="609"/>
      <c r="D177" s="256">
        <v>16.899999999999999</v>
      </c>
      <c r="E177" s="257">
        <v>13.7</v>
      </c>
      <c r="F177" s="261">
        <v>10.9</v>
      </c>
      <c r="G177" s="257">
        <v>11.5</v>
      </c>
      <c r="H177" s="257">
        <v>15.3</v>
      </c>
      <c r="I177" s="523">
        <v>11.5</v>
      </c>
      <c r="J177" s="523">
        <v>12.4</v>
      </c>
      <c r="K177" s="523">
        <v>12.8</v>
      </c>
      <c r="L177" s="523">
        <v>14.1</v>
      </c>
      <c r="M177" s="523">
        <v>8.6</v>
      </c>
      <c r="N177" s="523">
        <v>7.6</v>
      </c>
      <c r="O177" s="523">
        <v>9.4</v>
      </c>
      <c r="P177" s="258">
        <v>16</v>
      </c>
      <c r="Q177" s="259">
        <v>12.3</v>
      </c>
      <c r="R177" s="258">
        <v>11.3</v>
      </c>
      <c r="S177" s="258">
        <v>12.4</v>
      </c>
      <c r="T177" s="258">
        <v>24.2</v>
      </c>
      <c r="U177" s="257">
        <v>18.7</v>
      </c>
      <c r="V177" s="269">
        <v>15.9</v>
      </c>
      <c r="W177" s="253">
        <v>13.7</v>
      </c>
      <c r="X177" s="519">
        <v>19</v>
      </c>
      <c r="Y177" s="519">
        <v>14.8</v>
      </c>
      <c r="Z177" s="519">
        <v>11.2</v>
      </c>
      <c r="AA177" s="519">
        <v>10.5</v>
      </c>
      <c r="AB177" s="519">
        <v>11.9</v>
      </c>
      <c r="AC177" s="519">
        <v>8.3000000000000007</v>
      </c>
      <c r="AD177" s="519">
        <v>6.7</v>
      </c>
      <c r="AE177" s="519">
        <v>7.6</v>
      </c>
      <c r="AF177" s="519">
        <v>10.199999999999999</v>
      </c>
      <c r="AG177" s="519">
        <v>8.1999999999999993</v>
      </c>
      <c r="AH177" s="519">
        <v>6</v>
      </c>
      <c r="AI177" s="519">
        <v>6.8</v>
      </c>
      <c r="AJ177" s="600"/>
      <c r="AK177" s="600"/>
      <c r="AL177" s="600"/>
      <c r="AM177" s="600"/>
      <c r="AN177" s="600"/>
      <c r="AO177" s="600"/>
      <c r="AP177" s="600"/>
      <c r="AQ177" s="600"/>
      <c r="AR177" s="600"/>
      <c r="AS177" s="600"/>
      <c r="AT177" s="600"/>
      <c r="AU177" s="600"/>
      <c r="AV177" s="600"/>
      <c r="AW177" s="600"/>
      <c r="AX177" s="600"/>
      <c r="AY177" s="600"/>
      <c r="AZ177" s="600"/>
      <c r="BA177" s="600"/>
      <c r="BB177" s="600"/>
      <c r="BC177" s="600"/>
      <c r="BD177" s="600"/>
      <c r="BE177" s="600"/>
      <c r="BF177" s="600"/>
      <c r="BG177" s="600"/>
      <c r="BH177" s="600"/>
      <c r="BI177" s="600"/>
      <c r="BJ177" s="600"/>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600"/>
      <c r="CH177" s="600"/>
      <c r="CI177" s="600"/>
      <c r="CJ177" s="600"/>
      <c r="CK177" s="600"/>
      <c r="CL177" s="600"/>
      <c r="CM177" s="600"/>
      <c r="CN177" s="600"/>
      <c r="CO177" s="600"/>
      <c r="CP177" s="600"/>
      <c r="CQ177" s="600"/>
      <c r="CR177" s="600"/>
      <c r="CS177" s="600"/>
      <c r="CT177" s="600"/>
      <c r="CU177" s="600"/>
      <c r="CV177" s="600"/>
      <c r="CW177" s="600"/>
      <c r="CX177" s="600"/>
      <c r="CY177" s="600"/>
      <c r="CZ177" s="600"/>
      <c r="DA177" s="600"/>
      <c r="DB177" s="600"/>
      <c r="DC177" s="600"/>
      <c r="DD177" s="600"/>
      <c r="DE177" s="600"/>
      <c r="DF177" s="600"/>
    </row>
    <row r="178" spans="1:110" ht="21">
      <c r="A178" s="139" t="s">
        <v>602</v>
      </c>
      <c r="B178" s="609"/>
      <c r="C178" s="609"/>
      <c r="D178" s="256">
        <v>16.899999999999999</v>
      </c>
      <c r="E178" s="257">
        <v>13.7</v>
      </c>
      <c r="F178" s="261">
        <v>10.9</v>
      </c>
      <c r="G178" s="257">
        <v>11.5</v>
      </c>
      <c r="H178" s="257">
        <v>15.3</v>
      </c>
      <c r="I178" s="523">
        <v>11.5</v>
      </c>
      <c r="J178" s="523">
        <v>12.4</v>
      </c>
      <c r="K178" s="523">
        <v>12.8</v>
      </c>
      <c r="L178" s="523">
        <v>13.8</v>
      </c>
      <c r="M178" s="523">
        <v>8.1</v>
      </c>
      <c r="N178" s="523">
        <v>7.1</v>
      </c>
      <c r="O178" s="523">
        <v>8.6</v>
      </c>
      <c r="P178" s="259">
        <v>12.9</v>
      </c>
      <c r="Q178" s="259">
        <v>10.5</v>
      </c>
      <c r="R178" s="258">
        <v>9.5</v>
      </c>
      <c r="S178" s="258">
        <v>10.3</v>
      </c>
      <c r="T178" s="258">
        <v>18.7</v>
      </c>
      <c r="U178" s="257">
        <v>13.7</v>
      </c>
      <c r="V178" s="269">
        <v>11.4</v>
      </c>
      <c r="W178" s="253">
        <v>10</v>
      </c>
      <c r="X178" s="519">
        <v>15.1</v>
      </c>
      <c r="Y178" s="519">
        <v>12</v>
      </c>
      <c r="Z178" s="519">
        <v>9.1</v>
      </c>
      <c r="AA178" s="519">
        <v>8.5</v>
      </c>
      <c r="AB178" s="519">
        <v>9.3000000000000007</v>
      </c>
      <c r="AC178" s="519">
        <v>6.4</v>
      </c>
      <c r="AD178" s="519">
        <v>5.0999999999999996</v>
      </c>
      <c r="AE178" s="519">
        <v>5.7</v>
      </c>
      <c r="AF178" s="519">
        <v>7.2</v>
      </c>
      <c r="AG178" s="519">
        <v>6.3</v>
      </c>
      <c r="AH178" s="519">
        <v>4.7</v>
      </c>
      <c r="AI178" s="519">
        <v>5.3</v>
      </c>
      <c r="AJ178" s="600"/>
      <c r="AK178" s="600"/>
      <c r="AL178" s="600"/>
      <c r="AM178" s="600"/>
      <c r="AN178" s="600"/>
      <c r="AO178" s="600"/>
      <c r="AP178" s="600"/>
      <c r="AQ178" s="600"/>
      <c r="AR178" s="600"/>
      <c r="AS178" s="600"/>
      <c r="AT178" s="600"/>
      <c r="AU178" s="600"/>
      <c r="AV178" s="600"/>
      <c r="AW178" s="600"/>
      <c r="AX178" s="600"/>
      <c r="AY178" s="600"/>
      <c r="AZ178" s="600"/>
      <c r="BA178" s="600"/>
      <c r="BB178" s="600"/>
      <c r="BC178" s="600"/>
      <c r="BD178" s="600"/>
      <c r="BE178" s="600"/>
      <c r="BF178" s="600"/>
      <c r="BG178" s="600"/>
      <c r="BH178" s="600"/>
      <c r="BI178" s="600"/>
      <c r="BJ178" s="600"/>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c r="CT178" s="600"/>
      <c r="CU178" s="600"/>
      <c r="CV178" s="600"/>
      <c r="CW178" s="600"/>
      <c r="CX178" s="600"/>
      <c r="CY178" s="600"/>
      <c r="CZ178" s="600"/>
      <c r="DA178" s="600"/>
      <c r="DB178" s="600"/>
      <c r="DC178" s="600"/>
      <c r="DD178" s="600"/>
      <c r="DE178" s="600"/>
      <c r="DF178" s="600"/>
    </row>
    <row r="179" spans="1:110" ht="19.5" customHeight="1">
      <c r="A179" s="139" t="s">
        <v>603</v>
      </c>
      <c r="B179" s="609"/>
      <c r="C179" s="609"/>
      <c r="D179" s="523">
        <v>49.6</v>
      </c>
      <c r="E179" s="523">
        <v>36.5</v>
      </c>
      <c r="F179" s="523">
        <v>33.9</v>
      </c>
      <c r="G179" s="523">
        <v>30.6</v>
      </c>
      <c r="H179" s="523">
        <v>45.5</v>
      </c>
      <c r="I179" s="523">
        <v>36.1</v>
      </c>
      <c r="J179" s="523">
        <v>33.9</v>
      </c>
      <c r="K179" s="523">
        <v>36.299999999999997</v>
      </c>
      <c r="L179" s="523">
        <v>42.9</v>
      </c>
      <c r="M179" s="256">
        <v>30.1</v>
      </c>
      <c r="N179" s="523">
        <v>27.1</v>
      </c>
      <c r="O179" s="523">
        <v>34.1</v>
      </c>
      <c r="P179" s="269">
        <v>45.1</v>
      </c>
      <c r="Q179" s="269">
        <v>38.9</v>
      </c>
      <c r="R179" s="258">
        <v>35.700000000000003</v>
      </c>
      <c r="S179" s="258">
        <v>37.6</v>
      </c>
      <c r="T179" s="258">
        <v>44.9</v>
      </c>
      <c r="U179" s="261">
        <v>28.8</v>
      </c>
      <c r="V179" s="269">
        <v>22.3</v>
      </c>
      <c r="W179" s="253">
        <v>20.5</v>
      </c>
      <c r="X179" s="519">
        <v>34.799999999999997</v>
      </c>
      <c r="Y179" s="544">
        <v>24.2</v>
      </c>
      <c r="Z179" s="544">
        <v>20.7</v>
      </c>
      <c r="AA179" s="544">
        <v>21.5</v>
      </c>
      <c r="AB179" s="544">
        <v>39.200000000000003</v>
      </c>
      <c r="AC179" s="544">
        <v>22.7</v>
      </c>
      <c r="AD179" s="544">
        <v>16.399999999999999</v>
      </c>
      <c r="AE179" s="544">
        <v>19.899999999999999</v>
      </c>
      <c r="AF179" s="544">
        <v>34.4</v>
      </c>
      <c r="AG179" s="544">
        <v>21.6</v>
      </c>
      <c r="AH179" s="544">
        <v>19.399999999999999</v>
      </c>
      <c r="AI179" s="544">
        <v>21.8</v>
      </c>
      <c r="AJ179" s="600"/>
      <c r="AK179" s="600"/>
      <c r="AL179" s="600"/>
      <c r="AM179" s="600"/>
      <c r="AN179" s="600"/>
      <c r="AO179" s="600"/>
      <c r="AP179" s="600"/>
      <c r="AQ179" s="600"/>
      <c r="AR179" s="600"/>
      <c r="AS179" s="600"/>
      <c r="AT179" s="600"/>
      <c r="AU179" s="600"/>
      <c r="AV179" s="600"/>
      <c r="AW179" s="600"/>
      <c r="AX179" s="600"/>
      <c r="AY179" s="600"/>
      <c r="AZ179" s="600"/>
      <c r="BA179" s="600"/>
      <c r="BB179" s="600"/>
      <c r="BC179" s="600"/>
      <c r="BD179" s="600"/>
      <c r="BE179" s="600"/>
      <c r="BF179" s="600"/>
      <c r="BG179" s="600"/>
      <c r="BH179" s="600"/>
      <c r="BI179" s="600"/>
      <c r="BJ179" s="600"/>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c r="CT179" s="600"/>
      <c r="CU179" s="600"/>
      <c r="CV179" s="600"/>
      <c r="CW179" s="600"/>
      <c r="CX179" s="600"/>
      <c r="CY179" s="600"/>
      <c r="CZ179" s="600"/>
      <c r="DA179" s="600"/>
      <c r="DB179" s="600"/>
      <c r="DC179" s="600"/>
      <c r="DD179" s="600"/>
      <c r="DE179" s="600"/>
      <c r="DF179" s="600"/>
    </row>
    <row r="180" spans="1:110" ht="18" customHeight="1">
      <c r="A180" s="139"/>
      <c r="B180" s="609"/>
      <c r="C180" s="609"/>
      <c r="D180" s="181"/>
      <c r="E180" s="181"/>
      <c r="F180" s="181"/>
      <c r="G180" s="181"/>
      <c r="H180" s="181"/>
      <c r="I180" s="181"/>
      <c r="J180" s="181"/>
      <c r="K180" s="181"/>
      <c r="L180" s="181"/>
      <c r="M180" s="521"/>
      <c r="N180" s="521"/>
      <c r="O180" s="521"/>
      <c r="P180" s="610"/>
      <c r="Q180" s="610"/>
      <c r="R180" s="610"/>
      <c r="S180" s="229"/>
      <c r="T180" s="229"/>
      <c r="U180" s="235"/>
      <c r="V180" s="136"/>
      <c r="W180" s="610"/>
      <c r="X180" s="595"/>
      <c r="Y180" s="595"/>
      <c r="Z180" s="595"/>
      <c r="AA180" s="595"/>
      <c r="AB180" s="595"/>
      <c r="AC180" s="595"/>
      <c r="AD180" s="595"/>
      <c r="AE180" s="595"/>
      <c r="AF180" s="595"/>
      <c r="AG180" s="595"/>
      <c r="AH180" s="595"/>
      <c r="AI180" s="595"/>
      <c r="AJ180" s="600"/>
      <c r="AK180" s="600"/>
      <c r="AL180" s="600"/>
      <c r="AM180" s="600"/>
      <c r="AN180" s="600"/>
      <c r="AO180" s="600"/>
      <c r="AP180" s="600"/>
      <c r="AQ180" s="600"/>
      <c r="AR180" s="600"/>
      <c r="AS180" s="600"/>
      <c r="AT180" s="600"/>
      <c r="AU180" s="600"/>
      <c r="AV180" s="600"/>
      <c r="AW180" s="600"/>
      <c r="AX180" s="600"/>
      <c r="AY180" s="600"/>
      <c r="AZ180" s="600"/>
      <c r="BA180" s="600"/>
      <c r="BB180" s="600"/>
      <c r="BC180" s="600"/>
      <c r="BD180" s="600"/>
      <c r="BE180" s="600"/>
      <c r="BF180" s="600"/>
      <c r="BG180" s="600"/>
      <c r="BH180" s="600"/>
      <c r="BI180" s="600"/>
      <c r="BJ180" s="600"/>
      <c r="BK180" s="600"/>
      <c r="BL180" s="600"/>
      <c r="BM180" s="600"/>
      <c r="BN180" s="600"/>
      <c r="BO180" s="600"/>
      <c r="BP180" s="600"/>
      <c r="BQ180" s="600"/>
      <c r="BR180" s="600"/>
      <c r="BS180" s="600"/>
      <c r="BT180" s="600"/>
      <c r="BU180" s="600"/>
      <c r="BV180" s="600"/>
      <c r="BW180" s="600"/>
      <c r="BX180" s="600"/>
      <c r="BY180" s="600"/>
      <c r="BZ180" s="600"/>
      <c r="CA180" s="600"/>
      <c r="CB180" s="600"/>
      <c r="CC180" s="600"/>
      <c r="CD180" s="600"/>
      <c r="CE180" s="600"/>
      <c r="CF180" s="600"/>
      <c r="CG180" s="600"/>
      <c r="CH180" s="600"/>
      <c r="CI180" s="600"/>
      <c r="CJ180" s="600"/>
      <c r="CK180" s="600"/>
      <c r="CL180" s="600"/>
      <c r="CM180" s="600"/>
      <c r="CN180" s="600"/>
      <c r="CO180" s="600"/>
      <c r="CP180" s="600"/>
      <c r="CQ180" s="600"/>
      <c r="CR180" s="600"/>
      <c r="CS180" s="600"/>
      <c r="CT180" s="600"/>
      <c r="CU180" s="600"/>
      <c r="CV180" s="600"/>
      <c r="CW180" s="600"/>
      <c r="CX180" s="600"/>
      <c r="CY180" s="600"/>
      <c r="CZ180" s="600"/>
      <c r="DA180" s="600"/>
      <c r="DB180" s="600"/>
      <c r="DC180" s="600"/>
      <c r="DD180" s="600"/>
      <c r="DE180" s="600"/>
      <c r="DF180" s="600"/>
    </row>
    <row r="181" spans="1:110" ht="18" customHeight="1">
      <c r="A181" s="609" t="s">
        <v>194</v>
      </c>
      <c r="B181" s="609"/>
      <c r="C181" s="609"/>
      <c r="D181" s="135">
        <v>60</v>
      </c>
      <c r="E181" s="157">
        <v>60</v>
      </c>
      <c r="F181" s="157">
        <v>57</v>
      </c>
      <c r="G181" s="157">
        <v>53</v>
      </c>
      <c r="H181" s="157">
        <v>52</v>
      </c>
      <c r="I181" s="181">
        <v>58</v>
      </c>
      <c r="J181" s="181">
        <v>52</v>
      </c>
      <c r="K181" s="181">
        <v>52</v>
      </c>
      <c r="L181" s="181">
        <v>56</v>
      </c>
      <c r="M181" s="521">
        <v>77</v>
      </c>
      <c r="N181" s="521">
        <v>81</v>
      </c>
      <c r="O181" s="521">
        <v>73</v>
      </c>
      <c r="P181" s="229">
        <v>65</v>
      </c>
      <c r="Q181" s="229">
        <v>76</v>
      </c>
      <c r="R181" s="229">
        <v>73</v>
      </c>
      <c r="S181" s="229">
        <v>70</v>
      </c>
      <c r="T181" s="229">
        <v>67</v>
      </c>
      <c r="U181" s="235">
        <v>75</v>
      </c>
      <c r="V181" s="136">
        <v>76</v>
      </c>
      <c r="W181" s="610">
        <v>78</v>
      </c>
      <c r="X181" s="595">
        <v>72</v>
      </c>
      <c r="Y181" s="595">
        <v>72</v>
      </c>
      <c r="Z181" s="595">
        <v>74</v>
      </c>
      <c r="AA181" s="595">
        <v>69</v>
      </c>
      <c r="AB181" s="595">
        <v>61</v>
      </c>
      <c r="AC181" s="595">
        <v>75</v>
      </c>
      <c r="AD181" s="595">
        <v>77</v>
      </c>
      <c r="AE181" s="595">
        <v>73</v>
      </c>
      <c r="AF181" s="595">
        <v>67</v>
      </c>
      <c r="AG181" s="595">
        <v>78</v>
      </c>
      <c r="AH181" s="595">
        <v>77</v>
      </c>
      <c r="AI181" s="595">
        <v>74</v>
      </c>
      <c r="AJ181" s="600"/>
      <c r="AK181" s="600"/>
      <c r="AL181" s="600"/>
      <c r="AM181" s="600"/>
      <c r="AN181" s="600"/>
      <c r="AO181" s="600"/>
      <c r="AP181" s="600"/>
      <c r="AQ181" s="600"/>
      <c r="AR181" s="600"/>
      <c r="AS181" s="600"/>
      <c r="AT181" s="600"/>
      <c r="AU181" s="600"/>
      <c r="AV181" s="600"/>
      <c r="AW181" s="600"/>
      <c r="AX181" s="600"/>
      <c r="AY181" s="600"/>
      <c r="AZ181" s="600"/>
      <c r="BA181" s="600"/>
      <c r="BB181" s="600"/>
      <c r="BC181" s="600"/>
      <c r="BD181" s="600"/>
      <c r="BE181" s="600"/>
      <c r="BF181" s="600"/>
      <c r="BG181" s="600"/>
      <c r="BH181" s="600"/>
      <c r="BI181" s="600"/>
      <c r="BJ181" s="600"/>
      <c r="BK181" s="600"/>
      <c r="BL181" s="600"/>
      <c r="BM181" s="600"/>
      <c r="BN181" s="600"/>
      <c r="BO181" s="600"/>
      <c r="BP181" s="600"/>
      <c r="BQ181" s="600"/>
      <c r="BR181" s="600"/>
      <c r="BS181" s="600"/>
      <c r="BT181" s="600"/>
      <c r="BU181" s="600"/>
      <c r="BV181" s="600"/>
      <c r="BW181" s="600"/>
      <c r="BX181" s="600"/>
      <c r="BY181" s="600"/>
      <c r="BZ181" s="600"/>
      <c r="CA181" s="600"/>
      <c r="CB181" s="600"/>
      <c r="CC181" s="600"/>
      <c r="CD181" s="600"/>
      <c r="CE181" s="600"/>
      <c r="CF181" s="600"/>
      <c r="CG181" s="600"/>
      <c r="CH181" s="600"/>
      <c r="CI181" s="600"/>
      <c r="CJ181" s="600"/>
      <c r="CK181" s="600"/>
      <c r="CL181" s="600"/>
      <c r="CM181" s="600"/>
      <c r="CN181" s="600"/>
      <c r="CO181" s="600"/>
      <c r="CP181" s="600"/>
      <c r="CQ181" s="600"/>
      <c r="CR181" s="600"/>
      <c r="CS181" s="600"/>
      <c r="CT181" s="600"/>
      <c r="CU181" s="600"/>
      <c r="CV181" s="600"/>
      <c r="CW181" s="600"/>
      <c r="CX181" s="600"/>
      <c r="CY181" s="600"/>
      <c r="CZ181" s="600"/>
      <c r="DA181" s="600"/>
      <c r="DB181" s="600"/>
      <c r="DC181" s="600"/>
      <c r="DD181" s="600"/>
      <c r="DE181" s="600"/>
      <c r="DF181" s="600"/>
    </row>
    <row r="182" spans="1:110" ht="18" customHeight="1">
      <c r="A182" s="609" t="s">
        <v>195</v>
      </c>
      <c r="B182" s="609"/>
      <c r="C182" s="609"/>
      <c r="D182" s="270">
        <v>7.11</v>
      </c>
      <c r="E182" s="171">
        <v>7.83</v>
      </c>
      <c r="F182" s="171">
        <v>7.97</v>
      </c>
      <c r="G182" s="171">
        <v>8.91</v>
      </c>
      <c r="H182" s="171">
        <v>8.2200000000000006</v>
      </c>
      <c r="I182" s="172">
        <v>8.68</v>
      </c>
      <c r="J182" s="172">
        <v>9.2100000000000009</v>
      </c>
      <c r="K182" s="172">
        <v>9.43</v>
      </c>
      <c r="L182" s="172">
        <v>9.5299999999999994</v>
      </c>
      <c r="M182" s="172">
        <v>8.08</v>
      </c>
      <c r="N182" s="172">
        <v>8.49</v>
      </c>
      <c r="O182" s="172">
        <v>8.9600000000000009</v>
      </c>
      <c r="P182" s="271">
        <v>9.34</v>
      </c>
      <c r="Q182" s="271">
        <v>8.42</v>
      </c>
      <c r="R182" s="271">
        <v>8.89</v>
      </c>
      <c r="S182" s="271">
        <v>9.0399999999999991</v>
      </c>
      <c r="T182" s="271">
        <v>8.9600000000000009</v>
      </c>
      <c r="U182" s="171">
        <v>9.19</v>
      </c>
      <c r="V182" s="173">
        <v>9.27</v>
      </c>
      <c r="W182" s="240">
        <v>9.24</v>
      </c>
      <c r="X182" s="541">
        <v>9.3000000000000007</v>
      </c>
      <c r="Y182" s="541">
        <v>9.93</v>
      </c>
      <c r="Z182" s="541">
        <v>10.050000000000001</v>
      </c>
      <c r="AA182" s="541">
        <v>10.84</v>
      </c>
      <c r="AB182" s="541">
        <v>11.48</v>
      </c>
      <c r="AC182" s="541">
        <v>10.5</v>
      </c>
      <c r="AD182" s="541">
        <v>10.72</v>
      </c>
      <c r="AE182" s="541">
        <v>11.3</v>
      </c>
      <c r="AF182" s="541">
        <v>11.82</v>
      </c>
      <c r="AG182" s="541">
        <v>10.89</v>
      </c>
      <c r="AH182" s="541">
        <v>10.81</v>
      </c>
      <c r="AI182" s="541">
        <v>11.28</v>
      </c>
      <c r="AJ182" s="600"/>
      <c r="AK182" s="600"/>
      <c r="AL182" s="600"/>
      <c r="AM182" s="600"/>
      <c r="AN182" s="600"/>
      <c r="AO182" s="600"/>
      <c r="AP182" s="600"/>
      <c r="AQ182" s="600"/>
      <c r="AR182" s="600"/>
      <c r="AS182" s="600"/>
      <c r="AT182" s="600"/>
      <c r="AU182" s="600"/>
      <c r="AV182" s="600"/>
      <c r="AW182" s="600"/>
      <c r="AX182" s="600"/>
      <c r="AY182" s="600"/>
      <c r="AZ182" s="600"/>
      <c r="BA182" s="600"/>
      <c r="BB182" s="600"/>
      <c r="BC182" s="600"/>
      <c r="BD182" s="600"/>
      <c r="BE182" s="600"/>
      <c r="BF182" s="600"/>
      <c r="BG182" s="600"/>
      <c r="BH182" s="600"/>
      <c r="BI182" s="600"/>
      <c r="BJ182" s="600"/>
      <c r="BK182" s="600"/>
      <c r="BL182" s="600"/>
      <c r="BM182" s="600"/>
      <c r="BN182" s="600"/>
      <c r="BO182" s="600"/>
      <c r="BP182" s="600"/>
      <c r="BQ182" s="600"/>
      <c r="BR182" s="600"/>
      <c r="BS182" s="600"/>
      <c r="BT182" s="600"/>
      <c r="BU182" s="600"/>
      <c r="BV182" s="600"/>
      <c r="BW182" s="600"/>
      <c r="BX182" s="600"/>
      <c r="BY182" s="600"/>
      <c r="BZ182" s="600"/>
      <c r="CA182" s="600"/>
      <c r="CB182" s="600"/>
      <c r="CC182" s="600"/>
      <c r="CD182" s="600"/>
      <c r="CE182" s="600"/>
      <c r="CF182" s="600"/>
      <c r="CG182" s="600"/>
      <c r="CH182" s="600"/>
      <c r="CI182" s="600"/>
      <c r="CJ182" s="600"/>
      <c r="CK182" s="600"/>
      <c r="CL182" s="600"/>
      <c r="CM182" s="600"/>
      <c r="CN182" s="600"/>
      <c r="CO182" s="600"/>
      <c r="CP182" s="600"/>
      <c r="CQ182" s="600"/>
      <c r="CR182" s="600"/>
      <c r="CS182" s="600"/>
      <c r="CT182" s="600"/>
      <c r="CU182" s="600"/>
      <c r="CV182" s="600"/>
      <c r="CW182" s="600"/>
      <c r="CX182" s="600"/>
      <c r="CY182" s="600"/>
      <c r="CZ182" s="600"/>
      <c r="DA182" s="600"/>
      <c r="DB182" s="600"/>
      <c r="DC182" s="600"/>
      <c r="DD182" s="600"/>
      <c r="DE182" s="600"/>
      <c r="DF182" s="600"/>
    </row>
    <row r="183" spans="1:110" s="55" customFormat="1" ht="18" customHeight="1">
      <c r="A183" s="132" t="s">
        <v>196</v>
      </c>
      <c r="B183" s="228"/>
      <c r="C183" s="228"/>
      <c r="D183" s="224">
        <v>44</v>
      </c>
      <c r="E183" s="272">
        <v>43</v>
      </c>
      <c r="F183" s="273">
        <v>43</v>
      </c>
      <c r="G183" s="273">
        <v>48</v>
      </c>
      <c r="H183" s="273">
        <v>43</v>
      </c>
      <c r="I183" s="224">
        <v>46</v>
      </c>
      <c r="J183" s="224">
        <v>48</v>
      </c>
      <c r="K183" s="224">
        <v>49</v>
      </c>
      <c r="L183" s="224">
        <v>44</v>
      </c>
      <c r="M183" s="273">
        <v>39</v>
      </c>
      <c r="N183" s="273">
        <v>39</v>
      </c>
      <c r="O183" s="273">
        <v>41</v>
      </c>
      <c r="P183" s="139">
        <v>40</v>
      </c>
      <c r="Q183" s="139">
        <v>41</v>
      </c>
      <c r="R183" s="139">
        <v>43</v>
      </c>
      <c r="S183" s="139">
        <v>43</v>
      </c>
      <c r="T183" s="139">
        <v>40</v>
      </c>
      <c r="U183" s="235">
        <v>42</v>
      </c>
      <c r="V183" s="136">
        <v>41</v>
      </c>
      <c r="W183" s="228">
        <v>40</v>
      </c>
      <c r="X183" s="112">
        <v>39</v>
      </c>
      <c r="Y183" s="112">
        <v>44</v>
      </c>
      <c r="Z183" s="112">
        <v>44</v>
      </c>
      <c r="AA183" s="112">
        <v>44</v>
      </c>
      <c r="AB183" s="112">
        <v>45</v>
      </c>
      <c r="AC183" s="112">
        <v>44</v>
      </c>
      <c r="AD183" s="112">
        <v>42</v>
      </c>
      <c r="AE183" s="112">
        <v>43</v>
      </c>
      <c r="AF183" s="112">
        <v>44</v>
      </c>
      <c r="AG183" s="112">
        <v>43</v>
      </c>
      <c r="AH183" s="112">
        <v>43</v>
      </c>
      <c r="AI183" s="112">
        <v>44</v>
      </c>
      <c r="AJ183" s="518"/>
      <c r="AK183" s="518"/>
      <c r="AL183" s="518"/>
      <c r="AM183" s="518"/>
      <c r="AN183" s="518"/>
      <c r="AO183" s="518"/>
      <c r="AP183" s="518"/>
      <c r="AQ183" s="518"/>
      <c r="AR183" s="518"/>
      <c r="AS183" s="518"/>
      <c r="AT183" s="518"/>
      <c r="AU183" s="518"/>
      <c r="AV183" s="518"/>
      <c r="AW183" s="518"/>
      <c r="AX183" s="518"/>
      <c r="AY183" s="518"/>
      <c r="AZ183" s="518"/>
      <c r="BA183" s="518"/>
      <c r="BB183" s="518"/>
      <c r="BC183" s="518"/>
      <c r="BD183" s="518"/>
      <c r="BE183" s="518"/>
      <c r="BF183" s="518"/>
      <c r="BG183" s="518"/>
      <c r="BH183" s="518"/>
      <c r="BI183" s="518"/>
      <c r="BJ183" s="518"/>
      <c r="BK183" s="518"/>
      <c r="BL183" s="518"/>
      <c r="BM183" s="518"/>
      <c r="BN183" s="518"/>
      <c r="BO183" s="518"/>
      <c r="BP183" s="518"/>
      <c r="BQ183" s="518"/>
      <c r="BR183" s="518"/>
      <c r="BS183" s="518"/>
      <c r="BT183" s="518"/>
      <c r="BU183" s="518"/>
      <c r="BV183" s="518"/>
      <c r="BW183" s="518"/>
      <c r="BX183" s="518"/>
      <c r="BY183" s="518"/>
      <c r="BZ183" s="518"/>
      <c r="CA183" s="518"/>
      <c r="CB183" s="518"/>
      <c r="CC183" s="518"/>
      <c r="CD183" s="518"/>
      <c r="CE183" s="518"/>
      <c r="CF183" s="518"/>
      <c r="CG183" s="518"/>
      <c r="CH183" s="518"/>
      <c r="CI183" s="518"/>
      <c r="CJ183" s="518"/>
      <c r="CK183" s="518"/>
      <c r="CL183" s="518"/>
      <c r="CM183" s="518"/>
      <c r="CN183" s="518"/>
      <c r="CO183" s="518"/>
      <c r="CP183" s="518"/>
      <c r="CQ183" s="518"/>
      <c r="CR183" s="518"/>
      <c r="CS183" s="518"/>
      <c r="CT183" s="518"/>
      <c r="CU183" s="518"/>
      <c r="CV183" s="518"/>
      <c r="CW183" s="518"/>
      <c r="CX183" s="518"/>
      <c r="CY183" s="518"/>
      <c r="CZ183" s="518"/>
      <c r="DA183" s="518"/>
      <c r="DB183" s="518"/>
      <c r="DC183" s="518"/>
      <c r="DD183" s="518"/>
      <c r="DE183" s="518"/>
      <c r="DF183" s="518"/>
    </row>
    <row r="184" spans="1:110" ht="9" customHeight="1">
      <c r="A184" s="609"/>
      <c r="B184" s="609"/>
      <c r="C184" s="609"/>
      <c r="D184" s="181"/>
      <c r="E184" s="181"/>
      <c r="F184" s="181"/>
      <c r="G184" s="181"/>
      <c r="H184" s="181"/>
      <c r="I184" s="181"/>
      <c r="J184" s="181"/>
      <c r="K184" s="181"/>
      <c r="L184" s="181"/>
      <c r="M184" s="521"/>
      <c r="N184" s="521"/>
      <c r="O184" s="521"/>
      <c r="P184" s="610"/>
      <c r="Q184" s="610"/>
      <c r="R184" s="610"/>
      <c r="S184" s="609"/>
      <c r="T184" s="609"/>
      <c r="U184" s="235"/>
      <c r="V184" s="136"/>
      <c r="W184" s="610"/>
      <c r="X184" s="595"/>
      <c r="Y184" s="595"/>
      <c r="Z184" s="595"/>
      <c r="AA184" s="595"/>
      <c r="AB184" s="595"/>
      <c r="AC184" s="595"/>
      <c r="AD184" s="595"/>
      <c r="AE184" s="595"/>
      <c r="AF184" s="595"/>
      <c r="AG184" s="595"/>
      <c r="AH184" s="595"/>
      <c r="AI184" s="595"/>
      <c r="AJ184" s="600"/>
      <c r="AK184" s="600"/>
      <c r="AL184" s="600"/>
      <c r="AM184" s="600"/>
      <c r="AN184" s="600"/>
      <c r="AO184" s="600"/>
      <c r="AP184" s="600"/>
      <c r="AQ184" s="600"/>
      <c r="AR184" s="600"/>
      <c r="AS184" s="600"/>
      <c r="AT184" s="600"/>
      <c r="AU184" s="600"/>
      <c r="AV184" s="600"/>
      <c r="AW184" s="600"/>
      <c r="AX184" s="600"/>
      <c r="AY184" s="600"/>
      <c r="AZ184" s="600"/>
      <c r="BA184" s="600"/>
      <c r="BB184" s="600"/>
      <c r="BC184" s="600"/>
      <c r="BD184" s="600"/>
      <c r="BE184" s="600"/>
      <c r="BF184" s="600"/>
      <c r="BG184" s="600"/>
      <c r="BH184" s="600"/>
      <c r="BI184" s="600"/>
      <c r="BJ184" s="600"/>
      <c r="BK184" s="600"/>
      <c r="BL184" s="600"/>
      <c r="BM184" s="600"/>
      <c r="BN184" s="600"/>
      <c r="BO184" s="600"/>
      <c r="BP184" s="600"/>
      <c r="BQ184" s="600"/>
      <c r="BR184" s="600"/>
      <c r="BS184" s="600"/>
      <c r="BT184" s="600"/>
      <c r="BU184" s="600"/>
      <c r="BV184" s="600"/>
      <c r="BW184" s="600"/>
      <c r="BX184" s="600"/>
      <c r="BY184" s="600"/>
      <c r="BZ184" s="600"/>
      <c r="CA184" s="600"/>
      <c r="CB184" s="600"/>
      <c r="CC184" s="600"/>
      <c r="CD184" s="600"/>
      <c r="CE184" s="600"/>
      <c r="CF184" s="600"/>
      <c r="CG184" s="600"/>
      <c r="CH184" s="600"/>
      <c r="CI184" s="600"/>
      <c r="CJ184" s="600"/>
      <c r="CK184" s="600"/>
      <c r="CL184" s="600"/>
      <c r="CM184" s="600"/>
      <c r="CN184" s="600"/>
      <c r="CO184" s="600"/>
      <c r="CP184" s="600"/>
      <c r="CQ184" s="600"/>
      <c r="CR184" s="600"/>
      <c r="CS184" s="600"/>
      <c r="CT184" s="600"/>
      <c r="CU184" s="600"/>
      <c r="CV184" s="600"/>
      <c r="CW184" s="600"/>
      <c r="CX184" s="600"/>
      <c r="CY184" s="600"/>
      <c r="CZ184" s="600"/>
      <c r="DA184" s="600"/>
      <c r="DB184" s="600"/>
      <c r="DC184" s="600"/>
      <c r="DD184" s="600"/>
      <c r="DE184" s="600"/>
      <c r="DF184" s="600"/>
    </row>
    <row r="185" spans="1:110" s="55" customFormat="1" ht="21">
      <c r="A185" s="132" t="s">
        <v>604</v>
      </c>
      <c r="B185" s="610"/>
      <c r="C185" s="610"/>
      <c r="D185" s="181">
        <v>8903</v>
      </c>
      <c r="E185" s="181">
        <v>9605</v>
      </c>
      <c r="F185" s="181">
        <v>9182</v>
      </c>
      <c r="G185" s="224">
        <v>8134</v>
      </c>
      <c r="H185" s="273">
        <v>8190</v>
      </c>
      <c r="I185" s="224">
        <v>8541</v>
      </c>
      <c r="J185" s="224">
        <v>8306</v>
      </c>
      <c r="K185" s="224">
        <v>8303</v>
      </c>
      <c r="L185" s="224">
        <v>15689</v>
      </c>
      <c r="M185" s="273">
        <v>16069</v>
      </c>
      <c r="N185" s="273">
        <v>15785</v>
      </c>
      <c r="O185" s="273">
        <v>15579</v>
      </c>
      <c r="P185" s="229">
        <v>14267</v>
      </c>
      <c r="Q185" s="229">
        <v>13586</v>
      </c>
      <c r="R185" s="229">
        <v>12054</v>
      </c>
      <c r="S185" s="609">
        <v>11613</v>
      </c>
      <c r="T185" s="609">
        <v>11290</v>
      </c>
      <c r="U185" s="235">
        <v>11406</v>
      </c>
      <c r="V185" s="217">
        <v>10865</v>
      </c>
      <c r="W185" s="228">
        <v>10585</v>
      </c>
      <c r="X185" s="112">
        <v>10976</v>
      </c>
      <c r="Y185" s="112">
        <v>11342</v>
      </c>
      <c r="Z185" s="112">
        <v>11041</v>
      </c>
      <c r="AA185" s="112">
        <v>10780</v>
      </c>
      <c r="AB185" s="112">
        <v>10542</v>
      </c>
      <c r="AC185" s="112">
        <v>10848</v>
      </c>
      <c r="AD185" s="112">
        <v>10584</v>
      </c>
      <c r="AE185" s="112">
        <v>10371</v>
      </c>
      <c r="AF185" s="112">
        <v>10313</v>
      </c>
      <c r="AG185" s="112">
        <v>10506</v>
      </c>
      <c r="AH185" s="112">
        <v>10105</v>
      </c>
      <c r="AI185" s="112">
        <v>9886</v>
      </c>
      <c r="AJ185" s="518"/>
      <c r="AK185" s="518"/>
      <c r="AL185" s="518"/>
      <c r="AM185" s="518"/>
      <c r="AN185" s="518"/>
      <c r="AO185" s="518"/>
      <c r="AP185" s="518"/>
      <c r="AQ185" s="518"/>
      <c r="AR185" s="518"/>
      <c r="AS185" s="518"/>
      <c r="AT185" s="518"/>
      <c r="AU185" s="518"/>
      <c r="AV185" s="518"/>
      <c r="AW185" s="518"/>
      <c r="AX185" s="518"/>
      <c r="AY185" s="518"/>
      <c r="AZ185" s="518"/>
      <c r="BA185" s="518"/>
      <c r="BB185" s="518"/>
      <c r="BC185" s="518"/>
      <c r="BD185" s="518"/>
      <c r="BE185" s="518"/>
      <c r="BF185" s="518"/>
      <c r="BG185" s="518"/>
      <c r="BH185" s="518"/>
      <c r="BI185" s="518"/>
      <c r="BJ185" s="518"/>
      <c r="BK185" s="518"/>
      <c r="BL185" s="518"/>
      <c r="BM185" s="518"/>
      <c r="BN185" s="518"/>
      <c r="BO185" s="518"/>
      <c r="BP185" s="518"/>
      <c r="BQ185" s="518"/>
      <c r="BR185" s="518"/>
      <c r="BS185" s="518"/>
      <c r="BT185" s="518"/>
      <c r="BU185" s="518"/>
      <c r="BV185" s="518"/>
      <c r="BW185" s="518"/>
      <c r="BX185" s="518"/>
      <c r="BY185" s="518"/>
      <c r="BZ185" s="518"/>
      <c r="CA185" s="518"/>
      <c r="CB185" s="518"/>
      <c r="CC185" s="518"/>
      <c r="CD185" s="518"/>
      <c r="CE185" s="518"/>
      <c r="CF185" s="518"/>
      <c r="CG185" s="518"/>
      <c r="CH185" s="518"/>
      <c r="CI185" s="518"/>
      <c r="CJ185" s="518"/>
      <c r="CK185" s="518"/>
      <c r="CL185" s="518"/>
      <c r="CM185" s="518"/>
      <c r="CN185" s="518"/>
      <c r="CO185" s="518"/>
      <c r="CP185" s="518"/>
      <c r="CQ185" s="518"/>
      <c r="CR185" s="518"/>
      <c r="CS185" s="518"/>
      <c r="CT185" s="518"/>
      <c r="CU185" s="518"/>
      <c r="CV185" s="518"/>
      <c r="CW185" s="518"/>
      <c r="CX185" s="518"/>
      <c r="CY185" s="518"/>
      <c r="CZ185" s="518"/>
      <c r="DA185" s="518"/>
      <c r="DB185" s="518"/>
      <c r="DC185" s="518"/>
      <c r="DD185" s="518"/>
      <c r="DE185" s="518"/>
      <c r="DF185" s="518"/>
    </row>
    <row r="186" spans="1:110" s="55" customFormat="1" ht="21">
      <c r="A186" s="132" t="s">
        <v>605</v>
      </c>
      <c r="B186" s="610"/>
      <c r="C186" s="610"/>
      <c r="D186" s="135">
        <v>8886</v>
      </c>
      <c r="E186" s="521">
        <v>9024</v>
      </c>
      <c r="F186" s="273">
        <v>9085</v>
      </c>
      <c r="G186" s="273">
        <v>8910</v>
      </c>
      <c r="H186" s="273">
        <v>8165</v>
      </c>
      <c r="I186" s="224">
        <v>8257</v>
      </c>
      <c r="J186" s="224">
        <v>8305</v>
      </c>
      <c r="K186" s="224">
        <v>8304</v>
      </c>
      <c r="L186" s="224">
        <v>8356</v>
      </c>
      <c r="M186" s="273">
        <v>12603</v>
      </c>
      <c r="N186" s="273">
        <v>13585</v>
      </c>
      <c r="O186" s="273">
        <v>14077</v>
      </c>
      <c r="P186" s="229">
        <v>14644</v>
      </c>
      <c r="Q186" s="229">
        <v>14310</v>
      </c>
      <c r="R186" s="229">
        <v>13737</v>
      </c>
      <c r="S186" s="609">
        <v>13278</v>
      </c>
      <c r="T186" s="609">
        <v>11435</v>
      </c>
      <c r="U186" s="235">
        <v>11393</v>
      </c>
      <c r="V186" s="136">
        <v>11302</v>
      </c>
      <c r="W186" s="228">
        <v>11156</v>
      </c>
      <c r="X186" s="112">
        <v>10913</v>
      </c>
      <c r="Y186" s="112">
        <v>11030</v>
      </c>
      <c r="Z186" s="112">
        <v>11062</v>
      </c>
      <c r="AA186" s="112">
        <v>11010</v>
      </c>
      <c r="AB186" s="112">
        <v>10587</v>
      </c>
      <c r="AC186" s="112">
        <v>10644</v>
      </c>
      <c r="AD186" s="112">
        <v>10661</v>
      </c>
      <c r="AE186" s="112">
        <v>10600</v>
      </c>
      <c r="AF186" s="112">
        <v>10335</v>
      </c>
      <c r="AG186" s="112">
        <v>10368</v>
      </c>
      <c r="AH186" s="112">
        <v>10328</v>
      </c>
      <c r="AI186" s="112">
        <v>10246</v>
      </c>
      <c r="AJ186" s="518"/>
      <c r="AK186" s="518"/>
      <c r="AL186" s="518"/>
      <c r="AM186" s="518"/>
      <c r="AN186" s="518"/>
      <c r="AO186" s="518"/>
      <c r="AP186" s="518"/>
      <c r="AQ186" s="518"/>
      <c r="AR186" s="518"/>
      <c r="AS186" s="518"/>
      <c r="AT186" s="518"/>
      <c r="AU186" s="518"/>
      <c r="AV186" s="518"/>
      <c r="AW186" s="518"/>
      <c r="AX186" s="518"/>
      <c r="AY186" s="518"/>
      <c r="AZ186" s="518"/>
      <c r="BA186" s="518"/>
      <c r="BB186" s="518"/>
      <c r="BC186" s="518"/>
      <c r="BD186" s="518"/>
      <c r="BE186" s="518"/>
      <c r="BF186" s="518"/>
      <c r="BG186" s="518"/>
      <c r="BH186" s="518"/>
      <c r="BI186" s="518"/>
      <c r="BJ186" s="518"/>
      <c r="BK186" s="518"/>
      <c r="BL186" s="518"/>
      <c r="BM186" s="518"/>
      <c r="BN186" s="518"/>
      <c r="BO186" s="518"/>
      <c r="BP186" s="518"/>
      <c r="BQ186" s="518"/>
      <c r="BR186" s="518"/>
      <c r="BS186" s="518"/>
      <c r="BT186" s="518"/>
      <c r="BU186" s="518"/>
      <c r="BV186" s="518"/>
      <c r="BW186" s="518"/>
      <c r="BX186" s="518"/>
      <c r="BY186" s="518"/>
      <c r="BZ186" s="518"/>
      <c r="CA186" s="518"/>
      <c r="CB186" s="518"/>
      <c r="CC186" s="518"/>
      <c r="CD186" s="518"/>
      <c r="CE186" s="518"/>
      <c r="CF186" s="518"/>
      <c r="CG186" s="518"/>
      <c r="CH186" s="518"/>
      <c r="CI186" s="518"/>
      <c r="CJ186" s="518"/>
      <c r="CK186" s="518"/>
      <c r="CL186" s="518"/>
      <c r="CM186" s="518"/>
      <c r="CN186" s="518"/>
      <c r="CO186" s="518"/>
      <c r="CP186" s="518"/>
      <c r="CQ186" s="518"/>
      <c r="CR186" s="518"/>
      <c r="CS186" s="518"/>
      <c r="CT186" s="518"/>
      <c r="CU186" s="518"/>
      <c r="CV186" s="518"/>
      <c r="CW186" s="518"/>
      <c r="CX186" s="518"/>
      <c r="CY186" s="518"/>
      <c r="CZ186" s="518"/>
      <c r="DA186" s="518"/>
      <c r="DB186" s="518"/>
      <c r="DC186" s="518"/>
      <c r="DD186" s="518"/>
      <c r="DE186" s="518"/>
      <c r="DF186" s="518"/>
    </row>
    <row r="187" spans="1:110" ht="9" customHeight="1">
      <c r="A187" s="139"/>
      <c r="B187" s="609"/>
      <c r="C187" s="609"/>
      <c r="D187" s="181"/>
      <c r="E187" s="181"/>
      <c r="F187" s="181"/>
      <c r="G187" s="181"/>
      <c r="H187" s="181"/>
      <c r="I187" s="181"/>
      <c r="J187" s="181"/>
      <c r="K187" s="181"/>
      <c r="L187" s="181"/>
      <c r="M187" s="521"/>
      <c r="N187" s="521"/>
      <c r="O187" s="521"/>
      <c r="P187" s="610"/>
      <c r="Q187" s="610"/>
      <c r="R187" s="610"/>
      <c r="S187" s="609"/>
      <c r="T187" s="609"/>
      <c r="U187" s="235"/>
      <c r="V187" s="217"/>
      <c r="W187" s="610"/>
      <c r="X187" s="595"/>
      <c r="Y187" s="595"/>
      <c r="Z187" s="595"/>
      <c r="AA187" s="595"/>
      <c r="AB187" s="595"/>
      <c r="AC187" s="595"/>
      <c r="AD187" s="595"/>
      <c r="AE187" s="595"/>
      <c r="AF187" s="595"/>
      <c r="AG187" s="595"/>
      <c r="AH187" s="595"/>
      <c r="AI187" s="595"/>
      <c r="AJ187" s="600"/>
      <c r="AK187" s="600"/>
      <c r="AL187" s="600"/>
      <c r="AM187" s="600"/>
      <c r="AN187" s="600"/>
      <c r="AO187" s="600"/>
      <c r="AP187" s="600"/>
      <c r="AQ187" s="600"/>
      <c r="AR187" s="600"/>
      <c r="AS187" s="600"/>
      <c r="AT187" s="600"/>
      <c r="AU187" s="600"/>
      <c r="AV187" s="600"/>
      <c r="AW187" s="600"/>
      <c r="AX187" s="600"/>
      <c r="AY187" s="600"/>
      <c r="AZ187" s="600"/>
      <c r="BA187" s="600"/>
      <c r="BB187" s="600"/>
      <c r="BC187" s="600"/>
      <c r="BD187" s="600"/>
      <c r="BE187" s="600"/>
      <c r="BF187" s="600"/>
      <c r="BG187" s="600"/>
      <c r="BH187" s="600"/>
      <c r="BI187" s="600"/>
      <c r="BJ187" s="600"/>
      <c r="BK187" s="600"/>
      <c r="BL187" s="600"/>
      <c r="BM187" s="600"/>
      <c r="BN187" s="600"/>
      <c r="BO187" s="600"/>
      <c r="BP187" s="600"/>
      <c r="BQ187" s="600"/>
      <c r="BR187" s="600"/>
      <c r="BS187" s="600"/>
      <c r="BT187" s="600"/>
      <c r="BU187" s="600"/>
      <c r="BV187" s="600"/>
      <c r="BW187" s="600"/>
      <c r="BX187" s="600"/>
      <c r="BY187" s="600"/>
      <c r="BZ187" s="600"/>
      <c r="CA187" s="600"/>
      <c r="CB187" s="600"/>
      <c r="CC187" s="600"/>
      <c r="CD187" s="600"/>
      <c r="CE187" s="600"/>
      <c r="CF187" s="600"/>
      <c r="CG187" s="600"/>
      <c r="CH187" s="600"/>
      <c r="CI187" s="600"/>
      <c r="CJ187" s="600"/>
      <c r="CK187" s="600"/>
      <c r="CL187" s="600"/>
      <c r="CM187" s="600"/>
      <c r="CN187" s="600"/>
      <c r="CO187" s="600"/>
      <c r="CP187" s="600"/>
      <c r="CQ187" s="600"/>
      <c r="CR187" s="600"/>
      <c r="CS187" s="600"/>
      <c r="CT187" s="600"/>
      <c r="CU187" s="600"/>
      <c r="CV187" s="600"/>
      <c r="CW187" s="600"/>
      <c r="CX187" s="600"/>
      <c r="CY187" s="600"/>
      <c r="CZ187" s="600"/>
      <c r="DA187" s="600"/>
      <c r="DB187" s="600"/>
      <c r="DC187" s="600"/>
      <c r="DD187" s="600"/>
      <c r="DE187" s="600"/>
      <c r="DF187" s="600"/>
    </row>
    <row r="188" spans="1:110" s="55" customFormat="1" ht="18" customHeight="1">
      <c r="A188" s="132" t="s">
        <v>606</v>
      </c>
      <c r="B188" s="610"/>
      <c r="C188" s="610"/>
      <c r="D188" s="135">
        <v>880725</v>
      </c>
      <c r="E188" s="521">
        <v>880508</v>
      </c>
      <c r="F188" s="273">
        <v>880695</v>
      </c>
      <c r="G188" s="273">
        <v>881194</v>
      </c>
      <c r="H188" s="273">
        <v>890263</v>
      </c>
      <c r="I188" s="224">
        <v>890770</v>
      </c>
      <c r="J188" s="224">
        <v>890984</v>
      </c>
      <c r="K188" s="224">
        <v>889997</v>
      </c>
      <c r="L188" s="224">
        <v>887085</v>
      </c>
      <c r="M188" s="273">
        <v>887131</v>
      </c>
      <c r="N188" s="273">
        <v>887241</v>
      </c>
      <c r="O188" s="273">
        <v>887256</v>
      </c>
      <c r="P188" s="138">
        <v>888095</v>
      </c>
      <c r="Q188" s="138">
        <v>888230</v>
      </c>
      <c r="R188" s="138">
        <v>888230</v>
      </c>
      <c r="S188" s="138">
        <v>888230</v>
      </c>
      <c r="T188" s="138">
        <v>888367</v>
      </c>
      <c r="U188" s="137">
        <v>888367</v>
      </c>
      <c r="V188" s="217">
        <v>888367</v>
      </c>
      <c r="W188" s="228">
        <v>888367</v>
      </c>
      <c r="X188" s="112">
        <v>888367</v>
      </c>
      <c r="Y188" s="112">
        <v>888367</v>
      </c>
      <c r="Z188" s="112">
        <v>888367</v>
      </c>
      <c r="AA188" s="112">
        <v>888367</v>
      </c>
      <c r="AB188" s="112">
        <v>888367</v>
      </c>
      <c r="AC188" s="112">
        <v>888367</v>
      </c>
      <c r="AD188" s="112">
        <v>888367</v>
      </c>
      <c r="AE188" s="112">
        <v>888367</v>
      </c>
      <c r="AF188" s="112">
        <v>888367</v>
      </c>
      <c r="AG188" s="112">
        <v>888367</v>
      </c>
      <c r="AH188" s="112">
        <v>888367</v>
      </c>
      <c r="AI188" s="112">
        <v>888367</v>
      </c>
      <c r="AJ188" s="518"/>
      <c r="AK188" s="518"/>
      <c r="AL188" s="518"/>
      <c r="AM188" s="518"/>
      <c r="AN188" s="518"/>
      <c r="AO188" s="518"/>
      <c r="AP188" s="518"/>
      <c r="AQ188" s="518"/>
      <c r="AR188" s="518"/>
      <c r="AS188" s="518"/>
      <c r="AT188" s="518"/>
      <c r="AU188" s="518"/>
      <c r="AV188" s="518"/>
      <c r="AW188" s="518"/>
      <c r="AX188" s="518"/>
      <c r="AY188" s="518"/>
      <c r="AZ188" s="518"/>
      <c r="BA188" s="518"/>
      <c r="BB188" s="518"/>
      <c r="BC188" s="518"/>
      <c r="BD188" s="518"/>
      <c r="BE188" s="518"/>
      <c r="BF188" s="518"/>
      <c r="BG188" s="518"/>
      <c r="BH188" s="518"/>
      <c r="BI188" s="518"/>
      <c r="BJ188" s="518"/>
      <c r="BK188" s="518"/>
      <c r="BL188" s="518"/>
      <c r="BM188" s="518"/>
      <c r="BN188" s="518"/>
      <c r="BO188" s="518"/>
      <c r="BP188" s="518"/>
      <c r="BQ188" s="518"/>
      <c r="BR188" s="518"/>
      <c r="BS188" s="518"/>
      <c r="BT188" s="518"/>
      <c r="BU188" s="518"/>
      <c r="BV188" s="518"/>
      <c r="BW188" s="518"/>
      <c r="BX188" s="518"/>
      <c r="BY188" s="518"/>
      <c r="BZ188" s="518"/>
      <c r="CA188" s="518"/>
      <c r="CB188" s="518"/>
      <c r="CC188" s="518"/>
      <c r="CD188" s="518"/>
      <c r="CE188" s="518"/>
      <c r="CF188" s="518"/>
      <c r="CG188" s="518"/>
      <c r="CH188" s="518"/>
      <c r="CI188" s="518"/>
      <c r="CJ188" s="518"/>
      <c r="CK188" s="518"/>
      <c r="CL188" s="518"/>
      <c r="CM188" s="518"/>
      <c r="CN188" s="518"/>
      <c r="CO188" s="518"/>
      <c r="CP188" s="518"/>
      <c r="CQ188" s="518"/>
      <c r="CR188" s="518"/>
      <c r="CS188" s="518"/>
      <c r="CT188" s="518"/>
      <c r="CU188" s="518"/>
      <c r="CV188" s="518"/>
      <c r="CW188" s="518"/>
      <c r="CX188" s="518"/>
      <c r="CY188" s="518"/>
      <c r="CZ188" s="518"/>
      <c r="DA188" s="518"/>
      <c r="DB188" s="518"/>
      <c r="DC188" s="518"/>
      <c r="DD188" s="518"/>
      <c r="DE188" s="518"/>
      <c r="DF188" s="518"/>
    </row>
    <row r="189" spans="1:110" s="55" customFormat="1" ht="18" customHeight="1">
      <c r="A189" s="132" t="s">
        <v>607</v>
      </c>
      <c r="B189" s="610"/>
      <c r="C189" s="610"/>
      <c r="D189" s="135">
        <v>892406</v>
      </c>
      <c r="E189" s="521">
        <v>891451</v>
      </c>
      <c r="F189" s="273">
        <v>891217</v>
      </c>
      <c r="G189" s="273">
        <v>886929</v>
      </c>
      <c r="H189" s="273">
        <v>893252</v>
      </c>
      <c r="I189" s="224">
        <v>893140</v>
      </c>
      <c r="J189" s="224">
        <v>892815</v>
      </c>
      <c r="K189" s="224">
        <v>891395</v>
      </c>
      <c r="L189" s="224">
        <v>888177</v>
      </c>
      <c r="M189" s="273">
        <v>888165</v>
      </c>
      <c r="N189" s="273">
        <v>887986</v>
      </c>
      <c r="O189" s="273">
        <v>887839</v>
      </c>
      <c r="P189" s="138">
        <f>888250</f>
        <v>888250</v>
      </c>
      <c r="Q189" s="138">
        <v>888230</v>
      </c>
      <c r="R189" s="138">
        <v>888230</v>
      </c>
      <c r="S189" s="138">
        <v>888230</v>
      </c>
      <c r="T189" s="138">
        <v>888367</v>
      </c>
      <c r="U189" s="137">
        <v>888367</v>
      </c>
      <c r="V189" s="136">
        <v>888367</v>
      </c>
      <c r="W189" s="228">
        <v>888367</v>
      </c>
      <c r="X189" s="112">
        <v>888367</v>
      </c>
      <c r="Y189" s="112">
        <v>888367</v>
      </c>
      <c r="Z189" s="112">
        <v>888367</v>
      </c>
      <c r="AA189" s="112">
        <v>888367</v>
      </c>
      <c r="AB189" s="112">
        <v>888367</v>
      </c>
      <c r="AC189" s="112">
        <v>888367</v>
      </c>
      <c r="AD189" s="112">
        <v>888367</v>
      </c>
      <c r="AE189" s="112">
        <v>888367</v>
      </c>
      <c r="AF189" s="112">
        <v>888367</v>
      </c>
      <c r="AG189" s="112">
        <v>888367</v>
      </c>
      <c r="AH189" s="112">
        <v>888367</v>
      </c>
      <c r="AI189" s="112">
        <v>888367</v>
      </c>
      <c r="AJ189" s="518"/>
      <c r="AK189" s="518"/>
      <c r="AL189" s="518"/>
      <c r="AM189" s="518"/>
      <c r="AN189" s="518"/>
      <c r="AO189" s="518"/>
      <c r="AP189" s="518"/>
      <c r="AQ189" s="518"/>
      <c r="AR189" s="518"/>
      <c r="AS189" s="518"/>
      <c r="AT189" s="518"/>
      <c r="AU189" s="518"/>
      <c r="AV189" s="518"/>
      <c r="AW189" s="518"/>
      <c r="AX189" s="518"/>
      <c r="AY189" s="518"/>
      <c r="AZ189" s="518"/>
      <c r="BA189" s="518"/>
      <c r="BB189" s="518"/>
      <c r="BC189" s="518"/>
      <c r="BD189" s="518"/>
      <c r="BE189" s="518"/>
      <c r="BF189" s="518"/>
      <c r="BG189" s="518"/>
      <c r="BH189" s="518"/>
      <c r="BI189" s="518"/>
      <c r="BJ189" s="518"/>
      <c r="BK189" s="518"/>
      <c r="BL189" s="518"/>
      <c r="BM189" s="518"/>
      <c r="BN189" s="518"/>
      <c r="BO189" s="518"/>
      <c r="BP189" s="518"/>
      <c r="BQ189" s="518"/>
      <c r="BR189" s="518"/>
      <c r="BS189" s="518"/>
      <c r="BT189" s="518"/>
      <c r="BU189" s="518"/>
      <c r="BV189" s="518"/>
      <c r="BW189" s="518"/>
      <c r="BX189" s="518"/>
      <c r="BY189" s="518"/>
      <c r="BZ189" s="518"/>
      <c r="CA189" s="518"/>
      <c r="CB189" s="518"/>
      <c r="CC189" s="518"/>
      <c r="CD189" s="518"/>
      <c r="CE189" s="518"/>
      <c r="CF189" s="518"/>
      <c r="CG189" s="518"/>
      <c r="CH189" s="518"/>
      <c r="CI189" s="518"/>
      <c r="CJ189" s="518"/>
      <c r="CK189" s="518"/>
      <c r="CL189" s="518"/>
      <c r="CM189" s="518"/>
      <c r="CN189" s="518"/>
      <c r="CO189" s="518"/>
      <c r="CP189" s="518"/>
      <c r="CQ189" s="518"/>
      <c r="CR189" s="518"/>
      <c r="CS189" s="518"/>
      <c r="CT189" s="518"/>
      <c r="CU189" s="518"/>
      <c r="CV189" s="518"/>
      <c r="CW189" s="518"/>
      <c r="CX189" s="518"/>
      <c r="CY189" s="518"/>
      <c r="CZ189" s="518"/>
      <c r="DA189" s="518"/>
      <c r="DB189" s="518"/>
      <c r="DC189" s="518"/>
      <c r="DD189" s="518"/>
      <c r="DE189" s="518"/>
      <c r="DF189" s="518"/>
    </row>
    <row r="190" spans="1:110" s="55" customFormat="1" ht="18" customHeight="1">
      <c r="A190" s="145" t="s">
        <v>608</v>
      </c>
      <c r="B190" s="167"/>
      <c r="C190" s="167"/>
      <c r="D190" s="152">
        <v>881546</v>
      </c>
      <c r="E190" s="522">
        <v>882708</v>
      </c>
      <c r="F190" s="522">
        <v>883274</v>
      </c>
      <c r="G190" s="522">
        <v>887394</v>
      </c>
      <c r="H190" s="522">
        <v>890685</v>
      </c>
      <c r="I190" s="275">
        <v>891472</v>
      </c>
      <c r="J190" s="275">
        <v>892119</v>
      </c>
      <c r="K190" s="275">
        <v>886683</v>
      </c>
      <c r="L190" s="275">
        <v>887123</v>
      </c>
      <c r="M190" s="274">
        <v>887191</v>
      </c>
      <c r="N190" s="274">
        <v>887517</v>
      </c>
      <c r="O190" s="274">
        <v>887638</v>
      </c>
      <c r="P190" s="149">
        <v>888166</v>
      </c>
      <c r="Q190" s="149">
        <v>888367</v>
      </c>
      <c r="R190" s="149">
        <v>888367</v>
      </c>
      <c r="S190" s="149">
        <v>888367</v>
      </c>
      <c r="T190" s="149">
        <v>888367</v>
      </c>
      <c r="U190" s="152">
        <v>888367</v>
      </c>
      <c r="V190" s="221">
        <v>888367</v>
      </c>
      <c r="W190" s="276">
        <v>888367</v>
      </c>
      <c r="X190" s="381">
        <v>888367</v>
      </c>
      <c r="Y190" s="381">
        <v>888367</v>
      </c>
      <c r="Z190" s="381">
        <v>888367</v>
      </c>
      <c r="AA190" s="381">
        <v>888367</v>
      </c>
      <c r="AB190" s="381">
        <v>888367</v>
      </c>
      <c r="AC190" s="381">
        <v>888367</v>
      </c>
      <c r="AD190" s="381">
        <v>888367</v>
      </c>
      <c r="AE190" s="381">
        <v>888367</v>
      </c>
      <c r="AF190" s="381">
        <v>888367</v>
      </c>
      <c r="AG190" s="381">
        <v>888367</v>
      </c>
      <c r="AH190" s="381">
        <v>888367</v>
      </c>
      <c r="AI190" s="381">
        <v>888367</v>
      </c>
      <c r="AJ190" s="518"/>
      <c r="AK190" s="518"/>
      <c r="AL190" s="518"/>
      <c r="AM190" s="518"/>
      <c r="AN190" s="518"/>
      <c r="AO190" s="518"/>
      <c r="AP190" s="518"/>
      <c r="AQ190" s="518"/>
      <c r="AR190" s="518"/>
      <c r="AS190" s="518"/>
      <c r="AT190" s="518"/>
      <c r="AU190" s="518"/>
      <c r="AV190" s="518"/>
      <c r="AW190" s="518"/>
      <c r="AX190" s="518"/>
      <c r="AY190" s="518"/>
      <c r="AZ190" s="518"/>
      <c r="BA190" s="518"/>
      <c r="BB190" s="518"/>
      <c r="BC190" s="518"/>
      <c r="BD190" s="518"/>
      <c r="BE190" s="518"/>
      <c r="BF190" s="518"/>
      <c r="BG190" s="518"/>
      <c r="BH190" s="518"/>
      <c r="BI190" s="518"/>
      <c r="BJ190" s="518"/>
      <c r="BK190" s="518"/>
      <c r="BL190" s="518"/>
      <c r="BM190" s="518"/>
      <c r="BN190" s="518"/>
      <c r="BO190" s="518"/>
      <c r="BP190" s="518"/>
      <c r="BQ190" s="518"/>
      <c r="BR190" s="518"/>
      <c r="BS190" s="518"/>
      <c r="BT190" s="518"/>
      <c r="BU190" s="518"/>
      <c r="BV190" s="518"/>
      <c r="BW190" s="518"/>
      <c r="BX190" s="518"/>
      <c r="BY190" s="518"/>
      <c r="BZ190" s="518"/>
      <c r="CA190" s="518"/>
      <c r="CB190" s="518"/>
      <c r="CC190" s="518"/>
      <c r="CD190" s="518"/>
      <c r="CE190" s="518"/>
      <c r="CF190" s="518"/>
      <c r="CG190" s="518"/>
      <c r="CH190" s="518"/>
      <c r="CI190" s="518"/>
      <c r="CJ190" s="518"/>
      <c r="CK190" s="518"/>
      <c r="CL190" s="518"/>
      <c r="CM190" s="518"/>
      <c r="CN190" s="518"/>
      <c r="CO190" s="518"/>
      <c r="CP190" s="518"/>
      <c r="CQ190" s="518"/>
      <c r="CR190" s="518"/>
      <c r="CS190" s="518"/>
      <c r="CT190" s="518"/>
      <c r="CU190" s="518"/>
      <c r="CV190" s="518"/>
      <c r="CW190" s="518"/>
      <c r="CX190" s="518"/>
      <c r="CY190" s="518"/>
      <c r="CZ190" s="518"/>
      <c r="DA190" s="518"/>
      <c r="DB190" s="518"/>
      <c r="DC190" s="518"/>
      <c r="DD190" s="518"/>
      <c r="DE190" s="518"/>
      <c r="DF190" s="518"/>
    </row>
    <row r="191" spans="1:110" s="55" customFormat="1" ht="18" customHeight="1">
      <c r="A191" s="132"/>
      <c r="B191" s="610"/>
      <c r="C191" s="610"/>
      <c r="D191" s="521"/>
      <c r="E191" s="521"/>
      <c r="F191" s="521"/>
      <c r="G191" s="521"/>
      <c r="H191" s="521"/>
      <c r="I191" s="521"/>
      <c r="J191" s="521"/>
      <c r="K191" s="521"/>
      <c r="L191" s="521"/>
      <c r="M191" s="224"/>
      <c r="N191" s="272"/>
      <c r="O191" s="272"/>
      <c r="P191" s="228"/>
      <c r="Q191" s="136"/>
      <c r="R191" s="136"/>
      <c r="S191" s="136"/>
      <c r="T191" s="136"/>
      <c r="U191" s="164"/>
      <c r="V191" s="229"/>
      <c r="W191" s="228"/>
      <c r="X191" s="112"/>
      <c r="Y191" s="112"/>
      <c r="Z191" s="112"/>
      <c r="AA191" s="518"/>
      <c r="AB191" s="518"/>
      <c r="AC191" s="518"/>
      <c r="AD191" s="518"/>
      <c r="AE191" s="518"/>
      <c r="AF191" s="518"/>
      <c r="AG191" s="518"/>
      <c r="AH191" s="518"/>
      <c r="AI191" s="518"/>
      <c r="AJ191" s="518"/>
      <c r="AK191" s="518"/>
      <c r="AL191" s="518"/>
      <c r="AM191" s="518"/>
      <c r="AN191" s="518"/>
      <c r="AO191" s="518"/>
      <c r="AP191" s="518"/>
      <c r="AQ191" s="518"/>
      <c r="AR191" s="518"/>
      <c r="AS191" s="518"/>
      <c r="AT191" s="518"/>
      <c r="AU191" s="518"/>
      <c r="AV191" s="518"/>
      <c r="AW191" s="518"/>
      <c r="AX191" s="518"/>
      <c r="AY191" s="518"/>
      <c r="AZ191" s="518"/>
      <c r="BA191" s="518"/>
      <c r="BB191" s="518"/>
      <c r="BC191" s="518"/>
      <c r="BD191" s="518"/>
      <c r="BE191" s="518"/>
      <c r="BF191" s="518"/>
      <c r="BG191" s="518"/>
      <c r="BH191" s="518"/>
      <c r="BI191" s="518"/>
      <c r="BJ191" s="518"/>
      <c r="BK191" s="518"/>
      <c r="BL191" s="518"/>
      <c r="BM191" s="518"/>
      <c r="BN191" s="518"/>
      <c r="BO191" s="518"/>
      <c r="BP191" s="518"/>
      <c r="BQ191" s="518"/>
      <c r="BR191" s="518"/>
      <c r="BS191" s="518"/>
      <c r="BT191" s="518"/>
      <c r="BU191" s="518"/>
      <c r="BV191" s="518"/>
      <c r="BW191" s="518"/>
      <c r="BX191" s="518"/>
      <c r="BY191" s="518"/>
      <c r="BZ191" s="518"/>
      <c r="CA191" s="518"/>
      <c r="CB191" s="518"/>
      <c r="CC191" s="518"/>
      <c r="CD191" s="518"/>
      <c r="CE191" s="518"/>
      <c r="CF191" s="518"/>
      <c r="CG191" s="518"/>
      <c r="CH191" s="518"/>
      <c r="CI191" s="518"/>
      <c r="CJ191" s="518"/>
      <c r="CK191" s="518"/>
      <c r="CL191" s="518"/>
      <c r="CM191" s="518"/>
      <c r="CN191" s="518"/>
      <c r="CO191" s="518"/>
      <c r="CP191" s="518"/>
      <c r="CQ191" s="518"/>
      <c r="CR191" s="518"/>
      <c r="CS191" s="518"/>
      <c r="CT191" s="518"/>
      <c r="CU191" s="518"/>
      <c r="CV191" s="518"/>
      <c r="CW191" s="518"/>
      <c r="CX191" s="518"/>
      <c r="CY191" s="518"/>
      <c r="CZ191" s="518"/>
      <c r="DA191" s="518"/>
      <c r="DB191" s="518"/>
      <c r="DC191" s="518"/>
      <c r="DD191" s="518"/>
      <c r="DE191" s="518"/>
      <c r="DF191" s="518"/>
    </row>
    <row r="192" spans="1:110" s="55" customFormat="1" ht="18" customHeight="1">
      <c r="A192" s="277" t="s">
        <v>609</v>
      </c>
      <c r="B192" s="610"/>
      <c r="C192" s="610"/>
      <c r="D192" s="521"/>
      <c r="E192" s="521"/>
      <c r="F192" s="521"/>
      <c r="G192" s="521"/>
      <c r="H192" s="521"/>
      <c r="I192" s="521"/>
      <c r="J192" s="521"/>
      <c r="K192" s="521"/>
      <c r="L192" s="521"/>
      <c r="M192" s="224"/>
      <c r="N192" s="272"/>
      <c r="O192" s="272"/>
      <c r="P192" s="228"/>
      <c r="Q192" s="136"/>
      <c r="R192" s="136"/>
      <c r="S192" s="136"/>
      <c r="T192" s="136"/>
      <c r="U192" s="164"/>
      <c r="V192" s="229"/>
      <c r="W192" s="228"/>
      <c r="X192" s="112"/>
      <c r="Y192" s="112"/>
      <c r="Z192" s="112"/>
      <c r="AA192" s="518"/>
      <c r="AB192" s="518"/>
      <c r="AC192" s="518"/>
      <c r="AD192" s="518"/>
      <c r="AE192" s="518"/>
      <c r="AF192" s="518"/>
      <c r="AG192" s="518"/>
      <c r="AH192" s="518"/>
      <c r="AI192" s="518"/>
      <c r="AJ192" s="518"/>
      <c r="AK192" s="518"/>
      <c r="AL192" s="518"/>
      <c r="AM192" s="518"/>
      <c r="AN192" s="518"/>
      <c r="AO192" s="518"/>
      <c r="AP192" s="518"/>
      <c r="AQ192" s="518"/>
      <c r="AR192" s="518"/>
      <c r="AS192" s="518"/>
      <c r="AT192" s="518"/>
      <c r="AU192" s="518"/>
      <c r="AV192" s="518"/>
      <c r="AW192" s="518"/>
      <c r="AX192" s="518"/>
      <c r="AY192" s="518"/>
      <c r="AZ192" s="518"/>
      <c r="BA192" s="518"/>
      <c r="BB192" s="518"/>
      <c r="BC192" s="518"/>
      <c r="BD192" s="518"/>
      <c r="BE192" s="518"/>
      <c r="BF192" s="518"/>
      <c r="BG192" s="518"/>
      <c r="BH192" s="518"/>
      <c r="BI192" s="518"/>
      <c r="BJ192" s="518"/>
      <c r="BK192" s="518"/>
      <c r="BL192" s="518"/>
      <c r="BM192" s="518"/>
      <c r="BN192" s="518"/>
      <c r="BO192" s="518"/>
      <c r="BP192" s="518"/>
      <c r="BQ192" s="518"/>
      <c r="BR192" s="518"/>
      <c r="BS192" s="518"/>
      <c r="BT192" s="518"/>
      <c r="BU192" s="518"/>
      <c r="BV192" s="518"/>
      <c r="BW192" s="518"/>
      <c r="BX192" s="518"/>
      <c r="BY192" s="518"/>
      <c r="BZ192" s="518"/>
      <c r="CA192" s="518"/>
      <c r="CB192" s="518"/>
      <c r="CC192" s="518"/>
      <c r="CD192" s="518"/>
      <c r="CE192" s="518"/>
      <c r="CF192" s="518"/>
      <c r="CG192" s="518"/>
      <c r="CH192" s="518"/>
      <c r="CI192" s="518"/>
      <c r="CJ192" s="518"/>
      <c r="CK192" s="518"/>
      <c r="CL192" s="518"/>
      <c r="CM192" s="518"/>
      <c r="CN192" s="518"/>
      <c r="CO192" s="518"/>
      <c r="CP192" s="518"/>
      <c r="CQ192" s="518"/>
      <c r="CR192" s="518"/>
      <c r="CS192" s="518"/>
      <c r="CT192" s="518"/>
      <c r="CU192" s="518"/>
      <c r="CV192" s="518"/>
      <c r="CW192" s="518"/>
      <c r="CX192" s="518"/>
      <c r="CY192" s="518"/>
      <c r="CZ192" s="518"/>
      <c r="DA192" s="518"/>
      <c r="DB192" s="518"/>
      <c r="DC192" s="518"/>
      <c r="DD192" s="518"/>
      <c r="DE192" s="518"/>
      <c r="DF192" s="518"/>
    </row>
    <row r="193" spans="1:110" s="55" customFormat="1" ht="19.5" customHeight="1">
      <c r="A193" s="277" t="s">
        <v>610</v>
      </c>
      <c r="B193" s="228"/>
      <c r="C193" s="228"/>
      <c r="D193" s="272"/>
      <c r="E193" s="272"/>
      <c r="F193" s="272"/>
      <c r="G193" s="272"/>
      <c r="H193" s="272"/>
      <c r="I193" s="272"/>
      <c r="J193" s="272"/>
      <c r="K193" s="272"/>
      <c r="L193" s="272"/>
      <c r="M193" s="278"/>
      <c r="N193" s="278"/>
      <c r="O193" s="272"/>
      <c r="P193" s="228"/>
      <c r="Q193" s="228"/>
      <c r="R193" s="228"/>
      <c r="S193" s="229"/>
      <c r="T193" s="229"/>
      <c r="U193" s="279"/>
      <c r="V193" s="228"/>
      <c r="W193" s="228"/>
      <c r="X193" s="112"/>
      <c r="Y193" s="112"/>
      <c r="Z193" s="112"/>
      <c r="AA193" s="518"/>
      <c r="AB193" s="518"/>
      <c r="AC193" s="518"/>
      <c r="AD193" s="518"/>
      <c r="AE193" s="518"/>
      <c r="AF193" s="518"/>
      <c r="AG193" s="518"/>
      <c r="AH193" s="518"/>
      <c r="AI193" s="518"/>
      <c r="AJ193" s="518"/>
      <c r="AK193" s="518"/>
      <c r="AL193" s="518"/>
      <c r="AM193" s="518"/>
      <c r="AN193" s="518"/>
      <c r="AO193" s="518"/>
      <c r="AP193" s="518"/>
      <c r="AQ193" s="518"/>
      <c r="AR193" s="518"/>
      <c r="AS193" s="518"/>
      <c r="AT193" s="518"/>
      <c r="AU193" s="518"/>
      <c r="AV193" s="518"/>
      <c r="AW193" s="518"/>
      <c r="AX193" s="518"/>
      <c r="AY193" s="518"/>
      <c r="AZ193" s="518"/>
      <c r="BA193" s="518"/>
      <c r="BB193" s="518"/>
      <c r="BC193" s="518"/>
      <c r="BD193" s="518"/>
      <c r="BE193" s="518"/>
      <c r="BF193" s="518"/>
      <c r="BG193" s="518"/>
      <c r="BH193" s="518"/>
      <c r="BI193" s="518"/>
      <c r="BJ193" s="518"/>
      <c r="BK193" s="518"/>
      <c r="BL193" s="518"/>
      <c r="BM193" s="518"/>
      <c r="BN193" s="518"/>
      <c r="BO193" s="518"/>
      <c r="BP193" s="518"/>
      <c r="BQ193" s="518"/>
      <c r="BR193" s="518"/>
      <c r="BS193" s="518"/>
      <c r="BT193" s="518"/>
      <c r="BU193" s="518"/>
      <c r="BV193" s="518"/>
      <c r="BW193" s="518"/>
      <c r="BX193" s="518"/>
      <c r="BY193" s="518"/>
      <c r="BZ193" s="518"/>
      <c r="CA193" s="518"/>
      <c r="CB193" s="518"/>
      <c r="CC193" s="518"/>
      <c r="CD193" s="518"/>
      <c r="CE193" s="518"/>
      <c r="CF193" s="518"/>
      <c r="CG193" s="518"/>
      <c r="CH193" s="518"/>
      <c r="CI193" s="518"/>
      <c r="CJ193" s="518"/>
      <c r="CK193" s="518"/>
      <c r="CL193" s="518"/>
      <c r="CM193" s="518"/>
      <c r="CN193" s="518"/>
      <c r="CO193" s="518"/>
      <c r="CP193" s="518"/>
      <c r="CQ193" s="518"/>
      <c r="CR193" s="518"/>
      <c r="CS193" s="518"/>
      <c r="CT193" s="518"/>
      <c r="CU193" s="518"/>
      <c r="CV193" s="518"/>
      <c r="CW193" s="518"/>
      <c r="CX193" s="518"/>
      <c r="CY193" s="518"/>
      <c r="CZ193" s="518"/>
      <c r="DA193" s="518"/>
      <c r="DB193" s="518"/>
      <c r="DC193" s="518"/>
      <c r="DD193" s="518"/>
      <c r="DE193" s="518"/>
      <c r="DF193" s="518"/>
    </row>
    <row r="194" spans="1:110" s="51" customFormat="1" ht="19.5" customHeight="1">
      <c r="A194" s="139" t="s">
        <v>611</v>
      </c>
      <c r="B194" s="228"/>
      <c r="C194" s="228"/>
      <c r="D194" s="272"/>
      <c r="E194" s="272"/>
      <c r="F194" s="272"/>
      <c r="G194" s="272"/>
      <c r="H194" s="273"/>
      <c r="I194" s="224"/>
      <c r="J194" s="224"/>
      <c r="K194" s="224"/>
      <c r="L194" s="272"/>
      <c r="M194" s="235"/>
      <c r="N194" s="235"/>
      <c r="O194" s="235"/>
      <c r="P194" s="139"/>
      <c r="Q194" s="139"/>
      <c r="R194" s="139"/>
      <c r="S194" s="139"/>
      <c r="T194" s="139"/>
      <c r="U194" s="125"/>
      <c r="V194" s="228"/>
      <c r="W194" s="139"/>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row>
    <row r="195" spans="1:110" s="51" customFormat="1" ht="19.5" customHeight="1">
      <c r="A195" s="280" t="s">
        <v>612</v>
      </c>
      <c r="B195" s="228"/>
      <c r="C195" s="228"/>
      <c r="D195" s="272"/>
      <c r="E195" s="272"/>
      <c r="F195" s="272"/>
      <c r="G195" s="272"/>
      <c r="H195" s="273"/>
      <c r="I195" s="224"/>
      <c r="J195" s="224"/>
      <c r="K195" s="224"/>
      <c r="L195" s="272"/>
      <c r="M195" s="235"/>
      <c r="N195" s="235"/>
      <c r="O195" s="235"/>
      <c r="P195" s="139"/>
      <c r="Q195" s="139"/>
      <c r="R195" s="139"/>
      <c r="S195" s="139"/>
      <c r="T195" s="139"/>
      <c r="U195" s="125"/>
      <c r="V195" s="228"/>
      <c r="W195" s="139"/>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row>
    <row r="196" spans="1:110" s="51" customFormat="1" ht="19.5" customHeight="1">
      <c r="A196" s="280" t="s">
        <v>613</v>
      </c>
      <c r="B196" s="228"/>
      <c r="C196" s="228"/>
      <c r="D196" s="272"/>
      <c r="E196" s="272"/>
      <c r="F196" s="272"/>
      <c r="G196" s="272"/>
      <c r="H196" s="139"/>
      <c r="I196" s="139"/>
      <c r="J196" s="139"/>
      <c r="K196" s="139"/>
      <c r="L196" s="272"/>
      <c r="M196" s="235"/>
      <c r="N196" s="235"/>
      <c r="O196" s="235"/>
      <c r="P196" s="139"/>
      <c r="Q196" s="139"/>
      <c r="R196" s="139"/>
      <c r="S196" s="139"/>
      <c r="T196" s="139"/>
      <c r="U196" s="125"/>
      <c r="V196" s="228"/>
      <c r="W196" s="139"/>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row>
    <row r="197" spans="1:110" s="51" customFormat="1" ht="19.5" customHeight="1">
      <c r="A197" s="280" t="s">
        <v>614</v>
      </c>
      <c r="B197" s="228"/>
      <c r="C197" s="228"/>
      <c r="D197" s="272"/>
      <c r="E197" s="272"/>
      <c r="F197" s="272"/>
      <c r="G197" s="272"/>
      <c r="H197" s="139"/>
      <c r="I197" s="139"/>
      <c r="J197" s="139"/>
      <c r="K197" s="139"/>
      <c r="L197" s="272"/>
      <c r="M197" s="235"/>
      <c r="N197" s="235"/>
      <c r="O197" s="235"/>
      <c r="P197" s="139"/>
      <c r="Q197" s="139"/>
      <c r="R197" s="139"/>
      <c r="S197" s="139"/>
      <c r="T197" s="139"/>
      <c r="U197" s="125"/>
      <c r="V197" s="228"/>
      <c r="W197" s="139"/>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row>
    <row r="198" spans="1:110" s="51" customFormat="1" ht="19.5" customHeight="1">
      <c r="A198" s="139" t="s">
        <v>615</v>
      </c>
      <c r="B198" s="228"/>
      <c r="C198" s="228"/>
      <c r="D198" s="272"/>
      <c r="E198" s="272"/>
      <c r="F198" s="272"/>
      <c r="G198" s="272"/>
      <c r="H198" s="139"/>
      <c r="I198" s="139"/>
      <c r="J198" s="139"/>
      <c r="K198" s="139"/>
      <c r="L198" s="272"/>
      <c r="M198" s="235"/>
      <c r="N198" s="235"/>
      <c r="O198" s="235"/>
      <c r="P198" s="139"/>
      <c r="Q198" s="139"/>
      <c r="R198" s="139"/>
      <c r="S198" s="139"/>
      <c r="T198" s="139"/>
      <c r="U198" s="125"/>
      <c r="V198" s="228"/>
      <c r="W198" s="139"/>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row>
    <row r="199" spans="1:110" s="51" customFormat="1" ht="19.5" customHeight="1">
      <c r="A199" s="124" t="s">
        <v>571</v>
      </c>
      <c r="B199" s="228"/>
      <c r="C199" s="228"/>
      <c r="D199" s="272"/>
      <c r="E199" s="272"/>
      <c r="F199" s="272"/>
      <c r="G199" s="272"/>
      <c r="H199" s="272"/>
      <c r="I199" s="272"/>
      <c r="J199" s="272"/>
      <c r="K199" s="272"/>
      <c r="L199" s="272"/>
      <c r="M199" s="235"/>
      <c r="N199" s="235"/>
      <c r="O199" s="235"/>
      <c r="P199" s="139"/>
      <c r="Q199" s="139"/>
      <c r="R199" s="139"/>
      <c r="S199" s="139"/>
      <c r="T199" s="139"/>
      <c r="U199" s="125"/>
      <c r="V199" s="139"/>
      <c r="W199" s="139"/>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row>
    <row r="200" spans="1:110" s="51" customFormat="1" ht="19.5" customHeight="1">
      <c r="A200" s="139"/>
      <c r="B200" s="228"/>
      <c r="C200" s="228"/>
      <c r="D200" s="272"/>
      <c r="E200" s="272"/>
      <c r="F200" s="272"/>
      <c r="G200" s="272"/>
      <c r="H200" s="272"/>
      <c r="I200" s="272"/>
      <c r="J200" s="272"/>
      <c r="K200" s="272"/>
      <c r="L200" s="272"/>
      <c r="M200" s="235"/>
      <c r="N200" s="235"/>
      <c r="O200" s="235"/>
      <c r="P200" s="139"/>
      <c r="Q200" s="139"/>
      <c r="R200" s="139"/>
      <c r="S200" s="139"/>
      <c r="T200" s="139"/>
      <c r="U200" s="125"/>
      <c r="V200" s="139"/>
      <c r="W200" s="139"/>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row>
    <row r="201" spans="1:110" s="51" customFormat="1" ht="19.5" customHeight="1">
      <c r="A201" s="608" t="s">
        <v>206</v>
      </c>
      <c r="B201" s="228"/>
      <c r="C201" s="228"/>
      <c r="D201" s="272"/>
      <c r="E201" s="272"/>
      <c r="F201" s="272"/>
      <c r="G201" s="272"/>
      <c r="H201" s="272"/>
      <c r="I201" s="272"/>
      <c r="J201" s="272"/>
      <c r="K201" s="272"/>
      <c r="L201" s="272"/>
      <c r="M201" s="235"/>
      <c r="N201" s="235"/>
      <c r="O201" s="235"/>
      <c r="P201" s="139"/>
      <c r="Q201" s="139"/>
      <c r="R201" s="139"/>
      <c r="S201" s="139"/>
      <c r="T201" s="139"/>
      <c r="U201" s="125"/>
      <c r="V201" s="139"/>
      <c r="W201" s="139"/>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row>
    <row r="202" spans="1:110" s="51" customFormat="1" ht="19.5" customHeight="1">
      <c r="A202" s="139"/>
      <c r="B202" s="228"/>
      <c r="C202" s="228"/>
      <c r="D202" s="272"/>
      <c r="E202" s="272"/>
      <c r="F202" s="272"/>
      <c r="G202" s="272"/>
      <c r="H202" s="272"/>
      <c r="I202" s="272"/>
      <c r="J202" s="272"/>
      <c r="K202" s="272"/>
      <c r="L202" s="272"/>
      <c r="M202" s="235"/>
      <c r="N202" s="235"/>
      <c r="O202" s="235"/>
      <c r="P202" s="139"/>
      <c r="Q202" s="139"/>
      <c r="R202" s="139"/>
      <c r="S202" s="139"/>
      <c r="T202" s="139"/>
      <c r="U202" s="125"/>
      <c r="V202" s="139"/>
      <c r="W202" s="139"/>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row>
    <row r="203" spans="1:110" s="51" customFormat="1" ht="19.5" customHeight="1">
      <c r="A203" s="139" t="s">
        <v>616</v>
      </c>
      <c r="B203" s="228"/>
      <c r="C203" s="228"/>
      <c r="D203" s="272"/>
      <c r="E203" s="272"/>
      <c r="F203" s="272"/>
      <c r="G203" s="272"/>
      <c r="H203" s="272"/>
      <c r="I203" s="272"/>
      <c r="J203" s="272"/>
      <c r="K203" s="272"/>
      <c r="L203" s="272"/>
      <c r="M203" s="235"/>
      <c r="N203" s="235"/>
      <c r="O203" s="235"/>
      <c r="P203" s="139"/>
      <c r="Q203" s="139"/>
      <c r="R203" s="139"/>
      <c r="S203" s="139"/>
      <c r="T203" s="139"/>
      <c r="U203" s="125"/>
      <c r="V203" s="139"/>
      <c r="W203" s="139"/>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row>
    <row r="204" spans="1:110" s="51" customFormat="1" ht="19.5" customHeight="1">
      <c r="A204" s="139" t="s">
        <v>617</v>
      </c>
      <c r="B204" s="228"/>
      <c r="C204" s="228"/>
      <c r="D204" s="272"/>
      <c r="E204" s="272"/>
      <c r="F204" s="272"/>
      <c r="G204" s="272"/>
      <c r="H204" s="272"/>
      <c r="I204" s="272"/>
      <c r="J204" s="272"/>
      <c r="K204" s="272"/>
      <c r="L204" s="272"/>
      <c r="M204" s="235"/>
      <c r="N204" s="235"/>
      <c r="O204" s="235"/>
      <c r="P204" s="139"/>
      <c r="Q204" s="139"/>
      <c r="R204" s="139"/>
      <c r="S204" s="139"/>
      <c r="T204" s="139"/>
      <c r="U204" s="125"/>
      <c r="V204" s="139"/>
      <c r="W204" s="139"/>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row>
    <row r="205" spans="1:110" s="51" customFormat="1" ht="19.5" customHeight="1">
      <c r="A205" s="139" t="s">
        <v>618</v>
      </c>
      <c r="B205" s="228"/>
      <c r="C205" s="228"/>
      <c r="D205" s="272"/>
      <c r="E205" s="272"/>
      <c r="F205" s="272"/>
      <c r="G205" s="272"/>
      <c r="H205" s="272"/>
      <c r="I205" s="272"/>
      <c r="J205" s="272"/>
      <c r="K205" s="272"/>
      <c r="L205" s="272"/>
      <c r="M205" s="235"/>
      <c r="N205" s="235"/>
      <c r="O205" s="235"/>
      <c r="P205" s="139"/>
      <c r="Q205" s="139"/>
      <c r="R205" s="139"/>
      <c r="S205" s="139"/>
      <c r="T205" s="139"/>
      <c r="U205" s="125"/>
      <c r="V205" s="139"/>
      <c r="W205" s="139"/>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row>
    <row r="206" spans="1:110" s="51" customFormat="1" ht="19.5" customHeight="1">
      <c r="A206" s="139"/>
      <c r="B206" s="228"/>
      <c r="C206" s="228"/>
      <c r="D206" s="272"/>
      <c r="E206" s="272"/>
      <c r="F206" s="272"/>
      <c r="G206" s="272"/>
      <c r="H206" s="272"/>
      <c r="I206" s="272"/>
      <c r="J206" s="272"/>
      <c r="K206" s="272"/>
      <c r="L206" s="272"/>
      <c r="M206" s="235"/>
      <c r="N206" s="235"/>
      <c r="O206" s="235"/>
      <c r="P206" s="139"/>
      <c r="Q206" s="139"/>
      <c r="R206" s="139"/>
      <c r="S206" s="139"/>
      <c r="T206" s="139"/>
      <c r="U206" s="125"/>
      <c r="V206" s="139"/>
      <c r="W206" s="139"/>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row>
    <row r="207" spans="1:110" ht="20.25" customHeight="1">
      <c r="A207" s="608" t="s">
        <v>207</v>
      </c>
      <c r="B207" s="609"/>
      <c r="C207" s="609"/>
      <c r="D207" s="157"/>
      <c r="E207" s="157"/>
      <c r="F207" s="157"/>
      <c r="G207" s="157"/>
      <c r="H207" s="157"/>
      <c r="I207" s="157"/>
      <c r="J207" s="157"/>
      <c r="K207" s="157"/>
      <c r="L207" s="157"/>
      <c r="M207" s="134"/>
      <c r="N207" s="134"/>
      <c r="O207" s="521"/>
      <c r="P207" s="610"/>
      <c r="Q207" s="610"/>
      <c r="R207" s="610"/>
      <c r="S207" s="610"/>
      <c r="T207" s="610"/>
      <c r="U207" s="611"/>
      <c r="V207" s="610"/>
      <c r="W207" s="610"/>
      <c r="X207" s="595"/>
      <c r="Y207" s="595"/>
      <c r="Z207" s="595"/>
      <c r="AA207" s="600"/>
      <c r="AB207" s="600"/>
      <c r="AC207" s="600"/>
      <c r="AD207" s="600"/>
      <c r="AE207" s="600"/>
      <c r="AF207" s="600"/>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0"/>
      <c r="BF207" s="600"/>
      <c r="BG207" s="600"/>
      <c r="BH207" s="600"/>
      <c r="BI207" s="600"/>
      <c r="BJ207" s="600"/>
      <c r="BK207" s="600"/>
      <c r="BL207" s="600"/>
      <c r="BM207" s="600"/>
      <c r="BN207" s="600"/>
      <c r="BO207" s="600"/>
      <c r="BP207" s="600"/>
      <c r="BQ207" s="600"/>
      <c r="BR207" s="600"/>
      <c r="BS207" s="600"/>
      <c r="BT207" s="600"/>
      <c r="BU207" s="600"/>
      <c r="BV207" s="600"/>
      <c r="BW207" s="600"/>
      <c r="BX207" s="600"/>
      <c r="BY207" s="600"/>
      <c r="BZ207" s="600"/>
      <c r="CA207" s="600"/>
      <c r="CB207" s="600"/>
      <c r="CC207" s="600"/>
      <c r="CD207" s="600"/>
      <c r="CE207" s="600"/>
      <c r="CF207" s="600"/>
      <c r="CG207" s="600"/>
      <c r="CH207" s="600"/>
      <c r="CI207" s="600"/>
      <c r="CJ207" s="600"/>
      <c r="CK207" s="600"/>
      <c r="CL207" s="600"/>
      <c r="CM207" s="600"/>
      <c r="CN207" s="600"/>
      <c r="CO207" s="600"/>
      <c r="CP207" s="600"/>
      <c r="CQ207" s="600"/>
      <c r="CR207" s="600"/>
      <c r="CS207" s="600"/>
      <c r="CT207" s="600"/>
      <c r="CU207" s="600"/>
      <c r="CV207" s="600"/>
      <c r="CW207" s="600"/>
      <c r="CX207" s="600"/>
      <c r="CY207" s="600"/>
      <c r="CZ207" s="600"/>
      <c r="DA207" s="600"/>
      <c r="DB207" s="600"/>
      <c r="DC207" s="600"/>
      <c r="DD207" s="600"/>
      <c r="DE207" s="600"/>
      <c r="DF207" s="600"/>
    </row>
    <row r="208" spans="1:110" s="55" customFormat="1" ht="37.5" customHeight="1" thickBot="1">
      <c r="A208" s="212" t="s">
        <v>17</v>
      </c>
      <c r="B208" s="281"/>
      <c r="C208" s="282"/>
      <c r="D208" s="283" t="s">
        <v>405</v>
      </c>
      <c r="E208" s="283" t="s">
        <v>406</v>
      </c>
      <c r="F208" s="283" t="s">
        <v>407</v>
      </c>
      <c r="G208" s="283" t="s">
        <v>408</v>
      </c>
      <c r="H208" s="283" t="s">
        <v>409</v>
      </c>
      <c r="I208" s="283" t="s">
        <v>410</v>
      </c>
      <c r="J208" s="283" t="s">
        <v>411</v>
      </c>
      <c r="K208" s="283" t="s">
        <v>412</v>
      </c>
      <c r="L208" s="283" t="s">
        <v>413</v>
      </c>
      <c r="M208" s="129" t="s">
        <v>414</v>
      </c>
      <c r="N208" s="129" t="s">
        <v>415</v>
      </c>
      <c r="O208" s="129" t="s">
        <v>416</v>
      </c>
      <c r="P208" s="130" t="s">
        <v>417</v>
      </c>
      <c r="Q208" s="130" t="s">
        <v>418</v>
      </c>
      <c r="R208" s="130" t="s">
        <v>419</v>
      </c>
      <c r="S208" s="130" t="s">
        <v>420</v>
      </c>
      <c r="T208" s="130" t="s">
        <v>421</v>
      </c>
      <c r="U208" s="130" t="s">
        <v>422</v>
      </c>
      <c r="V208" s="130" t="s">
        <v>423</v>
      </c>
      <c r="W208" s="130" t="s">
        <v>424</v>
      </c>
      <c r="X208" s="527" t="s">
        <v>425</v>
      </c>
      <c r="Y208" s="527" t="s">
        <v>426</v>
      </c>
      <c r="Z208" s="527" t="s">
        <v>427</v>
      </c>
      <c r="AA208" s="527" t="s">
        <v>428</v>
      </c>
      <c r="AB208" s="527" t="s">
        <v>429</v>
      </c>
      <c r="AC208" s="527" t="s">
        <v>430</v>
      </c>
      <c r="AD208" s="527" t="s">
        <v>431</v>
      </c>
      <c r="AE208" s="527" t="s">
        <v>432</v>
      </c>
      <c r="AF208" s="527" t="s">
        <v>18</v>
      </c>
      <c r="AG208" s="527" t="s">
        <v>19</v>
      </c>
      <c r="AH208" s="527" t="s">
        <v>20</v>
      </c>
      <c r="AI208" s="527" t="s">
        <v>21</v>
      </c>
      <c r="AJ208" s="518"/>
      <c r="AK208" s="518"/>
      <c r="AL208" s="518"/>
      <c r="AM208" s="518"/>
      <c r="AN208" s="518"/>
      <c r="AO208" s="518"/>
      <c r="AP208" s="518"/>
      <c r="AQ208" s="518"/>
      <c r="AR208" s="518"/>
      <c r="AS208" s="518"/>
      <c r="AT208" s="518"/>
      <c r="AU208" s="518"/>
      <c r="AV208" s="518"/>
      <c r="AW208" s="518"/>
      <c r="AX208" s="518"/>
      <c r="AY208" s="518"/>
      <c r="AZ208" s="518"/>
      <c r="BA208" s="518"/>
      <c r="BB208" s="518"/>
      <c r="BC208" s="518"/>
      <c r="BD208" s="518"/>
      <c r="BE208" s="518"/>
      <c r="BF208" s="518"/>
      <c r="BG208" s="518"/>
      <c r="BH208" s="518"/>
      <c r="BI208" s="518"/>
      <c r="BJ208" s="518"/>
      <c r="BK208" s="518"/>
      <c r="BL208" s="518"/>
      <c r="BM208" s="518"/>
      <c r="BN208" s="518"/>
      <c r="BO208" s="518"/>
      <c r="BP208" s="518"/>
      <c r="BQ208" s="518"/>
      <c r="BR208" s="518"/>
      <c r="BS208" s="518"/>
      <c r="BT208" s="518"/>
      <c r="BU208" s="518"/>
      <c r="BV208" s="518"/>
      <c r="BW208" s="518"/>
      <c r="BX208" s="518"/>
      <c r="BY208" s="518"/>
      <c r="BZ208" s="518"/>
      <c r="CA208" s="518"/>
      <c r="CB208" s="518"/>
      <c r="CC208" s="518"/>
      <c r="CD208" s="518"/>
      <c r="CE208" s="518"/>
      <c r="CF208" s="518"/>
      <c r="CG208" s="518"/>
      <c r="CH208" s="518"/>
      <c r="CI208" s="518"/>
      <c r="CJ208" s="518"/>
      <c r="CK208" s="518"/>
      <c r="CL208" s="518"/>
      <c r="CM208" s="518"/>
      <c r="CN208" s="518"/>
      <c r="CO208" s="518"/>
      <c r="CP208" s="518"/>
      <c r="CQ208" s="518"/>
      <c r="CR208" s="518"/>
      <c r="CS208" s="518"/>
      <c r="CT208" s="518"/>
      <c r="CU208" s="518"/>
      <c r="CV208" s="518"/>
      <c r="CW208" s="518"/>
      <c r="CX208" s="518"/>
      <c r="CY208" s="518"/>
      <c r="CZ208" s="518"/>
      <c r="DA208" s="518"/>
      <c r="DB208" s="518"/>
      <c r="DC208" s="518"/>
      <c r="DD208" s="518"/>
      <c r="DE208" s="518"/>
      <c r="DF208" s="518"/>
    </row>
    <row r="209" spans="1:110" ht="17.25" customHeight="1">
      <c r="A209" s="235" t="s">
        <v>619</v>
      </c>
      <c r="B209" s="609"/>
      <c r="C209" s="609"/>
      <c r="D209" s="521">
        <v>643</v>
      </c>
      <c r="E209" s="521">
        <v>560</v>
      </c>
      <c r="F209" s="521">
        <v>569</v>
      </c>
      <c r="G209" s="521">
        <v>667</v>
      </c>
      <c r="H209" s="157">
        <v>641</v>
      </c>
      <c r="I209" s="134">
        <v>522</v>
      </c>
      <c r="J209" s="134">
        <v>502</v>
      </c>
      <c r="K209" s="134">
        <v>685</v>
      </c>
      <c r="L209" s="134">
        <v>717</v>
      </c>
      <c r="M209" s="521">
        <v>721</v>
      </c>
      <c r="N209" s="521">
        <v>718</v>
      </c>
      <c r="O209" s="521">
        <v>736</v>
      </c>
      <c r="P209" s="521">
        <v>688</v>
      </c>
      <c r="Q209" s="521">
        <v>608</v>
      </c>
      <c r="R209" s="521">
        <v>572</v>
      </c>
      <c r="S209" s="521">
        <v>663</v>
      </c>
      <c r="T209" s="521">
        <v>769</v>
      </c>
      <c r="U209" s="521">
        <v>597</v>
      </c>
      <c r="V209" s="521">
        <v>584</v>
      </c>
      <c r="W209" s="610">
        <v>752</v>
      </c>
      <c r="X209" s="595">
        <v>693</v>
      </c>
      <c r="Y209" s="595">
        <v>574</v>
      </c>
      <c r="Z209" s="595">
        <v>560</v>
      </c>
      <c r="AA209" s="595">
        <v>654</v>
      </c>
      <c r="AB209" s="595">
        <v>655</v>
      </c>
      <c r="AC209" s="595">
        <v>535</v>
      </c>
      <c r="AD209" s="595">
        <v>506</v>
      </c>
      <c r="AE209" s="595">
        <v>719</v>
      </c>
      <c r="AF209" s="595">
        <v>664</v>
      </c>
      <c r="AG209" s="595">
        <v>547</v>
      </c>
      <c r="AH209" s="595">
        <v>495</v>
      </c>
      <c r="AI209" s="595">
        <v>542</v>
      </c>
      <c r="AJ209" s="600"/>
      <c r="AK209" s="600"/>
      <c r="AL209" s="600"/>
      <c r="AM209" s="600"/>
      <c r="AN209" s="600"/>
      <c r="AO209" s="600"/>
      <c r="AP209" s="600"/>
      <c r="AQ209" s="600"/>
      <c r="AR209" s="600"/>
      <c r="AS209" s="600"/>
      <c r="AT209" s="600"/>
      <c r="AU209" s="600"/>
      <c r="AV209" s="600"/>
      <c r="AW209" s="600"/>
      <c r="AX209" s="600"/>
      <c r="AY209" s="600"/>
      <c r="AZ209" s="600"/>
      <c r="BA209" s="600"/>
      <c r="BB209" s="600"/>
      <c r="BC209" s="600"/>
      <c r="BD209" s="600"/>
      <c r="BE209" s="600"/>
      <c r="BF209" s="600"/>
      <c r="BG209" s="600"/>
      <c r="BH209" s="600"/>
      <c r="BI209" s="600"/>
      <c r="BJ209" s="600"/>
      <c r="BK209" s="600"/>
      <c r="BL209" s="600"/>
      <c r="BM209" s="600"/>
      <c r="BN209" s="600"/>
      <c r="BO209" s="600"/>
      <c r="BP209" s="600"/>
      <c r="BQ209" s="600"/>
      <c r="BR209" s="600"/>
      <c r="BS209" s="600"/>
      <c r="BT209" s="600"/>
      <c r="BU209" s="600"/>
      <c r="BV209" s="600"/>
      <c r="BW209" s="600"/>
      <c r="BX209" s="600"/>
      <c r="BY209" s="600"/>
      <c r="BZ209" s="600"/>
      <c r="CA209" s="600"/>
      <c r="CB209" s="600"/>
      <c r="CC209" s="600"/>
      <c r="CD209" s="600"/>
      <c r="CE209" s="600"/>
      <c r="CF209" s="600"/>
      <c r="CG209" s="600"/>
      <c r="CH209" s="600"/>
      <c r="CI209" s="600"/>
      <c r="CJ209" s="600"/>
      <c r="CK209" s="600"/>
      <c r="CL209" s="600"/>
      <c r="CM209" s="600"/>
      <c r="CN209" s="600"/>
      <c r="CO209" s="600"/>
      <c r="CP209" s="600"/>
      <c r="CQ209" s="600"/>
      <c r="CR209" s="600"/>
      <c r="CS209" s="600"/>
      <c r="CT209" s="600"/>
      <c r="CU209" s="600"/>
      <c r="CV209" s="600"/>
      <c r="CW209" s="600"/>
      <c r="CX209" s="600"/>
      <c r="CY209" s="600"/>
      <c r="CZ209" s="600"/>
      <c r="DA209" s="600"/>
      <c r="DB209" s="600"/>
      <c r="DC209" s="600"/>
      <c r="DD209" s="600"/>
      <c r="DE209" s="600"/>
      <c r="DF209" s="600"/>
    </row>
    <row r="210" spans="1:110" s="50" customFormat="1" ht="17.25" customHeight="1">
      <c r="A210" s="1081" t="s">
        <v>209</v>
      </c>
      <c r="B210" s="1081"/>
      <c r="C210" s="1081"/>
      <c r="D210" s="284">
        <v>-50</v>
      </c>
      <c r="E210" s="284">
        <v>-17</v>
      </c>
      <c r="F210" s="284">
        <v>-102</v>
      </c>
      <c r="G210" s="284">
        <v>36</v>
      </c>
      <c r="H210" s="285">
        <v>156</v>
      </c>
      <c r="I210" s="286">
        <v>92</v>
      </c>
      <c r="J210" s="286">
        <v>70</v>
      </c>
      <c r="K210" s="286">
        <v>5</v>
      </c>
      <c r="L210" s="286">
        <v>53</v>
      </c>
      <c r="M210" s="285">
        <v>21</v>
      </c>
      <c r="N210" s="285">
        <v>-79</v>
      </c>
      <c r="O210" s="285">
        <v>5</v>
      </c>
      <c r="P210" s="284">
        <v>70</v>
      </c>
      <c r="Q210" s="284">
        <v>64</v>
      </c>
      <c r="R210" s="284">
        <v>70</v>
      </c>
      <c r="S210" s="284">
        <v>50</v>
      </c>
      <c r="T210" s="284">
        <v>-124</v>
      </c>
      <c r="U210" s="284">
        <v>-10</v>
      </c>
      <c r="V210" s="284">
        <v>-10</v>
      </c>
      <c r="W210" s="287">
        <v>-137</v>
      </c>
      <c r="X210" s="116">
        <v>-103</v>
      </c>
      <c r="Y210" s="116">
        <v>-24</v>
      </c>
      <c r="Z210" s="116">
        <v>35</v>
      </c>
      <c r="AA210" s="116">
        <v>68</v>
      </c>
      <c r="AB210" s="116">
        <v>47</v>
      </c>
      <c r="AC210" s="116">
        <v>79</v>
      </c>
      <c r="AD210" s="116">
        <v>113</v>
      </c>
      <c r="AE210" s="116">
        <v>57</v>
      </c>
      <c r="AF210" s="116">
        <v>23</v>
      </c>
      <c r="AG210" s="116">
        <v>13</v>
      </c>
      <c r="AH210" s="116">
        <v>9</v>
      </c>
      <c r="AI210" s="116">
        <v>25</v>
      </c>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1:110" ht="17.25" customHeight="1">
      <c r="A211" s="235" t="s">
        <v>620</v>
      </c>
      <c r="B211" s="609"/>
      <c r="C211" s="609"/>
      <c r="D211" s="521">
        <v>480</v>
      </c>
      <c r="E211" s="521">
        <v>229</v>
      </c>
      <c r="F211" s="521">
        <v>178</v>
      </c>
      <c r="G211" s="521">
        <v>381</v>
      </c>
      <c r="H211" s="157">
        <v>479</v>
      </c>
      <c r="I211" s="134">
        <v>252</v>
      </c>
      <c r="J211" s="134">
        <v>186</v>
      </c>
      <c r="K211" s="134">
        <v>439</v>
      </c>
      <c r="L211" s="134">
        <v>493</v>
      </c>
      <c r="M211" s="521">
        <v>284</v>
      </c>
      <c r="N211" s="521">
        <v>226</v>
      </c>
      <c r="O211" s="521">
        <v>463</v>
      </c>
      <c r="P211" s="521">
        <v>514</v>
      </c>
      <c r="Q211" s="521">
        <v>250</v>
      </c>
      <c r="R211" s="521">
        <v>177</v>
      </c>
      <c r="S211" s="521">
        <v>458</v>
      </c>
      <c r="T211" s="521">
        <v>651</v>
      </c>
      <c r="U211" s="521">
        <v>301</v>
      </c>
      <c r="V211" s="521">
        <v>220</v>
      </c>
      <c r="W211" s="610">
        <v>598</v>
      </c>
      <c r="X211" s="595">
        <v>725</v>
      </c>
      <c r="Y211" s="595">
        <v>322</v>
      </c>
      <c r="Z211" s="595">
        <v>212</v>
      </c>
      <c r="AA211" s="595">
        <v>478</v>
      </c>
      <c r="AB211" s="595">
        <v>625</v>
      </c>
      <c r="AC211" s="595">
        <v>321</v>
      </c>
      <c r="AD211" s="595">
        <v>205</v>
      </c>
      <c r="AE211" s="595">
        <v>477</v>
      </c>
      <c r="AF211" s="595">
        <v>629</v>
      </c>
      <c r="AG211" s="595">
        <v>283</v>
      </c>
      <c r="AH211" s="595">
        <v>214</v>
      </c>
      <c r="AI211" s="595">
        <v>439</v>
      </c>
      <c r="AJ211" s="600"/>
      <c r="AK211" s="600"/>
      <c r="AL211" s="600"/>
      <c r="AM211" s="600"/>
      <c r="AN211" s="600"/>
      <c r="AO211" s="600"/>
      <c r="AP211" s="600"/>
      <c r="AQ211" s="600"/>
      <c r="AR211" s="600"/>
      <c r="AS211" s="600"/>
      <c r="AT211" s="600"/>
      <c r="AU211" s="600"/>
      <c r="AV211" s="600"/>
      <c r="AW211" s="600"/>
      <c r="AX211" s="600"/>
      <c r="AY211" s="600"/>
      <c r="AZ211" s="600"/>
      <c r="BA211" s="600"/>
      <c r="BB211" s="600"/>
      <c r="BC211" s="600"/>
      <c r="BD211" s="600"/>
      <c r="BE211" s="600"/>
      <c r="BF211" s="600"/>
      <c r="BG211" s="600"/>
      <c r="BH211" s="600"/>
      <c r="BI211" s="600"/>
      <c r="BJ211" s="600"/>
      <c r="BK211" s="600"/>
      <c r="BL211" s="600"/>
      <c r="BM211" s="600"/>
      <c r="BN211" s="600"/>
      <c r="BO211" s="600"/>
      <c r="BP211" s="600"/>
      <c r="BQ211" s="600"/>
      <c r="BR211" s="600"/>
      <c r="BS211" s="600"/>
      <c r="BT211" s="600"/>
      <c r="BU211" s="600"/>
      <c r="BV211" s="600"/>
      <c r="BW211" s="600"/>
      <c r="BX211" s="600"/>
      <c r="BY211" s="600"/>
      <c r="BZ211" s="600"/>
      <c r="CA211" s="600"/>
      <c r="CB211" s="600"/>
      <c r="CC211" s="600"/>
      <c r="CD211" s="600"/>
      <c r="CE211" s="600"/>
      <c r="CF211" s="600"/>
      <c r="CG211" s="600"/>
      <c r="CH211" s="600"/>
      <c r="CI211" s="600"/>
      <c r="CJ211" s="600"/>
      <c r="CK211" s="600"/>
      <c r="CL211" s="600"/>
      <c r="CM211" s="600"/>
      <c r="CN211" s="600"/>
      <c r="CO211" s="600"/>
      <c r="CP211" s="600"/>
      <c r="CQ211" s="600"/>
      <c r="CR211" s="600"/>
      <c r="CS211" s="600"/>
      <c r="CT211" s="600"/>
      <c r="CU211" s="600"/>
      <c r="CV211" s="600"/>
      <c r="CW211" s="600"/>
      <c r="CX211" s="600"/>
      <c r="CY211" s="600"/>
      <c r="CZ211" s="600"/>
      <c r="DA211" s="600"/>
      <c r="DB211" s="600"/>
      <c r="DC211" s="600"/>
      <c r="DD211" s="600"/>
      <c r="DE211" s="600"/>
      <c r="DF211" s="600"/>
    </row>
    <row r="212" spans="1:110" s="50" customFormat="1" ht="17.25" customHeight="1">
      <c r="A212" s="1082" t="s">
        <v>209</v>
      </c>
      <c r="B212" s="1082"/>
      <c r="C212" s="1082"/>
      <c r="D212" s="284">
        <v>-8</v>
      </c>
      <c r="E212" s="284">
        <v>-7</v>
      </c>
      <c r="F212" s="284">
        <v>-12</v>
      </c>
      <c r="G212" s="284">
        <v>-5</v>
      </c>
      <c r="H212" s="285">
        <v>24</v>
      </c>
      <c r="I212" s="286">
        <v>11</v>
      </c>
      <c r="J212" s="286">
        <v>4</v>
      </c>
      <c r="K212" s="286">
        <v>-1</v>
      </c>
      <c r="L212" s="286">
        <v>7</v>
      </c>
      <c r="M212" s="285">
        <v>0</v>
      </c>
      <c r="N212" s="285">
        <v>-4</v>
      </c>
      <c r="O212" s="285">
        <v>-3</v>
      </c>
      <c r="P212" s="284">
        <v>9</v>
      </c>
      <c r="Q212" s="284">
        <v>4</v>
      </c>
      <c r="R212" s="284">
        <v>2</v>
      </c>
      <c r="S212" s="284">
        <v>8</v>
      </c>
      <c r="T212" s="284">
        <v>-6</v>
      </c>
      <c r="U212" s="284">
        <v>2</v>
      </c>
      <c r="V212" s="284">
        <v>1</v>
      </c>
      <c r="W212" s="287">
        <v>-5</v>
      </c>
      <c r="X212" s="116">
        <v>-1</v>
      </c>
      <c r="Y212" s="116">
        <v>1</v>
      </c>
      <c r="Z212" s="116">
        <v>2</v>
      </c>
      <c r="AA212" s="116">
        <v>6</v>
      </c>
      <c r="AB212" s="116">
        <v>9</v>
      </c>
      <c r="AC212" s="116">
        <v>2</v>
      </c>
      <c r="AD212" s="116">
        <v>1</v>
      </c>
      <c r="AE212" s="116">
        <v>6</v>
      </c>
      <c r="AF212" s="116">
        <v>3</v>
      </c>
      <c r="AG212" s="116">
        <v>2</v>
      </c>
      <c r="AH212" s="116">
        <v>1</v>
      </c>
      <c r="AI212" s="116">
        <v>2</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1:110" ht="17.25" customHeight="1">
      <c r="A213" s="235" t="s">
        <v>212</v>
      </c>
      <c r="B213" s="609"/>
      <c r="C213" s="609"/>
      <c r="D213" s="288" t="s">
        <v>61</v>
      </c>
      <c r="E213" s="288" t="s">
        <v>61</v>
      </c>
      <c r="F213" s="288" t="s">
        <v>61</v>
      </c>
      <c r="G213" s="288" t="s">
        <v>61</v>
      </c>
      <c r="H213" s="176" t="s">
        <v>61</v>
      </c>
      <c r="I213" s="176" t="s">
        <v>61</v>
      </c>
      <c r="J213" s="176" t="s">
        <v>61</v>
      </c>
      <c r="K213" s="210" t="s">
        <v>61</v>
      </c>
      <c r="L213" s="181" t="s">
        <v>61</v>
      </c>
      <c r="M213" s="157">
        <v>152</v>
      </c>
      <c r="N213" s="157">
        <v>140</v>
      </c>
      <c r="O213" s="157">
        <v>197</v>
      </c>
      <c r="P213" s="289">
        <v>186</v>
      </c>
      <c r="Q213" s="135">
        <v>138</v>
      </c>
      <c r="R213" s="135">
        <v>111</v>
      </c>
      <c r="S213" s="289">
        <v>197</v>
      </c>
      <c r="T213" s="289">
        <v>244</v>
      </c>
      <c r="U213" s="289">
        <v>169</v>
      </c>
      <c r="V213" s="289">
        <v>137</v>
      </c>
      <c r="W213" s="610">
        <v>254</v>
      </c>
      <c r="X213" s="595">
        <v>295</v>
      </c>
      <c r="Y213" s="595">
        <v>195</v>
      </c>
      <c r="Z213" s="595">
        <v>156</v>
      </c>
      <c r="AA213" s="595">
        <v>274</v>
      </c>
      <c r="AB213" s="595">
        <v>310</v>
      </c>
      <c r="AC213" s="595">
        <v>198</v>
      </c>
      <c r="AD213" s="595">
        <v>203</v>
      </c>
      <c r="AE213" s="595">
        <v>319</v>
      </c>
      <c r="AF213" s="595">
        <v>344</v>
      </c>
      <c r="AG213" s="595">
        <v>251</v>
      </c>
      <c r="AH213" s="595">
        <v>210</v>
      </c>
      <c r="AI213" s="595">
        <v>314</v>
      </c>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0"/>
      <c r="BF213" s="600"/>
      <c r="BG213" s="600"/>
      <c r="BH213" s="600"/>
      <c r="BI213" s="600"/>
      <c r="BJ213" s="600"/>
      <c r="BK213" s="600"/>
      <c r="BL213" s="600"/>
      <c r="BM213" s="600"/>
      <c r="BN213" s="600"/>
      <c r="BO213" s="600"/>
      <c r="BP213" s="600"/>
      <c r="BQ213" s="600"/>
      <c r="BR213" s="600"/>
      <c r="BS213" s="600"/>
      <c r="BT213" s="600"/>
      <c r="BU213" s="600"/>
      <c r="BV213" s="600"/>
      <c r="BW213" s="600"/>
      <c r="BX213" s="600"/>
      <c r="BY213" s="600"/>
      <c r="BZ213" s="600"/>
      <c r="CA213" s="600"/>
      <c r="CB213" s="600"/>
      <c r="CC213" s="600"/>
      <c r="CD213" s="600"/>
      <c r="CE213" s="600"/>
      <c r="CF213" s="600"/>
      <c r="CG213" s="600"/>
      <c r="CH213" s="600"/>
      <c r="CI213" s="600"/>
      <c r="CJ213" s="600"/>
      <c r="CK213" s="600"/>
      <c r="CL213" s="600"/>
      <c r="CM213" s="600"/>
      <c r="CN213" s="600"/>
      <c r="CO213" s="600"/>
      <c r="CP213" s="600"/>
      <c r="CQ213" s="600"/>
      <c r="CR213" s="600"/>
      <c r="CS213" s="600"/>
      <c r="CT213" s="600"/>
      <c r="CU213" s="600"/>
      <c r="CV213" s="600"/>
      <c r="CW213" s="600"/>
      <c r="CX213" s="600"/>
      <c r="CY213" s="600"/>
      <c r="CZ213" s="600"/>
      <c r="DA213" s="600"/>
      <c r="DB213" s="600"/>
      <c r="DC213" s="600"/>
      <c r="DD213" s="600"/>
      <c r="DE213" s="600"/>
      <c r="DF213" s="600"/>
    </row>
    <row r="214" spans="1:110" s="50" customFormat="1" ht="17.25" customHeight="1">
      <c r="A214" s="1081" t="s">
        <v>209</v>
      </c>
      <c r="B214" s="1081"/>
      <c r="C214" s="1081"/>
      <c r="D214" s="288" t="s">
        <v>61</v>
      </c>
      <c r="E214" s="288" t="s">
        <v>61</v>
      </c>
      <c r="F214" s="288" t="s">
        <v>61</v>
      </c>
      <c r="G214" s="288" t="s">
        <v>61</v>
      </c>
      <c r="H214" s="290" t="s">
        <v>61</v>
      </c>
      <c r="I214" s="290" t="s">
        <v>61</v>
      </c>
      <c r="J214" s="290" t="s">
        <v>61</v>
      </c>
      <c r="K214" s="291" t="s">
        <v>61</v>
      </c>
      <c r="L214" s="292" t="s">
        <v>61</v>
      </c>
      <c r="M214" s="292" t="s">
        <v>61</v>
      </c>
      <c r="N214" s="292" t="s">
        <v>61</v>
      </c>
      <c r="O214" s="292" t="s">
        <v>61</v>
      </c>
      <c r="P214" s="293" t="s">
        <v>61</v>
      </c>
      <c r="Q214" s="293" t="s">
        <v>61</v>
      </c>
      <c r="R214" s="294" t="s">
        <v>61</v>
      </c>
      <c r="S214" s="293" t="s">
        <v>61</v>
      </c>
      <c r="T214" s="293" t="s">
        <v>61</v>
      </c>
      <c r="U214" s="293" t="s">
        <v>61</v>
      </c>
      <c r="V214" s="293" t="s">
        <v>61</v>
      </c>
      <c r="W214" s="293" t="s">
        <v>61</v>
      </c>
      <c r="X214" s="542" t="s">
        <v>61</v>
      </c>
      <c r="Y214" s="542" t="s">
        <v>61</v>
      </c>
      <c r="Z214" s="542" t="s">
        <v>61</v>
      </c>
      <c r="AA214" s="542" t="s">
        <v>61</v>
      </c>
      <c r="AB214" s="542" t="s">
        <v>61</v>
      </c>
      <c r="AC214" s="542" t="s">
        <v>61</v>
      </c>
      <c r="AD214" s="542" t="s">
        <v>61</v>
      </c>
      <c r="AE214" s="542" t="s">
        <v>61</v>
      </c>
      <c r="AF214" s="542" t="s">
        <v>61</v>
      </c>
      <c r="AG214" s="542" t="s">
        <v>61</v>
      </c>
      <c r="AH214" s="542" t="s">
        <v>61</v>
      </c>
      <c r="AI214" s="542" t="s">
        <v>61</v>
      </c>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1:110" ht="17.25" customHeight="1">
      <c r="A215" s="235" t="s">
        <v>621</v>
      </c>
      <c r="B215" s="609"/>
      <c r="C215" s="609"/>
      <c r="D215" s="521">
        <v>219</v>
      </c>
      <c r="E215" s="521">
        <v>162</v>
      </c>
      <c r="F215" s="521">
        <v>162</v>
      </c>
      <c r="G215" s="521">
        <v>210</v>
      </c>
      <c r="H215" s="157">
        <v>225</v>
      </c>
      <c r="I215" s="134">
        <v>172</v>
      </c>
      <c r="J215" s="134">
        <v>166</v>
      </c>
      <c r="K215" s="134">
        <v>206</v>
      </c>
      <c r="L215" s="134">
        <v>232</v>
      </c>
      <c r="M215" s="521">
        <v>180</v>
      </c>
      <c r="N215" s="521">
        <v>171</v>
      </c>
      <c r="O215" s="521">
        <v>206</v>
      </c>
      <c r="P215" s="521">
        <v>229</v>
      </c>
      <c r="Q215" s="521">
        <v>176</v>
      </c>
      <c r="R215" s="521">
        <v>168</v>
      </c>
      <c r="S215" s="521">
        <v>227</v>
      </c>
      <c r="T215" s="521">
        <v>280</v>
      </c>
      <c r="U215" s="521">
        <v>200</v>
      </c>
      <c r="V215" s="521">
        <v>196</v>
      </c>
      <c r="W215" s="610">
        <v>287</v>
      </c>
      <c r="X215" s="595">
        <v>311</v>
      </c>
      <c r="Y215" s="595">
        <v>215</v>
      </c>
      <c r="Z215" s="595">
        <v>203</v>
      </c>
      <c r="AA215" s="595">
        <v>244</v>
      </c>
      <c r="AB215" s="595">
        <v>308</v>
      </c>
      <c r="AC215" s="595">
        <v>223</v>
      </c>
      <c r="AD215" s="595">
        <v>225</v>
      </c>
      <c r="AE215" s="595">
        <v>314</v>
      </c>
      <c r="AF215" s="595">
        <v>342</v>
      </c>
      <c r="AG215" s="595">
        <v>230</v>
      </c>
      <c r="AH215" s="595">
        <v>219</v>
      </c>
      <c r="AI215" s="595">
        <v>284</v>
      </c>
      <c r="AJ215" s="600"/>
      <c r="AK215" s="600"/>
      <c r="AL215" s="600"/>
      <c r="AM215" s="600"/>
      <c r="AN215" s="600"/>
      <c r="AO215" s="600"/>
      <c r="AP215" s="600"/>
      <c r="AQ215" s="600"/>
      <c r="AR215" s="600"/>
      <c r="AS215" s="600"/>
      <c r="AT215" s="600"/>
      <c r="AU215" s="600"/>
      <c r="AV215" s="600"/>
      <c r="AW215" s="600"/>
      <c r="AX215" s="600"/>
      <c r="AY215" s="600"/>
      <c r="AZ215" s="600"/>
      <c r="BA215" s="600"/>
      <c r="BB215" s="600"/>
      <c r="BC215" s="600"/>
      <c r="BD215" s="600"/>
      <c r="BE215" s="600"/>
      <c r="BF215" s="600"/>
      <c r="BG215" s="600"/>
      <c r="BH215" s="600"/>
      <c r="BI215" s="600"/>
      <c r="BJ215" s="600"/>
      <c r="BK215" s="600"/>
      <c r="BL215" s="600"/>
      <c r="BM215" s="600"/>
      <c r="BN215" s="600"/>
      <c r="BO215" s="600"/>
      <c r="BP215" s="600"/>
      <c r="BQ215" s="600"/>
      <c r="BR215" s="600"/>
      <c r="BS215" s="600"/>
      <c r="BT215" s="600"/>
      <c r="BU215" s="600"/>
      <c r="BV215" s="600"/>
      <c r="BW215" s="600"/>
      <c r="BX215" s="600"/>
      <c r="BY215" s="600"/>
      <c r="BZ215" s="600"/>
      <c r="CA215" s="600"/>
      <c r="CB215" s="600"/>
      <c r="CC215" s="600"/>
      <c r="CD215" s="600"/>
      <c r="CE215" s="600"/>
      <c r="CF215" s="600"/>
      <c r="CG215" s="600"/>
      <c r="CH215" s="600"/>
      <c r="CI215" s="600"/>
      <c r="CJ215" s="600"/>
      <c r="CK215" s="600"/>
      <c r="CL215" s="600"/>
      <c r="CM215" s="600"/>
      <c r="CN215" s="600"/>
      <c r="CO215" s="600"/>
      <c r="CP215" s="600"/>
      <c r="CQ215" s="600"/>
      <c r="CR215" s="600"/>
      <c r="CS215" s="600"/>
      <c r="CT215" s="600"/>
      <c r="CU215" s="600"/>
      <c r="CV215" s="600"/>
      <c r="CW215" s="600"/>
      <c r="CX215" s="600"/>
      <c r="CY215" s="600"/>
      <c r="CZ215" s="600"/>
      <c r="DA215" s="600"/>
      <c r="DB215" s="600"/>
      <c r="DC215" s="600"/>
      <c r="DD215" s="600"/>
      <c r="DE215" s="600"/>
      <c r="DF215" s="600"/>
    </row>
    <row r="216" spans="1:110" s="50" customFormat="1" ht="17.25" customHeight="1">
      <c r="A216" s="1081" t="s">
        <v>209</v>
      </c>
      <c r="B216" s="1081"/>
      <c r="C216" s="1081"/>
      <c r="D216" s="284">
        <v>2</v>
      </c>
      <c r="E216" s="284">
        <v>2</v>
      </c>
      <c r="F216" s="284">
        <v>2</v>
      </c>
      <c r="G216" s="284">
        <v>2</v>
      </c>
      <c r="H216" s="285">
        <v>2</v>
      </c>
      <c r="I216" s="286">
        <v>2</v>
      </c>
      <c r="J216" s="286">
        <v>2</v>
      </c>
      <c r="K216" s="286">
        <v>3</v>
      </c>
      <c r="L216" s="286">
        <v>3</v>
      </c>
      <c r="M216" s="285">
        <v>2</v>
      </c>
      <c r="N216" s="285">
        <v>2</v>
      </c>
      <c r="O216" s="285">
        <v>3</v>
      </c>
      <c r="P216" s="284">
        <v>1</v>
      </c>
      <c r="Q216" s="284">
        <v>3</v>
      </c>
      <c r="R216" s="284">
        <v>2</v>
      </c>
      <c r="S216" s="284">
        <v>7</v>
      </c>
      <c r="T216" s="284">
        <v>4</v>
      </c>
      <c r="U216" s="284">
        <v>3</v>
      </c>
      <c r="V216" s="284">
        <v>3</v>
      </c>
      <c r="W216" s="287">
        <v>8</v>
      </c>
      <c r="X216" s="116">
        <v>4</v>
      </c>
      <c r="Y216" s="116">
        <v>4</v>
      </c>
      <c r="Z216" s="116">
        <v>3</v>
      </c>
      <c r="AA216" s="116">
        <v>4</v>
      </c>
      <c r="AB216" s="116">
        <v>10</v>
      </c>
      <c r="AC216" s="116">
        <v>7</v>
      </c>
      <c r="AD216" s="116">
        <v>8</v>
      </c>
      <c r="AE216" s="116">
        <v>12</v>
      </c>
      <c r="AF216" s="116">
        <v>9</v>
      </c>
      <c r="AG216" s="116">
        <v>8</v>
      </c>
      <c r="AH216" s="116">
        <v>9</v>
      </c>
      <c r="AI216" s="116">
        <v>10</v>
      </c>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1:110" ht="17.25" customHeight="1">
      <c r="A217" s="1083" t="s">
        <v>622</v>
      </c>
      <c r="B217" s="1083"/>
      <c r="C217" s="1083"/>
      <c r="D217" s="521">
        <v>547</v>
      </c>
      <c r="E217" s="521">
        <v>400</v>
      </c>
      <c r="F217" s="521">
        <v>436</v>
      </c>
      <c r="G217" s="521">
        <v>529</v>
      </c>
      <c r="H217" s="157">
        <v>519</v>
      </c>
      <c r="I217" s="134">
        <v>351</v>
      </c>
      <c r="J217" s="134">
        <v>331</v>
      </c>
      <c r="K217" s="134">
        <v>482</v>
      </c>
      <c r="L217" s="134">
        <v>519</v>
      </c>
      <c r="M217" s="521">
        <v>411</v>
      </c>
      <c r="N217" s="521">
        <v>461</v>
      </c>
      <c r="O217" s="521">
        <v>531</v>
      </c>
      <c r="P217" s="521">
        <v>469</v>
      </c>
      <c r="Q217" s="521">
        <v>298</v>
      </c>
      <c r="R217" s="521">
        <v>272</v>
      </c>
      <c r="S217" s="521">
        <v>410</v>
      </c>
      <c r="T217" s="521">
        <v>637</v>
      </c>
      <c r="U217" s="521">
        <v>327</v>
      </c>
      <c r="V217" s="521">
        <v>305</v>
      </c>
      <c r="W217" s="610">
        <v>529</v>
      </c>
      <c r="X217" s="595">
        <v>373</v>
      </c>
      <c r="Y217" s="595">
        <v>183</v>
      </c>
      <c r="Z217" s="595">
        <v>139</v>
      </c>
      <c r="AA217" s="595">
        <v>205</v>
      </c>
      <c r="AB217" s="595">
        <v>247</v>
      </c>
      <c r="AC217" s="595">
        <v>135</v>
      </c>
      <c r="AD217" s="595">
        <v>119</v>
      </c>
      <c r="AE217" s="595">
        <v>221</v>
      </c>
      <c r="AF217" s="595">
        <v>262</v>
      </c>
      <c r="AG217" s="595">
        <v>153</v>
      </c>
      <c r="AH217" s="595">
        <v>133</v>
      </c>
      <c r="AI217" s="595">
        <v>196</v>
      </c>
      <c r="AJ217" s="600"/>
      <c r="AK217" s="600"/>
      <c r="AL217" s="600"/>
      <c r="AM217" s="600"/>
      <c r="AN217" s="600"/>
      <c r="AO217" s="600"/>
      <c r="AP217" s="600"/>
      <c r="AQ217" s="600"/>
      <c r="AR217" s="600"/>
      <c r="AS217" s="600"/>
      <c r="AT217" s="600"/>
      <c r="AU217" s="600"/>
      <c r="AV217" s="600"/>
      <c r="AW217" s="600"/>
      <c r="AX217" s="600"/>
      <c r="AY217" s="600"/>
      <c r="AZ217" s="600"/>
      <c r="BA217" s="600"/>
      <c r="BB217" s="600"/>
      <c r="BC217" s="600"/>
      <c r="BD217" s="600"/>
      <c r="BE217" s="600"/>
      <c r="BF217" s="600"/>
      <c r="BG217" s="600"/>
      <c r="BH217" s="600"/>
      <c r="BI217" s="600"/>
      <c r="BJ217" s="600"/>
      <c r="BK217" s="600"/>
      <c r="BL217" s="600"/>
      <c r="BM217" s="600"/>
      <c r="BN217" s="600"/>
      <c r="BO217" s="600"/>
      <c r="BP217" s="600"/>
      <c r="BQ217" s="600"/>
      <c r="BR217" s="600"/>
      <c r="BS217" s="600"/>
      <c r="BT217" s="600"/>
      <c r="BU217" s="600"/>
      <c r="BV217" s="600"/>
      <c r="BW217" s="600"/>
      <c r="BX217" s="600"/>
      <c r="BY217" s="600"/>
      <c r="BZ217" s="600"/>
      <c r="CA217" s="600"/>
      <c r="CB217" s="600"/>
      <c r="CC217" s="600"/>
      <c r="CD217" s="600"/>
      <c r="CE217" s="600"/>
      <c r="CF217" s="600"/>
      <c r="CG217" s="600"/>
      <c r="CH217" s="600"/>
      <c r="CI217" s="600"/>
      <c r="CJ217" s="600"/>
      <c r="CK217" s="600"/>
      <c r="CL217" s="600"/>
      <c r="CM217" s="600"/>
      <c r="CN217" s="600"/>
      <c r="CO217" s="600"/>
      <c r="CP217" s="600"/>
      <c r="CQ217" s="600"/>
      <c r="CR217" s="600"/>
      <c r="CS217" s="600"/>
      <c r="CT217" s="600"/>
      <c r="CU217" s="600"/>
      <c r="CV217" s="600"/>
      <c r="CW217" s="600"/>
      <c r="CX217" s="600"/>
      <c r="CY217" s="600"/>
      <c r="CZ217" s="600"/>
      <c r="DA217" s="600"/>
      <c r="DB217" s="600"/>
      <c r="DC217" s="600"/>
      <c r="DD217" s="600"/>
      <c r="DE217" s="600"/>
      <c r="DF217" s="600"/>
    </row>
    <row r="218" spans="1:110" s="50" customFormat="1" ht="17.25" customHeight="1">
      <c r="A218" s="1081" t="s">
        <v>209</v>
      </c>
      <c r="B218" s="1081"/>
      <c r="C218" s="1081"/>
      <c r="D218" s="284">
        <v>41</v>
      </c>
      <c r="E218" s="284">
        <v>35</v>
      </c>
      <c r="F218" s="284">
        <v>30</v>
      </c>
      <c r="G218" s="284">
        <v>43</v>
      </c>
      <c r="H218" s="285">
        <v>44</v>
      </c>
      <c r="I218" s="286">
        <v>32</v>
      </c>
      <c r="J218" s="286">
        <v>30</v>
      </c>
      <c r="K218" s="286">
        <v>49</v>
      </c>
      <c r="L218" s="286">
        <v>32</v>
      </c>
      <c r="M218" s="285">
        <v>34</v>
      </c>
      <c r="N218" s="285">
        <v>61</v>
      </c>
      <c r="O218" s="285">
        <v>50</v>
      </c>
      <c r="P218" s="284">
        <v>22</v>
      </c>
      <c r="Q218" s="284">
        <v>8</v>
      </c>
      <c r="R218" s="284">
        <v>9</v>
      </c>
      <c r="S218" s="284">
        <v>28</v>
      </c>
      <c r="T218" s="284">
        <v>61</v>
      </c>
      <c r="U218" s="284">
        <v>19</v>
      </c>
      <c r="V218" s="284">
        <v>20</v>
      </c>
      <c r="W218" s="287">
        <v>58</v>
      </c>
      <c r="X218" s="116">
        <v>49</v>
      </c>
      <c r="Y218" s="116">
        <v>22</v>
      </c>
      <c r="Z218" s="116">
        <v>11</v>
      </c>
      <c r="AA218" s="116">
        <v>13</v>
      </c>
      <c r="AB218" s="116">
        <v>26</v>
      </c>
      <c r="AC218" s="116">
        <v>6</v>
      </c>
      <c r="AD218" s="116">
        <v>1</v>
      </c>
      <c r="AE218" s="116">
        <v>22</v>
      </c>
      <c r="AF218" s="116">
        <v>27</v>
      </c>
      <c r="AG218" s="116">
        <v>16</v>
      </c>
      <c r="AH218" s="116">
        <v>13</v>
      </c>
      <c r="AI218" s="116">
        <v>17</v>
      </c>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1:110" ht="17.25" customHeight="1">
      <c r="A219" s="235" t="s">
        <v>623</v>
      </c>
      <c r="B219" s="609"/>
      <c r="C219" s="609"/>
      <c r="D219" s="521">
        <v>20</v>
      </c>
      <c r="E219" s="521">
        <v>20</v>
      </c>
      <c r="F219" s="521">
        <v>19</v>
      </c>
      <c r="G219" s="521">
        <v>19</v>
      </c>
      <c r="H219" s="157">
        <v>19</v>
      </c>
      <c r="I219" s="134">
        <v>22</v>
      </c>
      <c r="J219" s="134">
        <v>19</v>
      </c>
      <c r="K219" s="134">
        <v>21</v>
      </c>
      <c r="L219" s="134">
        <v>20</v>
      </c>
      <c r="M219" s="521">
        <v>21</v>
      </c>
      <c r="N219" s="521">
        <v>21</v>
      </c>
      <c r="O219" s="521">
        <v>21</v>
      </c>
      <c r="P219" s="521">
        <v>19</v>
      </c>
      <c r="Q219" s="521">
        <v>19</v>
      </c>
      <c r="R219" s="521">
        <v>16</v>
      </c>
      <c r="S219" s="521">
        <v>17</v>
      </c>
      <c r="T219" s="521">
        <v>5</v>
      </c>
      <c r="U219" s="521">
        <v>16</v>
      </c>
      <c r="V219" s="521">
        <v>23</v>
      </c>
      <c r="W219" s="610">
        <v>7</v>
      </c>
      <c r="X219" s="595">
        <v>30</v>
      </c>
      <c r="Y219" s="595">
        <v>19</v>
      </c>
      <c r="Z219" s="595">
        <v>27</v>
      </c>
      <c r="AA219" s="595">
        <v>32</v>
      </c>
      <c r="AB219" s="595">
        <v>44</v>
      </c>
      <c r="AC219" s="595">
        <v>29</v>
      </c>
      <c r="AD219" s="595">
        <v>23</v>
      </c>
      <c r="AE219" s="595">
        <v>41</v>
      </c>
      <c r="AF219" s="595">
        <v>16</v>
      </c>
      <c r="AG219" s="595">
        <v>15</v>
      </c>
      <c r="AH219" s="595">
        <v>16</v>
      </c>
      <c r="AI219" s="595">
        <v>22</v>
      </c>
      <c r="AJ219" s="600"/>
      <c r="AK219" s="600"/>
      <c r="AL219" s="600"/>
      <c r="AM219" s="600"/>
      <c r="AN219" s="600"/>
      <c r="AO219" s="600"/>
      <c r="AP219" s="600"/>
      <c r="AQ219" s="600"/>
      <c r="AR219" s="600"/>
      <c r="AS219" s="600"/>
      <c r="AT219" s="600"/>
      <c r="AU219" s="600"/>
      <c r="AV219" s="600"/>
      <c r="AW219" s="600"/>
      <c r="AX219" s="600"/>
      <c r="AY219" s="600"/>
      <c r="AZ219" s="600"/>
      <c r="BA219" s="600"/>
      <c r="BB219" s="600"/>
      <c r="BC219" s="600"/>
      <c r="BD219" s="600"/>
      <c r="BE219" s="600"/>
      <c r="BF219" s="600"/>
      <c r="BG219" s="600"/>
      <c r="BH219" s="600"/>
      <c r="BI219" s="600"/>
      <c r="BJ219" s="600"/>
      <c r="BK219" s="600"/>
      <c r="BL219" s="600"/>
      <c r="BM219" s="600"/>
      <c r="BN219" s="600"/>
      <c r="BO219" s="600"/>
      <c r="BP219" s="600"/>
      <c r="BQ219" s="600"/>
      <c r="BR219" s="600"/>
      <c r="BS219" s="600"/>
      <c r="BT219" s="600"/>
      <c r="BU219" s="600"/>
      <c r="BV219" s="600"/>
      <c r="BW219" s="600"/>
      <c r="BX219" s="600"/>
      <c r="BY219" s="600"/>
      <c r="BZ219" s="600"/>
      <c r="CA219" s="600"/>
      <c r="CB219" s="600"/>
      <c r="CC219" s="600"/>
      <c r="CD219" s="600"/>
      <c r="CE219" s="600"/>
      <c r="CF219" s="600"/>
      <c r="CG219" s="600"/>
      <c r="CH219" s="600"/>
      <c r="CI219" s="600"/>
      <c r="CJ219" s="600"/>
      <c r="CK219" s="600"/>
      <c r="CL219" s="600"/>
      <c r="CM219" s="600"/>
      <c r="CN219" s="600"/>
      <c r="CO219" s="600"/>
      <c r="CP219" s="600"/>
      <c r="CQ219" s="600"/>
      <c r="CR219" s="600"/>
      <c r="CS219" s="600"/>
      <c r="CT219" s="600"/>
      <c r="CU219" s="600"/>
      <c r="CV219" s="600"/>
      <c r="CW219" s="600"/>
      <c r="CX219" s="600"/>
      <c r="CY219" s="600"/>
      <c r="CZ219" s="600"/>
      <c r="DA219" s="600"/>
      <c r="DB219" s="600"/>
      <c r="DC219" s="600"/>
      <c r="DD219" s="600"/>
      <c r="DE219" s="600"/>
      <c r="DF219" s="600"/>
    </row>
    <row r="220" spans="1:110" s="50" customFormat="1" ht="17.25" customHeight="1">
      <c r="A220" s="295" t="s">
        <v>209</v>
      </c>
      <c r="B220" s="124"/>
      <c r="C220" s="124"/>
      <c r="D220" s="284">
        <v>15</v>
      </c>
      <c r="E220" s="284">
        <v>15</v>
      </c>
      <c r="F220" s="284">
        <v>16</v>
      </c>
      <c r="G220" s="284">
        <v>16</v>
      </c>
      <c r="H220" s="285">
        <v>16</v>
      </c>
      <c r="I220" s="286">
        <v>19</v>
      </c>
      <c r="J220" s="286">
        <v>17</v>
      </c>
      <c r="K220" s="286">
        <v>20</v>
      </c>
      <c r="L220" s="286">
        <v>20</v>
      </c>
      <c r="M220" s="285">
        <v>21</v>
      </c>
      <c r="N220" s="285">
        <v>20</v>
      </c>
      <c r="O220" s="285">
        <v>21</v>
      </c>
      <c r="P220" s="284">
        <v>13</v>
      </c>
      <c r="Q220" s="284">
        <v>4</v>
      </c>
      <c r="R220" s="284">
        <v>-13</v>
      </c>
      <c r="S220" s="284">
        <v>-9</v>
      </c>
      <c r="T220" s="284">
        <v>21</v>
      </c>
      <c r="U220" s="284">
        <v>40</v>
      </c>
      <c r="V220" s="284">
        <v>35</v>
      </c>
      <c r="W220" s="287">
        <v>73</v>
      </c>
      <c r="X220" s="116">
        <v>78</v>
      </c>
      <c r="Y220" s="116">
        <v>39</v>
      </c>
      <c r="Z220" s="116">
        <v>3</v>
      </c>
      <c r="AA220" s="116">
        <v>-5</v>
      </c>
      <c r="AB220" s="116">
        <v>8</v>
      </c>
      <c r="AC220" s="116">
        <v>-25</v>
      </c>
      <c r="AD220" s="116">
        <v>-48</v>
      </c>
      <c r="AE220" s="116">
        <v>-1</v>
      </c>
      <c r="AF220" s="116">
        <v>16</v>
      </c>
      <c r="AG220" s="116">
        <v>15</v>
      </c>
      <c r="AH220" s="116">
        <v>15</v>
      </c>
      <c r="AI220" s="116">
        <v>21</v>
      </c>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1:110" s="50" customFormat="1" ht="21.75">
      <c r="A221" s="610" t="s">
        <v>214</v>
      </c>
      <c r="B221" s="124"/>
      <c r="C221" s="124"/>
      <c r="D221" s="134">
        <v>-566</v>
      </c>
      <c r="E221" s="134">
        <v>-394</v>
      </c>
      <c r="F221" s="134">
        <v>-485</v>
      </c>
      <c r="G221" s="134">
        <v>-460</v>
      </c>
      <c r="H221" s="285">
        <v>-301</v>
      </c>
      <c r="I221" s="286">
        <v>-204</v>
      </c>
      <c r="J221" s="286">
        <v>-221</v>
      </c>
      <c r="K221" s="286">
        <v>-437</v>
      </c>
      <c r="L221" s="134">
        <v>-426</v>
      </c>
      <c r="M221" s="157">
        <v>-369</v>
      </c>
      <c r="N221" s="157">
        <v>-465</v>
      </c>
      <c r="O221" s="157">
        <v>-476</v>
      </c>
      <c r="P221" s="521">
        <v>-358</v>
      </c>
      <c r="Q221" s="521">
        <v>-212</v>
      </c>
      <c r="R221" s="521">
        <v>-200</v>
      </c>
      <c r="S221" s="521">
        <v>-325</v>
      </c>
      <c r="T221" s="521">
        <v>-683</v>
      </c>
      <c r="U221" s="521">
        <v>-261</v>
      </c>
      <c r="V221" s="521">
        <v>-264</v>
      </c>
      <c r="W221" s="610">
        <v>-528</v>
      </c>
      <c r="X221" s="595">
        <v>-366</v>
      </c>
      <c r="Y221" s="595">
        <v>-150</v>
      </c>
      <c r="Z221" s="595">
        <v>-99</v>
      </c>
      <c r="AA221" s="595">
        <v>-134</v>
      </c>
      <c r="AB221" s="595">
        <v>-188</v>
      </c>
      <c r="AC221" s="595">
        <v>-88</v>
      </c>
      <c r="AD221" s="595">
        <v>-66</v>
      </c>
      <c r="AE221" s="595">
        <v>-161</v>
      </c>
      <c r="AF221" s="595">
        <v>-188</v>
      </c>
      <c r="AG221" s="595">
        <v>-98</v>
      </c>
      <c r="AH221" s="595">
        <v>-92</v>
      </c>
      <c r="AI221" s="595">
        <v>-132</v>
      </c>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1:110" ht="17.25" customHeight="1">
      <c r="A222" s="167" t="s">
        <v>215</v>
      </c>
      <c r="B222" s="167"/>
      <c r="C222" s="167"/>
      <c r="D222" s="522">
        <v>0</v>
      </c>
      <c r="E222" s="522">
        <v>-29</v>
      </c>
      <c r="F222" s="522">
        <v>67</v>
      </c>
      <c r="G222" s="522">
        <v>-92</v>
      </c>
      <c r="H222" s="522">
        <v>-242</v>
      </c>
      <c r="I222" s="209">
        <v>-156</v>
      </c>
      <c r="J222" s="209">
        <v>-123</v>
      </c>
      <c r="K222" s="209">
        <v>-76</v>
      </c>
      <c r="L222" s="209">
        <v>-115</v>
      </c>
      <c r="M222" s="522">
        <v>-78</v>
      </c>
      <c r="N222" s="522">
        <v>0</v>
      </c>
      <c r="O222" s="522">
        <v>-76</v>
      </c>
      <c r="P222" s="522">
        <v>-115</v>
      </c>
      <c r="Q222" s="522">
        <v>-83</v>
      </c>
      <c r="R222" s="522">
        <v>-70</v>
      </c>
      <c r="S222" s="522">
        <v>-84</v>
      </c>
      <c r="T222" s="522">
        <v>44</v>
      </c>
      <c r="U222" s="522">
        <v>-54</v>
      </c>
      <c r="V222" s="522">
        <v>-49</v>
      </c>
      <c r="W222" s="167">
        <v>3</v>
      </c>
      <c r="X222" s="534">
        <v>-27</v>
      </c>
      <c r="Y222" s="534">
        <v>-42</v>
      </c>
      <c r="Z222" s="534">
        <v>-54</v>
      </c>
      <c r="AA222" s="534">
        <v>-86</v>
      </c>
      <c r="AB222" s="534">
        <v>-100</v>
      </c>
      <c r="AC222" s="534">
        <v>-69</v>
      </c>
      <c r="AD222" s="534">
        <v>-75</v>
      </c>
      <c r="AE222" s="534">
        <v>-96</v>
      </c>
      <c r="AF222" s="534">
        <v>-78</v>
      </c>
      <c r="AG222" s="534">
        <v>-54</v>
      </c>
      <c r="AH222" s="534">
        <v>-47</v>
      </c>
      <c r="AI222" s="534">
        <v>-75</v>
      </c>
      <c r="AJ222" s="600"/>
      <c r="AK222" s="600"/>
      <c r="AL222" s="600"/>
      <c r="AM222" s="600"/>
      <c r="AN222" s="600"/>
      <c r="AO222" s="600"/>
      <c r="AP222" s="600"/>
      <c r="AQ222" s="600"/>
      <c r="AR222" s="600"/>
      <c r="AS222" s="600"/>
      <c r="AT222" s="600"/>
      <c r="AU222" s="600"/>
      <c r="AV222" s="600"/>
      <c r="AW222" s="600"/>
      <c r="AX222" s="600"/>
      <c r="AY222" s="600"/>
      <c r="AZ222" s="600"/>
      <c r="BA222" s="600"/>
      <c r="BB222" s="600"/>
      <c r="BC222" s="600"/>
      <c r="BD222" s="600"/>
      <c r="BE222" s="600"/>
      <c r="BF222" s="600"/>
      <c r="BG222" s="600"/>
      <c r="BH222" s="600"/>
      <c r="BI222" s="600"/>
      <c r="BJ222" s="600"/>
      <c r="BK222" s="600"/>
      <c r="BL222" s="600"/>
      <c r="BM222" s="600"/>
      <c r="BN222" s="600"/>
      <c r="BO222" s="600"/>
      <c r="BP222" s="600"/>
      <c r="BQ222" s="600"/>
      <c r="BR222" s="600"/>
      <c r="BS222" s="600"/>
      <c r="BT222" s="600"/>
      <c r="BU222" s="600"/>
      <c r="BV222" s="600"/>
      <c r="BW222" s="600"/>
      <c r="BX222" s="600"/>
      <c r="BY222" s="600"/>
      <c r="BZ222" s="600"/>
      <c r="CA222" s="600"/>
      <c r="CB222" s="600"/>
      <c r="CC222" s="600"/>
      <c r="CD222" s="600"/>
      <c r="CE222" s="600"/>
      <c r="CF222" s="600"/>
      <c r="CG222" s="600"/>
      <c r="CH222" s="600"/>
      <c r="CI222" s="600"/>
      <c r="CJ222" s="600"/>
      <c r="CK222" s="600"/>
      <c r="CL222" s="600"/>
      <c r="CM222" s="600"/>
      <c r="CN222" s="600"/>
      <c r="CO222" s="600"/>
      <c r="CP222" s="600"/>
      <c r="CQ222" s="600"/>
      <c r="CR222" s="600"/>
      <c r="CS222" s="600"/>
      <c r="CT222" s="600"/>
      <c r="CU222" s="600"/>
      <c r="CV222" s="600"/>
      <c r="CW222" s="600"/>
      <c r="CX222" s="600"/>
      <c r="CY222" s="600"/>
      <c r="CZ222" s="600"/>
      <c r="DA222" s="600"/>
      <c r="DB222" s="600"/>
      <c r="DC222" s="600"/>
      <c r="DD222" s="600"/>
      <c r="DE222" s="600"/>
      <c r="DF222" s="600"/>
    </row>
    <row r="223" spans="1:110" s="55" customFormat="1" ht="24.75" customHeight="1" thickBot="1">
      <c r="A223" s="296" t="s">
        <v>219</v>
      </c>
      <c r="B223" s="297"/>
      <c r="C223" s="297"/>
      <c r="D223" s="205">
        <f t="shared" ref="D223:L223" si="35">D209+D211+D215+D217+D219+D221+D222</f>
        <v>1343</v>
      </c>
      <c r="E223" s="205">
        <f t="shared" si="35"/>
        <v>948</v>
      </c>
      <c r="F223" s="205">
        <f t="shared" si="35"/>
        <v>946</v>
      </c>
      <c r="G223" s="205">
        <f t="shared" si="35"/>
        <v>1254</v>
      </c>
      <c r="H223" s="205">
        <f t="shared" si="35"/>
        <v>1340</v>
      </c>
      <c r="I223" s="205">
        <f t="shared" si="35"/>
        <v>959</v>
      </c>
      <c r="J223" s="205">
        <f t="shared" si="35"/>
        <v>860</v>
      </c>
      <c r="K223" s="205">
        <f t="shared" si="35"/>
        <v>1320</v>
      </c>
      <c r="L223" s="205">
        <f t="shared" si="35"/>
        <v>1440</v>
      </c>
      <c r="M223" s="205">
        <f t="shared" ref="M223:AH223" si="36">M209+M211+M215+M217+M213+M219+M221+M222</f>
        <v>1322</v>
      </c>
      <c r="N223" s="205">
        <f t="shared" si="36"/>
        <v>1272</v>
      </c>
      <c r="O223" s="205">
        <f t="shared" si="36"/>
        <v>1602</v>
      </c>
      <c r="P223" s="192">
        <f t="shared" si="36"/>
        <v>1632</v>
      </c>
      <c r="Q223" s="192">
        <f t="shared" si="36"/>
        <v>1194</v>
      </c>
      <c r="R223" s="192">
        <f t="shared" si="36"/>
        <v>1046</v>
      </c>
      <c r="S223" s="192">
        <f t="shared" si="36"/>
        <v>1563</v>
      </c>
      <c r="T223" s="192">
        <f t="shared" si="36"/>
        <v>1947</v>
      </c>
      <c r="U223" s="192">
        <f t="shared" si="36"/>
        <v>1295</v>
      </c>
      <c r="V223" s="192">
        <f t="shared" si="36"/>
        <v>1152</v>
      </c>
      <c r="W223" s="192">
        <f t="shared" si="36"/>
        <v>1902</v>
      </c>
      <c r="X223" s="537">
        <f t="shared" si="36"/>
        <v>2034</v>
      </c>
      <c r="Y223" s="537">
        <f t="shared" si="36"/>
        <v>1316</v>
      </c>
      <c r="Z223" s="537">
        <f t="shared" si="36"/>
        <v>1144</v>
      </c>
      <c r="AA223" s="537">
        <f t="shared" si="36"/>
        <v>1667</v>
      </c>
      <c r="AB223" s="537">
        <f t="shared" si="36"/>
        <v>1901</v>
      </c>
      <c r="AC223" s="537">
        <f t="shared" si="36"/>
        <v>1284</v>
      </c>
      <c r="AD223" s="537">
        <f t="shared" si="36"/>
        <v>1140</v>
      </c>
      <c r="AE223" s="537">
        <f t="shared" si="36"/>
        <v>1834</v>
      </c>
      <c r="AF223" s="537">
        <f t="shared" si="36"/>
        <v>1991</v>
      </c>
      <c r="AG223" s="537">
        <f t="shared" si="36"/>
        <v>1327</v>
      </c>
      <c r="AH223" s="537">
        <f t="shared" si="36"/>
        <v>1148</v>
      </c>
      <c r="AI223" s="537">
        <f>AI209+AI211+AI215+AI217+AI213+AI219+AI221+AI222</f>
        <v>1590</v>
      </c>
      <c r="AJ223" s="518"/>
      <c r="AK223" s="518"/>
      <c r="AL223" s="518"/>
      <c r="AM223" s="518"/>
      <c r="AN223" s="518"/>
      <c r="AO223" s="518"/>
      <c r="AP223" s="518"/>
      <c r="AQ223" s="518"/>
      <c r="AR223" s="518"/>
      <c r="AS223" s="518"/>
      <c r="AT223" s="518"/>
      <c r="AU223" s="518"/>
      <c r="AV223" s="518"/>
      <c r="AW223" s="518"/>
      <c r="AX223" s="518"/>
      <c r="AY223" s="518"/>
      <c r="AZ223" s="518"/>
      <c r="BA223" s="518"/>
      <c r="BB223" s="518"/>
      <c r="BC223" s="518"/>
      <c r="BD223" s="518"/>
      <c r="BE223" s="518"/>
      <c r="BF223" s="518"/>
      <c r="BG223" s="518"/>
      <c r="BH223" s="518"/>
      <c r="BI223" s="518"/>
      <c r="BJ223" s="518"/>
      <c r="BK223" s="518"/>
      <c r="BL223" s="518"/>
      <c r="BM223" s="518"/>
      <c r="BN223" s="518"/>
      <c r="BO223" s="518"/>
      <c r="BP223" s="518"/>
      <c r="BQ223" s="518"/>
      <c r="BR223" s="518"/>
      <c r="BS223" s="518"/>
      <c r="BT223" s="518"/>
      <c r="BU223" s="518"/>
      <c r="BV223" s="518"/>
      <c r="BW223" s="518"/>
      <c r="BX223" s="518"/>
      <c r="BY223" s="518"/>
      <c r="BZ223" s="518"/>
      <c r="CA223" s="518"/>
      <c r="CB223" s="518"/>
      <c r="CC223" s="518"/>
      <c r="CD223" s="518"/>
      <c r="CE223" s="518"/>
      <c r="CF223" s="518"/>
      <c r="CG223" s="518"/>
      <c r="CH223" s="518"/>
      <c r="CI223" s="518"/>
      <c r="CJ223" s="518"/>
      <c r="CK223" s="518"/>
      <c r="CL223" s="518"/>
      <c r="CM223" s="518"/>
      <c r="CN223" s="518"/>
      <c r="CO223" s="518"/>
      <c r="CP223" s="518"/>
      <c r="CQ223" s="518"/>
      <c r="CR223" s="518"/>
      <c r="CS223" s="518"/>
      <c r="CT223" s="518"/>
      <c r="CU223" s="518"/>
      <c r="CV223" s="518"/>
      <c r="CW223" s="518"/>
      <c r="CX223" s="518"/>
      <c r="CY223" s="518"/>
      <c r="CZ223" s="518"/>
      <c r="DA223" s="518"/>
      <c r="DB223" s="518"/>
      <c r="DC223" s="518"/>
      <c r="DD223" s="518"/>
      <c r="DE223" s="518"/>
      <c r="DF223" s="518"/>
    </row>
    <row r="224" spans="1:110" s="55" customFormat="1" ht="18.75" customHeight="1" thickTop="1">
      <c r="A224" s="611"/>
      <c r="B224" s="298"/>
      <c r="C224" s="298"/>
      <c r="D224" s="521"/>
      <c r="E224" s="521"/>
      <c r="F224" s="521"/>
      <c r="G224" s="521"/>
      <c r="H224" s="521"/>
      <c r="I224" s="521"/>
      <c r="J224" s="521"/>
      <c r="K224" s="521"/>
      <c r="L224" s="521"/>
      <c r="M224" s="521"/>
      <c r="N224" s="521"/>
      <c r="O224" s="521"/>
      <c r="P224" s="610"/>
      <c r="Q224" s="610"/>
      <c r="R224" s="610"/>
      <c r="S224" s="610"/>
      <c r="T224" s="610"/>
      <c r="U224" s="611"/>
      <c r="V224" s="228"/>
      <c r="W224" s="228"/>
      <c r="X224" s="112"/>
      <c r="Y224" s="112"/>
      <c r="Z224" s="112"/>
      <c r="AA224" s="518"/>
      <c r="AB224" s="518"/>
      <c r="AC224" s="518"/>
      <c r="AD224" s="518"/>
      <c r="AE224" s="518"/>
      <c r="AF224" s="518"/>
      <c r="AG224" s="518"/>
      <c r="AH224" s="518"/>
      <c r="AI224" s="518"/>
      <c r="AJ224" s="518"/>
      <c r="AK224" s="518"/>
      <c r="AL224" s="518"/>
      <c r="AM224" s="518"/>
      <c r="AN224" s="518"/>
      <c r="AO224" s="518"/>
      <c r="AP224" s="518"/>
      <c r="AQ224" s="518"/>
      <c r="AR224" s="518"/>
      <c r="AS224" s="518"/>
      <c r="AT224" s="518"/>
      <c r="AU224" s="518"/>
      <c r="AV224" s="518"/>
      <c r="AW224" s="518"/>
      <c r="AX224" s="518"/>
      <c r="AY224" s="518"/>
      <c r="AZ224" s="518"/>
      <c r="BA224" s="518"/>
      <c r="BB224" s="518"/>
      <c r="BC224" s="518"/>
      <c r="BD224" s="518"/>
      <c r="BE224" s="518"/>
      <c r="BF224" s="518"/>
      <c r="BG224" s="518"/>
      <c r="BH224" s="518"/>
      <c r="BI224" s="518"/>
      <c r="BJ224" s="518"/>
      <c r="BK224" s="518"/>
      <c r="BL224" s="518"/>
      <c r="BM224" s="518"/>
      <c r="BN224" s="518"/>
      <c r="BO224" s="518"/>
      <c r="BP224" s="518"/>
      <c r="BQ224" s="518"/>
      <c r="BR224" s="518"/>
      <c r="BS224" s="518"/>
      <c r="BT224" s="518"/>
      <c r="BU224" s="518"/>
      <c r="BV224" s="518"/>
      <c r="BW224" s="518"/>
      <c r="BX224" s="518"/>
      <c r="BY224" s="518"/>
      <c r="BZ224" s="518"/>
      <c r="CA224" s="518"/>
      <c r="CB224" s="518"/>
      <c r="CC224" s="518"/>
      <c r="CD224" s="518"/>
      <c r="CE224" s="518"/>
      <c r="CF224" s="518"/>
      <c r="CG224" s="518"/>
      <c r="CH224" s="518"/>
      <c r="CI224" s="518"/>
      <c r="CJ224" s="518"/>
      <c r="CK224" s="518"/>
      <c r="CL224" s="518"/>
      <c r="CM224" s="518"/>
      <c r="CN224" s="518"/>
      <c r="CO224" s="518"/>
      <c r="CP224" s="518"/>
      <c r="CQ224" s="518"/>
      <c r="CR224" s="518"/>
      <c r="CS224" s="518"/>
      <c r="CT224" s="518"/>
      <c r="CU224" s="518"/>
      <c r="CV224" s="518"/>
      <c r="CW224" s="518"/>
      <c r="CX224" s="518"/>
      <c r="CY224" s="518"/>
      <c r="CZ224" s="518"/>
      <c r="DA224" s="518"/>
      <c r="DB224" s="518"/>
      <c r="DC224" s="518"/>
      <c r="DD224" s="518"/>
      <c r="DE224" s="518"/>
      <c r="DF224" s="518"/>
    </row>
    <row r="225" spans="1:110" s="54" customFormat="1" ht="18.75" customHeight="1">
      <c r="A225" s="299" t="s">
        <v>624</v>
      </c>
      <c r="B225" s="299"/>
      <c r="C225" s="299"/>
      <c r="D225" s="300"/>
      <c r="E225" s="300"/>
      <c r="F225" s="300"/>
      <c r="G225" s="300"/>
      <c r="H225" s="300"/>
      <c r="I225" s="300"/>
      <c r="J225" s="300"/>
      <c r="K225" s="300"/>
      <c r="L225" s="300"/>
      <c r="M225" s="300"/>
      <c r="N225" s="300"/>
      <c r="O225" s="300"/>
      <c r="P225" s="300"/>
      <c r="Q225" s="300"/>
      <c r="R225" s="300"/>
      <c r="S225" s="300"/>
      <c r="T225" s="300"/>
      <c r="U225" s="228"/>
      <c r="V225" s="228"/>
      <c r="W225" s="228"/>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row>
    <row r="226" spans="1:110" s="55" customFormat="1" ht="18.75" customHeight="1">
      <c r="A226" s="301" t="s">
        <v>625</v>
      </c>
      <c r="B226" s="302"/>
      <c r="C226" s="302"/>
      <c r="D226" s="302"/>
      <c r="E226" s="302"/>
      <c r="F226" s="302"/>
      <c r="G226" s="302"/>
      <c r="H226" s="302"/>
      <c r="I226" s="302"/>
      <c r="J226" s="302"/>
      <c r="K226" s="302"/>
      <c r="L226" s="302"/>
      <c r="M226" s="302"/>
      <c r="N226" s="302"/>
      <c r="O226" s="521"/>
      <c r="P226" s="610"/>
      <c r="Q226" s="610"/>
      <c r="R226" s="610"/>
      <c r="S226" s="610"/>
      <c r="T226" s="610"/>
      <c r="U226" s="611"/>
      <c r="V226" s="228"/>
      <c r="W226" s="228"/>
      <c r="X226" s="112"/>
      <c r="Y226" s="112"/>
      <c r="Z226" s="112"/>
      <c r="AA226" s="518"/>
      <c r="AB226" s="518"/>
      <c r="AC226" s="518"/>
      <c r="AD226" s="518"/>
      <c r="AE226" s="518"/>
      <c r="AF226" s="518"/>
      <c r="AG226" s="518"/>
      <c r="AH226" s="518"/>
      <c r="AI226" s="518"/>
      <c r="AJ226" s="518"/>
      <c r="AK226" s="518"/>
      <c r="AL226" s="518"/>
      <c r="AM226" s="518"/>
      <c r="AN226" s="518"/>
      <c r="AO226" s="518"/>
      <c r="AP226" s="518"/>
      <c r="AQ226" s="518"/>
      <c r="AR226" s="518"/>
      <c r="AS226" s="518"/>
      <c r="AT226" s="518"/>
      <c r="AU226" s="518"/>
      <c r="AV226" s="518"/>
      <c r="AW226" s="518"/>
      <c r="AX226" s="518"/>
      <c r="AY226" s="518"/>
      <c r="AZ226" s="518"/>
      <c r="BA226" s="518"/>
      <c r="BB226" s="518"/>
      <c r="BC226" s="518"/>
      <c r="BD226" s="518"/>
      <c r="BE226" s="518"/>
      <c r="BF226" s="518"/>
      <c r="BG226" s="518"/>
      <c r="BH226" s="518"/>
      <c r="BI226" s="518"/>
      <c r="BJ226" s="518"/>
      <c r="BK226" s="518"/>
      <c r="BL226" s="518"/>
      <c r="BM226" s="518"/>
      <c r="BN226" s="518"/>
      <c r="BO226" s="518"/>
      <c r="BP226" s="518"/>
      <c r="BQ226" s="518"/>
      <c r="BR226" s="518"/>
      <c r="BS226" s="518"/>
      <c r="BT226" s="518"/>
      <c r="BU226" s="518"/>
      <c r="BV226" s="518"/>
      <c r="BW226" s="518"/>
      <c r="BX226" s="518"/>
      <c r="BY226" s="518"/>
      <c r="BZ226" s="518"/>
      <c r="CA226" s="518"/>
      <c r="CB226" s="518"/>
      <c r="CC226" s="518"/>
      <c r="CD226" s="518"/>
      <c r="CE226" s="518"/>
      <c r="CF226" s="518"/>
      <c r="CG226" s="518"/>
      <c r="CH226" s="518"/>
      <c r="CI226" s="518"/>
      <c r="CJ226" s="518"/>
      <c r="CK226" s="518"/>
      <c r="CL226" s="518"/>
      <c r="CM226" s="518"/>
      <c r="CN226" s="518"/>
      <c r="CO226" s="518"/>
      <c r="CP226" s="518"/>
      <c r="CQ226" s="518"/>
      <c r="CR226" s="518"/>
      <c r="CS226" s="518"/>
      <c r="CT226" s="518"/>
      <c r="CU226" s="518"/>
      <c r="CV226" s="518"/>
      <c r="CW226" s="518"/>
      <c r="CX226" s="518"/>
      <c r="CY226" s="518"/>
      <c r="CZ226" s="518"/>
      <c r="DA226" s="518"/>
      <c r="DB226" s="518"/>
      <c r="DC226" s="518"/>
      <c r="DD226" s="518"/>
      <c r="DE226" s="518"/>
      <c r="DF226" s="518"/>
    </row>
    <row r="227" spans="1:110" s="55" customFormat="1" ht="20.25" customHeight="1">
      <c r="A227" s="303" t="s">
        <v>626</v>
      </c>
      <c r="B227" s="304"/>
      <c r="C227" s="304"/>
      <c r="D227" s="305"/>
      <c r="E227" s="305"/>
      <c r="F227" s="305"/>
      <c r="G227" s="305"/>
      <c r="H227" s="305"/>
      <c r="I227" s="305"/>
      <c r="J227" s="305"/>
      <c r="K227" s="305"/>
      <c r="L227" s="305"/>
      <c r="M227" s="278"/>
      <c r="N227" s="272"/>
      <c r="O227" s="272"/>
      <c r="P227" s="228"/>
      <c r="Q227" s="228"/>
      <c r="R227" s="228"/>
      <c r="S227" s="228"/>
      <c r="T227" s="228"/>
      <c r="U227" s="298"/>
      <c r="V227" s="228"/>
      <c r="W227" s="228"/>
      <c r="X227" s="112"/>
      <c r="Y227" s="112"/>
      <c r="Z227" s="112"/>
      <c r="AA227" s="518"/>
      <c r="AB227" s="518"/>
      <c r="AC227" s="518"/>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518"/>
      <c r="AY227" s="518"/>
      <c r="AZ227" s="518"/>
      <c r="BA227" s="518"/>
      <c r="BB227" s="518"/>
      <c r="BC227" s="518"/>
      <c r="BD227" s="518"/>
      <c r="BE227" s="518"/>
      <c r="BF227" s="518"/>
      <c r="BG227" s="518"/>
      <c r="BH227" s="518"/>
      <c r="BI227" s="518"/>
      <c r="BJ227" s="518"/>
      <c r="BK227" s="518"/>
      <c r="BL227" s="518"/>
      <c r="BM227" s="518"/>
      <c r="BN227" s="518"/>
      <c r="BO227" s="518"/>
      <c r="BP227" s="518"/>
      <c r="BQ227" s="518"/>
      <c r="BR227" s="518"/>
      <c r="BS227" s="518"/>
      <c r="BT227" s="518"/>
      <c r="BU227" s="518"/>
      <c r="BV227" s="518"/>
      <c r="BW227" s="518"/>
      <c r="BX227" s="518"/>
      <c r="BY227" s="518"/>
      <c r="BZ227" s="518"/>
      <c r="CA227" s="518"/>
      <c r="CB227" s="518"/>
      <c r="CC227" s="518"/>
      <c r="CD227" s="518"/>
      <c r="CE227" s="518"/>
      <c r="CF227" s="518"/>
      <c r="CG227" s="518"/>
      <c r="CH227" s="518"/>
      <c r="CI227" s="518"/>
      <c r="CJ227" s="518"/>
      <c r="CK227" s="518"/>
      <c r="CL227" s="518"/>
      <c r="CM227" s="518"/>
      <c r="CN227" s="518"/>
      <c r="CO227" s="518"/>
      <c r="CP227" s="518"/>
      <c r="CQ227" s="518"/>
      <c r="CR227" s="518"/>
      <c r="CS227" s="518"/>
      <c r="CT227" s="518"/>
      <c r="CU227" s="518"/>
      <c r="CV227" s="518"/>
      <c r="CW227" s="518"/>
      <c r="CX227" s="518"/>
      <c r="CY227" s="518"/>
      <c r="CZ227" s="518"/>
      <c r="DA227" s="518"/>
      <c r="DB227" s="518"/>
      <c r="DC227" s="518"/>
      <c r="DD227" s="518"/>
      <c r="DE227" s="518"/>
      <c r="DF227" s="518"/>
    </row>
    <row r="228" spans="1:110" s="55" customFormat="1" ht="19.5" customHeight="1">
      <c r="A228" s="306" t="s">
        <v>627</v>
      </c>
      <c r="B228" s="307"/>
      <c r="C228" s="307"/>
      <c r="D228" s="308"/>
      <c r="E228" s="308"/>
      <c r="F228" s="308"/>
      <c r="G228" s="308"/>
      <c r="H228" s="308"/>
      <c r="I228" s="308"/>
      <c r="J228" s="308"/>
      <c r="K228" s="308"/>
      <c r="L228" s="308"/>
      <c r="M228" s="278"/>
      <c r="N228" s="272"/>
      <c r="O228" s="272"/>
      <c r="P228" s="228"/>
      <c r="Q228" s="228"/>
      <c r="R228" s="228"/>
      <c r="S228" s="228"/>
      <c r="T228" s="228"/>
      <c r="U228" s="298"/>
      <c r="V228" s="228"/>
      <c r="W228" s="228"/>
      <c r="X228" s="112"/>
      <c r="Y228" s="112"/>
      <c r="Z228" s="112"/>
      <c r="AA228" s="518"/>
      <c r="AB228" s="518"/>
      <c r="AC228" s="518"/>
      <c r="AD228" s="518"/>
      <c r="AE228" s="518"/>
      <c r="AF228" s="518"/>
      <c r="AG228" s="518"/>
      <c r="AH228" s="518"/>
      <c r="AI228" s="518"/>
      <c r="AJ228" s="518"/>
      <c r="AK228" s="518"/>
      <c r="AL228" s="518"/>
      <c r="AM228" s="518"/>
      <c r="AN228" s="518"/>
      <c r="AO228" s="518"/>
      <c r="AP228" s="518"/>
      <c r="AQ228" s="518"/>
      <c r="AR228" s="518"/>
      <c r="AS228" s="518"/>
      <c r="AT228" s="518"/>
      <c r="AU228" s="518"/>
      <c r="AV228" s="518"/>
      <c r="AW228" s="518"/>
      <c r="AX228" s="518"/>
      <c r="AY228" s="518"/>
      <c r="AZ228" s="518"/>
      <c r="BA228" s="518"/>
      <c r="BB228" s="518"/>
      <c r="BC228" s="518"/>
      <c r="BD228" s="518"/>
      <c r="BE228" s="518"/>
      <c r="BF228" s="518"/>
      <c r="BG228" s="518"/>
      <c r="BH228" s="518"/>
      <c r="BI228" s="518"/>
      <c r="BJ228" s="518"/>
      <c r="BK228" s="518"/>
      <c r="BL228" s="518"/>
      <c r="BM228" s="518"/>
      <c r="BN228" s="518"/>
      <c r="BO228" s="518"/>
      <c r="BP228" s="518"/>
      <c r="BQ228" s="518"/>
      <c r="BR228" s="518"/>
      <c r="BS228" s="518"/>
      <c r="BT228" s="518"/>
      <c r="BU228" s="518"/>
      <c r="BV228" s="518"/>
      <c r="BW228" s="518"/>
      <c r="BX228" s="518"/>
      <c r="BY228" s="518"/>
      <c r="BZ228" s="518"/>
      <c r="CA228" s="518"/>
      <c r="CB228" s="518"/>
      <c r="CC228" s="518"/>
      <c r="CD228" s="518"/>
      <c r="CE228" s="518"/>
      <c r="CF228" s="518"/>
      <c r="CG228" s="518"/>
      <c r="CH228" s="518"/>
      <c r="CI228" s="518"/>
      <c r="CJ228" s="518"/>
      <c r="CK228" s="518"/>
      <c r="CL228" s="518"/>
      <c r="CM228" s="518"/>
      <c r="CN228" s="518"/>
      <c r="CO228" s="518"/>
      <c r="CP228" s="518"/>
      <c r="CQ228" s="518"/>
      <c r="CR228" s="518"/>
      <c r="CS228" s="518"/>
      <c r="CT228" s="518"/>
      <c r="CU228" s="518"/>
      <c r="CV228" s="518"/>
      <c r="CW228" s="518"/>
      <c r="CX228" s="518"/>
      <c r="CY228" s="518"/>
      <c r="CZ228" s="518"/>
      <c r="DA228" s="518"/>
      <c r="DB228" s="518"/>
      <c r="DC228" s="518"/>
      <c r="DD228" s="518"/>
      <c r="DE228" s="518"/>
      <c r="DF228" s="518"/>
    </row>
    <row r="229" spans="1:110" s="55" customFormat="1" ht="18" customHeight="1">
      <c r="A229" s="309"/>
      <c r="B229" s="307"/>
      <c r="C229" s="307"/>
      <c r="D229" s="308"/>
      <c r="E229" s="308"/>
      <c r="F229" s="308"/>
      <c r="G229" s="308"/>
      <c r="H229" s="308"/>
      <c r="I229" s="308"/>
      <c r="J229" s="308"/>
      <c r="K229" s="308"/>
      <c r="L229" s="308"/>
      <c r="M229" s="278"/>
      <c r="N229" s="272"/>
      <c r="O229" s="272"/>
      <c r="P229" s="228"/>
      <c r="Q229" s="228"/>
      <c r="R229" s="228"/>
      <c r="S229" s="228"/>
      <c r="T229" s="228"/>
      <c r="U229" s="298"/>
      <c r="V229" s="228"/>
      <c r="W229" s="228"/>
      <c r="X229" s="112"/>
      <c r="Y229" s="112"/>
      <c r="Z229" s="112"/>
      <c r="AA229" s="518"/>
      <c r="AB229" s="518"/>
      <c r="AC229" s="518"/>
      <c r="AD229" s="518"/>
      <c r="AE229" s="518"/>
      <c r="AF229" s="518"/>
      <c r="AG229" s="518"/>
      <c r="AH229" s="518"/>
      <c r="AI229" s="518"/>
      <c r="AJ229" s="518"/>
      <c r="AK229" s="518"/>
      <c r="AL229" s="518"/>
      <c r="AM229" s="518"/>
      <c r="AN229" s="518"/>
      <c r="AO229" s="518"/>
      <c r="AP229" s="518"/>
      <c r="AQ229" s="518"/>
      <c r="AR229" s="518"/>
      <c r="AS229" s="518"/>
      <c r="AT229" s="518"/>
      <c r="AU229" s="518"/>
      <c r="AV229" s="518"/>
      <c r="AW229" s="518"/>
      <c r="AX229" s="518"/>
      <c r="AY229" s="518"/>
      <c r="AZ229" s="518"/>
      <c r="BA229" s="518"/>
      <c r="BB229" s="518"/>
      <c r="BC229" s="518"/>
      <c r="BD229" s="518"/>
      <c r="BE229" s="518"/>
      <c r="BF229" s="518"/>
      <c r="BG229" s="518"/>
      <c r="BH229" s="518"/>
      <c r="BI229" s="518"/>
      <c r="BJ229" s="518"/>
      <c r="BK229" s="518"/>
      <c r="BL229" s="518"/>
      <c r="BM229" s="518"/>
      <c r="BN229" s="518"/>
      <c r="BO229" s="518"/>
      <c r="BP229" s="518"/>
      <c r="BQ229" s="518"/>
      <c r="BR229" s="518"/>
      <c r="BS229" s="518"/>
      <c r="BT229" s="518"/>
      <c r="BU229" s="518"/>
      <c r="BV229" s="518"/>
      <c r="BW229" s="518"/>
      <c r="BX229" s="518"/>
      <c r="BY229" s="518"/>
      <c r="BZ229" s="518"/>
      <c r="CA229" s="518"/>
      <c r="CB229" s="518"/>
      <c r="CC229" s="518"/>
      <c r="CD229" s="518"/>
      <c r="CE229" s="518"/>
      <c r="CF229" s="518"/>
      <c r="CG229" s="518"/>
      <c r="CH229" s="518"/>
      <c r="CI229" s="518"/>
      <c r="CJ229" s="518"/>
      <c r="CK229" s="518"/>
      <c r="CL229" s="518"/>
      <c r="CM229" s="518"/>
      <c r="CN229" s="518"/>
      <c r="CO229" s="518"/>
      <c r="CP229" s="518"/>
      <c r="CQ229" s="518"/>
      <c r="CR229" s="518"/>
      <c r="CS229" s="518"/>
      <c r="CT229" s="518"/>
      <c r="CU229" s="518"/>
      <c r="CV229" s="518"/>
      <c r="CW229" s="518"/>
      <c r="CX229" s="518"/>
      <c r="CY229" s="518"/>
      <c r="CZ229" s="518"/>
      <c r="DA229" s="518"/>
      <c r="DB229" s="518"/>
      <c r="DC229" s="518"/>
      <c r="DD229" s="518"/>
      <c r="DE229" s="518"/>
      <c r="DF229" s="518"/>
    </row>
    <row r="230" spans="1:110" s="55" customFormat="1" ht="18" customHeight="1">
      <c r="A230" s="310"/>
      <c r="B230" s="307"/>
      <c r="C230" s="307"/>
      <c r="D230" s="308"/>
      <c r="E230" s="308"/>
      <c r="F230" s="308"/>
      <c r="G230" s="308"/>
      <c r="H230" s="308"/>
      <c r="I230" s="308"/>
      <c r="J230" s="308"/>
      <c r="K230" s="308"/>
      <c r="L230" s="308"/>
      <c r="M230" s="278"/>
      <c r="N230" s="272"/>
      <c r="O230" s="272"/>
      <c r="P230" s="228"/>
      <c r="Q230" s="228"/>
      <c r="R230" s="228"/>
      <c r="S230" s="228"/>
      <c r="T230" s="228"/>
      <c r="U230" s="298"/>
      <c r="V230" s="228"/>
      <c r="W230" s="228"/>
      <c r="X230" s="112"/>
      <c r="Y230" s="112"/>
      <c r="Z230" s="112"/>
      <c r="AA230" s="518"/>
      <c r="AB230" s="518"/>
      <c r="AC230" s="518"/>
      <c r="AD230" s="518"/>
      <c r="AE230" s="518"/>
      <c r="AF230" s="518"/>
      <c r="AG230" s="518"/>
      <c r="AH230" s="518"/>
      <c r="AI230" s="518"/>
      <c r="AJ230" s="518"/>
      <c r="AK230" s="518"/>
      <c r="AL230" s="518"/>
      <c r="AM230" s="518"/>
      <c r="AN230" s="518"/>
      <c r="AO230" s="518"/>
      <c r="AP230" s="518"/>
      <c r="AQ230" s="518"/>
      <c r="AR230" s="518"/>
      <c r="AS230" s="518"/>
      <c r="AT230" s="518"/>
      <c r="AU230" s="518"/>
      <c r="AV230" s="518"/>
      <c r="AW230" s="518"/>
      <c r="AX230" s="518"/>
      <c r="AY230" s="518"/>
      <c r="AZ230" s="518"/>
      <c r="BA230" s="518"/>
      <c r="BB230" s="518"/>
      <c r="BC230" s="518"/>
      <c r="BD230" s="518"/>
      <c r="BE230" s="518"/>
      <c r="BF230" s="518"/>
      <c r="BG230" s="518"/>
      <c r="BH230" s="518"/>
      <c r="BI230" s="518"/>
      <c r="BJ230" s="518"/>
      <c r="BK230" s="518"/>
      <c r="BL230" s="518"/>
      <c r="BM230" s="518"/>
      <c r="BN230" s="518"/>
      <c r="BO230" s="518"/>
      <c r="BP230" s="518"/>
      <c r="BQ230" s="518"/>
      <c r="BR230" s="518"/>
      <c r="BS230" s="518"/>
      <c r="BT230" s="518"/>
      <c r="BU230" s="518"/>
      <c r="BV230" s="518"/>
      <c r="BW230" s="518"/>
      <c r="BX230" s="518"/>
      <c r="BY230" s="518"/>
      <c r="BZ230" s="518"/>
      <c r="CA230" s="518"/>
      <c r="CB230" s="518"/>
      <c r="CC230" s="518"/>
      <c r="CD230" s="518"/>
      <c r="CE230" s="518"/>
      <c r="CF230" s="518"/>
      <c r="CG230" s="518"/>
      <c r="CH230" s="518"/>
      <c r="CI230" s="518"/>
      <c r="CJ230" s="518"/>
      <c r="CK230" s="518"/>
      <c r="CL230" s="518"/>
      <c r="CM230" s="518"/>
      <c r="CN230" s="518"/>
      <c r="CO230" s="518"/>
      <c r="CP230" s="518"/>
      <c r="CQ230" s="518"/>
      <c r="CR230" s="518"/>
      <c r="CS230" s="518"/>
      <c r="CT230" s="518"/>
      <c r="CU230" s="518"/>
      <c r="CV230" s="518"/>
      <c r="CW230" s="518"/>
      <c r="CX230" s="518"/>
      <c r="CY230" s="518"/>
      <c r="CZ230" s="518"/>
      <c r="DA230" s="518"/>
      <c r="DB230" s="518"/>
      <c r="DC230" s="518"/>
      <c r="DD230" s="518"/>
      <c r="DE230" s="518"/>
      <c r="DF230" s="518"/>
    </row>
    <row r="231" spans="1:110" s="55" customFormat="1" ht="18" customHeight="1">
      <c r="A231" s="608" t="s">
        <v>222</v>
      </c>
      <c r="B231" s="142"/>
      <c r="C231" s="142"/>
      <c r="D231" s="311"/>
      <c r="E231" s="311"/>
      <c r="F231" s="311"/>
      <c r="G231" s="311"/>
      <c r="H231" s="311"/>
      <c r="I231" s="311"/>
      <c r="J231" s="311"/>
      <c r="K231" s="311"/>
      <c r="L231" s="311"/>
      <c r="M231" s="278"/>
      <c r="N231" s="272"/>
      <c r="O231" s="272"/>
      <c r="P231" s="228"/>
      <c r="Q231" s="228"/>
      <c r="R231" s="228"/>
      <c r="S231" s="228"/>
      <c r="T231" s="228"/>
      <c r="U231" s="298"/>
      <c r="V231" s="228"/>
      <c r="W231" s="228"/>
      <c r="X231" s="112"/>
      <c r="Y231" s="112"/>
      <c r="Z231" s="112"/>
      <c r="AA231" s="518"/>
      <c r="AB231" s="518"/>
      <c r="AC231" s="518"/>
      <c r="AD231" s="518"/>
      <c r="AE231" s="518"/>
      <c r="AF231" s="518"/>
      <c r="AG231" s="518"/>
      <c r="AH231" s="518"/>
      <c r="AI231" s="518"/>
      <c r="AJ231" s="518"/>
      <c r="AK231" s="518"/>
      <c r="AL231" s="518"/>
      <c r="AM231" s="518"/>
      <c r="AN231" s="518"/>
      <c r="AO231" s="518"/>
      <c r="AP231" s="518"/>
      <c r="AQ231" s="518"/>
      <c r="AR231" s="518"/>
      <c r="AS231" s="518"/>
      <c r="AT231" s="518"/>
      <c r="AU231" s="518"/>
      <c r="AV231" s="518"/>
      <c r="AW231" s="518"/>
      <c r="AX231" s="518"/>
      <c r="AY231" s="518"/>
      <c r="AZ231" s="518"/>
      <c r="BA231" s="518"/>
      <c r="BB231" s="518"/>
      <c r="BC231" s="518"/>
      <c r="BD231" s="518"/>
      <c r="BE231" s="518"/>
      <c r="BF231" s="518"/>
      <c r="BG231" s="518"/>
      <c r="BH231" s="518"/>
      <c r="BI231" s="518"/>
      <c r="BJ231" s="518"/>
      <c r="BK231" s="518"/>
      <c r="BL231" s="518"/>
      <c r="BM231" s="518"/>
      <c r="BN231" s="518"/>
      <c r="BO231" s="518"/>
      <c r="BP231" s="518"/>
      <c r="BQ231" s="518"/>
      <c r="BR231" s="518"/>
      <c r="BS231" s="518"/>
      <c r="BT231" s="518"/>
      <c r="BU231" s="518"/>
      <c r="BV231" s="518"/>
      <c r="BW231" s="518"/>
      <c r="BX231" s="518"/>
      <c r="BY231" s="518"/>
      <c r="BZ231" s="518"/>
      <c r="CA231" s="518"/>
      <c r="CB231" s="518"/>
      <c r="CC231" s="518"/>
      <c r="CD231" s="518"/>
      <c r="CE231" s="518"/>
      <c r="CF231" s="518"/>
      <c r="CG231" s="518"/>
      <c r="CH231" s="518"/>
      <c r="CI231" s="518"/>
      <c r="CJ231" s="518"/>
      <c r="CK231" s="518"/>
      <c r="CL231" s="518"/>
      <c r="CM231" s="518"/>
      <c r="CN231" s="518"/>
      <c r="CO231" s="518"/>
      <c r="CP231" s="518"/>
      <c r="CQ231" s="518"/>
      <c r="CR231" s="518"/>
      <c r="CS231" s="518"/>
      <c r="CT231" s="518"/>
      <c r="CU231" s="518"/>
      <c r="CV231" s="518"/>
      <c r="CW231" s="518"/>
      <c r="CX231" s="518"/>
      <c r="CY231" s="518"/>
      <c r="CZ231" s="518"/>
      <c r="DA231" s="518"/>
      <c r="DB231" s="518"/>
      <c r="DC231" s="518"/>
      <c r="DD231" s="518"/>
      <c r="DE231" s="518"/>
      <c r="DF231" s="518"/>
    </row>
    <row r="232" spans="1:110" s="55" customFormat="1" ht="37.5" customHeight="1" thickBot="1">
      <c r="A232" s="126" t="s">
        <v>17</v>
      </c>
      <c r="B232" s="127"/>
      <c r="C232" s="128"/>
      <c r="D232" s="195" t="s">
        <v>405</v>
      </c>
      <c r="E232" s="195" t="s">
        <v>406</v>
      </c>
      <c r="F232" s="195" t="s">
        <v>407</v>
      </c>
      <c r="G232" s="195" t="s">
        <v>408</v>
      </c>
      <c r="H232" s="195" t="s">
        <v>409</v>
      </c>
      <c r="I232" s="195" t="s">
        <v>410</v>
      </c>
      <c r="J232" s="195" t="s">
        <v>411</v>
      </c>
      <c r="K232" s="195" t="s">
        <v>412</v>
      </c>
      <c r="L232" s="195" t="s">
        <v>413</v>
      </c>
      <c r="M232" s="129" t="s">
        <v>414</v>
      </c>
      <c r="N232" s="129" t="s">
        <v>415</v>
      </c>
      <c r="O232" s="129" t="s">
        <v>416</v>
      </c>
      <c r="P232" s="130" t="s">
        <v>417</v>
      </c>
      <c r="Q232" s="130" t="s">
        <v>418</v>
      </c>
      <c r="R232" s="130" t="s">
        <v>419</v>
      </c>
      <c r="S232" s="130" t="s">
        <v>420</v>
      </c>
      <c r="T232" s="130" t="s">
        <v>421</v>
      </c>
      <c r="U232" s="130" t="s">
        <v>422</v>
      </c>
      <c r="V232" s="130" t="s">
        <v>423</v>
      </c>
      <c r="W232" s="130" t="s">
        <v>424</v>
      </c>
      <c r="X232" s="527" t="s">
        <v>425</v>
      </c>
      <c r="Y232" s="527" t="s">
        <v>426</v>
      </c>
      <c r="Z232" s="527" t="s">
        <v>427</v>
      </c>
      <c r="AA232" s="527" t="s">
        <v>428</v>
      </c>
      <c r="AB232" s="527" t="s">
        <v>560</v>
      </c>
      <c r="AC232" s="527" t="s">
        <v>561</v>
      </c>
      <c r="AD232" s="527" t="s">
        <v>562</v>
      </c>
      <c r="AE232" s="527" t="s">
        <v>563</v>
      </c>
      <c r="AF232" s="527" t="s">
        <v>18</v>
      </c>
      <c r="AG232" s="527" t="s">
        <v>19</v>
      </c>
      <c r="AH232" s="527" t="s">
        <v>20</v>
      </c>
      <c r="AI232" s="527" t="s">
        <v>21</v>
      </c>
      <c r="AJ232" s="518"/>
      <c r="AK232" s="518"/>
      <c r="AL232" s="518"/>
      <c r="AM232" s="518"/>
      <c r="AN232" s="518"/>
      <c r="AO232" s="518"/>
      <c r="AP232" s="518"/>
      <c r="AQ232" s="518"/>
      <c r="AR232" s="518"/>
      <c r="AS232" s="518"/>
      <c r="AT232" s="518"/>
      <c r="AU232" s="518"/>
      <c r="AV232" s="518"/>
      <c r="AW232" s="518"/>
      <c r="AX232" s="518"/>
      <c r="AY232" s="518"/>
      <c r="AZ232" s="518"/>
      <c r="BA232" s="518"/>
      <c r="BB232" s="518"/>
      <c r="BC232" s="518"/>
      <c r="BD232" s="518"/>
      <c r="BE232" s="518"/>
      <c r="BF232" s="518"/>
      <c r="BG232" s="518"/>
      <c r="BH232" s="518"/>
      <c r="BI232" s="518"/>
      <c r="BJ232" s="518"/>
      <c r="BK232" s="518"/>
      <c r="BL232" s="518"/>
      <c r="BM232" s="518"/>
      <c r="BN232" s="518"/>
      <c r="BO232" s="518"/>
      <c r="BP232" s="518"/>
      <c r="BQ232" s="518"/>
      <c r="BR232" s="518"/>
      <c r="BS232" s="518"/>
      <c r="BT232" s="518"/>
      <c r="BU232" s="518"/>
      <c r="BV232" s="518"/>
      <c r="BW232" s="518"/>
      <c r="BX232" s="518"/>
      <c r="BY232" s="518"/>
      <c r="BZ232" s="518"/>
      <c r="CA232" s="518"/>
      <c r="CB232" s="518"/>
      <c r="CC232" s="518"/>
      <c r="CD232" s="518"/>
      <c r="CE232" s="518"/>
      <c r="CF232" s="518"/>
      <c r="CG232" s="518"/>
      <c r="CH232" s="518"/>
      <c r="CI232" s="518"/>
      <c r="CJ232" s="518"/>
      <c r="CK232" s="518"/>
      <c r="CL232" s="518"/>
      <c r="CM232" s="518"/>
      <c r="CN232" s="518"/>
      <c r="CO232" s="518"/>
      <c r="CP232" s="518"/>
      <c r="CQ232" s="518"/>
      <c r="CR232" s="518"/>
      <c r="CS232" s="518"/>
      <c r="CT232" s="518"/>
      <c r="CU232" s="518"/>
      <c r="CV232" s="518"/>
      <c r="CW232" s="518"/>
      <c r="CX232" s="518"/>
      <c r="CY232" s="518"/>
      <c r="CZ232" s="518"/>
      <c r="DA232" s="518"/>
      <c r="DB232" s="518"/>
      <c r="DC232" s="518"/>
      <c r="DD232" s="518"/>
      <c r="DE232" s="518"/>
      <c r="DF232" s="518"/>
    </row>
    <row r="233" spans="1:110" s="55" customFormat="1" ht="18" customHeight="1">
      <c r="A233" s="139" t="s">
        <v>628</v>
      </c>
      <c r="B233" s="312"/>
      <c r="C233" s="313"/>
      <c r="D233" s="224">
        <v>293</v>
      </c>
      <c r="E233" s="289">
        <v>208</v>
      </c>
      <c r="F233" s="289">
        <v>195</v>
      </c>
      <c r="G233" s="289">
        <v>289</v>
      </c>
      <c r="H233" s="289">
        <v>330</v>
      </c>
      <c r="I233" s="134">
        <v>217</v>
      </c>
      <c r="J233" s="134">
        <v>185</v>
      </c>
      <c r="K233" s="134">
        <v>363</v>
      </c>
      <c r="L233" s="134">
        <v>395</v>
      </c>
      <c r="M233" s="273">
        <v>384</v>
      </c>
      <c r="N233" s="273">
        <v>371</v>
      </c>
      <c r="O233" s="273">
        <v>378</v>
      </c>
      <c r="P233" s="289">
        <v>415</v>
      </c>
      <c r="Q233" s="289">
        <v>340</v>
      </c>
      <c r="R233" s="289">
        <v>308</v>
      </c>
      <c r="S233" s="314">
        <v>391</v>
      </c>
      <c r="T233" s="314">
        <v>424</v>
      </c>
      <c r="U233" s="314">
        <v>271</v>
      </c>
      <c r="V233" s="314">
        <v>267</v>
      </c>
      <c r="W233" s="217">
        <v>336</v>
      </c>
      <c r="X233" s="380">
        <v>325</v>
      </c>
      <c r="Y233" s="380">
        <v>257</v>
      </c>
      <c r="Z233" s="380">
        <v>268</v>
      </c>
      <c r="AA233" s="380">
        <v>351</v>
      </c>
      <c r="AB233" s="380">
        <v>342</v>
      </c>
      <c r="AC233" s="380">
        <v>222</v>
      </c>
      <c r="AD233" s="380">
        <v>201</v>
      </c>
      <c r="AE233" s="380">
        <v>381</v>
      </c>
      <c r="AF233" s="380">
        <v>303</v>
      </c>
      <c r="AG233" s="380">
        <v>210</v>
      </c>
      <c r="AH233" s="380">
        <v>138</v>
      </c>
      <c r="AI233" s="380">
        <v>207</v>
      </c>
      <c r="AJ233" s="518"/>
      <c r="AK233" s="518"/>
      <c r="AL233" s="518"/>
      <c r="AM233" s="518"/>
      <c r="AN233" s="518"/>
      <c r="AO233" s="518"/>
      <c r="AP233" s="518"/>
      <c r="AQ233" s="518"/>
      <c r="AR233" s="518"/>
      <c r="AS233" s="518"/>
      <c r="AT233" s="518"/>
      <c r="AU233" s="518"/>
      <c r="AV233" s="518"/>
      <c r="AW233" s="518"/>
      <c r="AX233" s="518"/>
      <c r="AY233" s="518"/>
      <c r="AZ233" s="518"/>
      <c r="BA233" s="518"/>
      <c r="BB233" s="518"/>
      <c r="BC233" s="518"/>
      <c r="BD233" s="518"/>
      <c r="BE233" s="518"/>
      <c r="BF233" s="518"/>
      <c r="BG233" s="518"/>
      <c r="BH233" s="518"/>
      <c r="BI233" s="518"/>
      <c r="BJ233" s="518"/>
      <c r="BK233" s="518"/>
      <c r="BL233" s="518"/>
      <c r="BM233" s="518"/>
      <c r="BN233" s="518"/>
      <c r="BO233" s="518"/>
      <c r="BP233" s="518"/>
      <c r="BQ233" s="518"/>
      <c r="BR233" s="518"/>
      <c r="BS233" s="518"/>
      <c r="BT233" s="518"/>
      <c r="BU233" s="518"/>
      <c r="BV233" s="518"/>
      <c r="BW233" s="518"/>
      <c r="BX233" s="518"/>
      <c r="BY233" s="518"/>
      <c r="BZ233" s="518"/>
      <c r="CA233" s="518"/>
      <c r="CB233" s="518"/>
      <c r="CC233" s="518"/>
      <c r="CD233" s="518"/>
      <c r="CE233" s="518"/>
      <c r="CF233" s="518"/>
      <c r="CG233" s="518"/>
      <c r="CH233" s="518"/>
      <c r="CI233" s="518"/>
      <c r="CJ233" s="518"/>
      <c r="CK233" s="518"/>
      <c r="CL233" s="518"/>
      <c r="CM233" s="518"/>
      <c r="CN233" s="518"/>
      <c r="CO233" s="518"/>
      <c r="CP233" s="518"/>
      <c r="CQ233" s="518"/>
      <c r="CR233" s="518"/>
      <c r="CS233" s="518"/>
      <c r="CT233" s="518"/>
      <c r="CU233" s="518"/>
      <c r="CV233" s="518"/>
      <c r="CW233" s="518"/>
      <c r="CX233" s="518"/>
      <c r="CY233" s="518"/>
      <c r="CZ233" s="518"/>
      <c r="DA233" s="518"/>
      <c r="DB233" s="518"/>
      <c r="DC233" s="518"/>
      <c r="DD233" s="518"/>
      <c r="DE233" s="518"/>
      <c r="DF233" s="518"/>
    </row>
    <row r="234" spans="1:110" s="55" customFormat="1" ht="18" customHeight="1">
      <c r="A234" s="609" t="s">
        <v>629</v>
      </c>
      <c r="B234" s="312"/>
      <c r="C234" s="313"/>
      <c r="D234" s="224">
        <v>126</v>
      </c>
      <c r="E234" s="289">
        <v>35</v>
      </c>
      <c r="F234" s="289">
        <v>-3</v>
      </c>
      <c r="G234" s="289">
        <v>95</v>
      </c>
      <c r="H234" s="289">
        <v>137</v>
      </c>
      <c r="I234" s="134">
        <v>36</v>
      </c>
      <c r="J234" s="134">
        <v>-3</v>
      </c>
      <c r="K234" s="134">
        <v>120</v>
      </c>
      <c r="L234" s="134">
        <v>121</v>
      </c>
      <c r="M234" s="273">
        <v>27</v>
      </c>
      <c r="N234" s="273">
        <v>-7</v>
      </c>
      <c r="O234" s="273">
        <v>109</v>
      </c>
      <c r="P234" s="289">
        <v>114</v>
      </c>
      <c r="Q234" s="289">
        <v>26</v>
      </c>
      <c r="R234" s="289">
        <v>-13</v>
      </c>
      <c r="S234" s="224">
        <v>104</v>
      </c>
      <c r="T234" s="224">
        <v>132</v>
      </c>
      <c r="U234" s="224">
        <v>33</v>
      </c>
      <c r="V234" s="224">
        <v>-12</v>
      </c>
      <c r="W234" s="217">
        <v>122</v>
      </c>
      <c r="X234" s="380">
        <v>171</v>
      </c>
      <c r="Y234" s="380">
        <v>25</v>
      </c>
      <c r="Z234" s="380">
        <v>-14</v>
      </c>
      <c r="AA234" s="380">
        <v>96</v>
      </c>
      <c r="AB234" s="380">
        <v>162</v>
      </c>
      <c r="AC234" s="380">
        <v>24</v>
      </c>
      <c r="AD234" s="380">
        <v>-9</v>
      </c>
      <c r="AE234" s="380">
        <v>94</v>
      </c>
      <c r="AF234" s="380">
        <v>170</v>
      </c>
      <c r="AG234" s="380">
        <v>11</v>
      </c>
      <c r="AH234" s="380">
        <v>-14</v>
      </c>
      <c r="AI234" s="380">
        <v>106</v>
      </c>
      <c r="AJ234" s="518"/>
      <c r="AK234" s="518"/>
      <c r="AL234" s="518"/>
      <c r="AM234" s="518"/>
      <c r="AN234" s="518"/>
      <c r="AO234" s="518"/>
      <c r="AP234" s="518"/>
      <c r="AQ234" s="518"/>
      <c r="AR234" s="518"/>
      <c r="AS234" s="518"/>
      <c r="AT234" s="518"/>
      <c r="AU234" s="518"/>
      <c r="AV234" s="518"/>
      <c r="AW234" s="518"/>
      <c r="AX234" s="518"/>
      <c r="AY234" s="518"/>
      <c r="AZ234" s="518"/>
      <c r="BA234" s="518"/>
      <c r="BB234" s="518"/>
      <c r="BC234" s="518"/>
      <c r="BD234" s="518"/>
      <c r="BE234" s="518"/>
      <c r="BF234" s="518"/>
      <c r="BG234" s="518"/>
      <c r="BH234" s="518"/>
      <c r="BI234" s="518"/>
      <c r="BJ234" s="518"/>
      <c r="BK234" s="518"/>
      <c r="BL234" s="518"/>
      <c r="BM234" s="518"/>
      <c r="BN234" s="518"/>
      <c r="BO234" s="518"/>
      <c r="BP234" s="518"/>
      <c r="BQ234" s="518"/>
      <c r="BR234" s="518"/>
      <c r="BS234" s="518"/>
      <c r="BT234" s="518"/>
      <c r="BU234" s="518"/>
      <c r="BV234" s="518"/>
      <c r="BW234" s="518"/>
      <c r="BX234" s="518"/>
      <c r="BY234" s="518"/>
      <c r="BZ234" s="518"/>
      <c r="CA234" s="518"/>
      <c r="CB234" s="518"/>
      <c r="CC234" s="518"/>
      <c r="CD234" s="518"/>
      <c r="CE234" s="518"/>
      <c r="CF234" s="518"/>
      <c r="CG234" s="518"/>
      <c r="CH234" s="518"/>
      <c r="CI234" s="518"/>
      <c r="CJ234" s="518"/>
      <c r="CK234" s="518"/>
      <c r="CL234" s="518"/>
      <c r="CM234" s="518"/>
      <c r="CN234" s="518"/>
      <c r="CO234" s="518"/>
      <c r="CP234" s="518"/>
      <c r="CQ234" s="518"/>
      <c r="CR234" s="518"/>
      <c r="CS234" s="518"/>
      <c r="CT234" s="518"/>
      <c r="CU234" s="518"/>
      <c r="CV234" s="518"/>
      <c r="CW234" s="518"/>
      <c r="CX234" s="518"/>
      <c r="CY234" s="518"/>
      <c r="CZ234" s="518"/>
      <c r="DA234" s="518"/>
      <c r="DB234" s="518"/>
      <c r="DC234" s="518"/>
      <c r="DD234" s="518"/>
      <c r="DE234" s="518"/>
      <c r="DF234" s="518"/>
    </row>
    <row r="235" spans="1:110" s="55" customFormat="1" ht="18" customHeight="1">
      <c r="A235" s="139" t="s">
        <v>212</v>
      </c>
      <c r="B235" s="312"/>
      <c r="C235" s="313"/>
      <c r="D235" s="288" t="s">
        <v>61</v>
      </c>
      <c r="E235" s="288" t="s">
        <v>61</v>
      </c>
      <c r="F235" s="288" t="s">
        <v>61</v>
      </c>
      <c r="G235" s="288" t="s">
        <v>61</v>
      </c>
      <c r="H235" s="315" t="s">
        <v>61</v>
      </c>
      <c r="I235" s="315" t="s">
        <v>61</v>
      </c>
      <c r="J235" s="315" t="s">
        <v>61</v>
      </c>
      <c r="K235" s="315" t="s">
        <v>61</v>
      </c>
      <c r="L235" s="181" t="s">
        <v>61</v>
      </c>
      <c r="M235" s="273">
        <v>-33</v>
      </c>
      <c r="N235" s="273">
        <v>-39</v>
      </c>
      <c r="O235" s="273">
        <v>-20</v>
      </c>
      <c r="P235" s="210">
        <v>6</v>
      </c>
      <c r="Q235" s="289">
        <v>-14</v>
      </c>
      <c r="R235" s="289">
        <v>-20</v>
      </c>
      <c r="S235" s="135">
        <v>8</v>
      </c>
      <c r="T235" s="135">
        <v>16</v>
      </c>
      <c r="U235" s="135">
        <v>-9</v>
      </c>
      <c r="V235" s="135">
        <v>-16</v>
      </c>
      <c r="W235" s="217">
        <v>17</v>
      </c>
      <c r="X235" s="380">
        <v>34</v>
      </c>
      <c r="Y235" s="380">
        <v>21</v>
      </c>
      <c r="Z235" s="380">
        <v>-16</v>
      </c>
      <c r="AA235" s="380">
        <v>35</v>
      </c>
      <c r="AB235" s="380">
        <v>48</v>
      </c>
      <c r="AC235" s="380">
        <v>4</v>
      </c>
      <c r="AD235" s="380">
        <v>-12</v>
      </c>
      <c r="AE235" s="380">
        <v>28</v>
      </c>
      <c r="AF235" s="380">
        <v>41</v>
      </c>
      <c r="AG235" s="380">
        <v>20</v>
      </c>
      <c r="AH235" s="380">
        <v>-15</v>
      </c>
      <c r="AI235" s="380">
        <v>110</v>
      </c>
      <c r="AJ235" s="518"/>
      <c r="AK235" s="518"/>
      <c r="AL235" s="518"/>
      <c r="AM235" s="518"/>
      <c r="AN235" s="518"/>
      <c r="AO235" s="518"/>
      <c r="AP235" s="518"/>
      <c r="AQ235" s="518"/>
      <c r="AR235" s="518"/>
      <c r="AS235" s="518"/>
      <c r="AT235" s="518"/>
      <c r="AU235" s="518"/>
      <c r="AV235" s="518"/>
      <c r="AW235" s="518"/>
      <c r="AX235" s="518"/>
      <c r="AY235" s="518"/>
      <c r="AZ235" s="518"/>
      <c r="BA235" s="518"/>
      <c r="BB235" s="518"/>
      <c r="BC235" s="518"/>
      <c r="BD235" s="518"/>
      <c r="BE235" s="518"/>
      <c r="BF235" s="518"/>
      <c r="BG235" s="518"/>
      <c r="BH235" s="518"/>
      <c r="BI235" s="518"/>
      <c r="BJ235" s="518"/>
      <c r="BK235" s="518"/>
      <c r="BL235" s="518"/>
      <c r="BM235" s="518"/>
      <c r="BN235" s="518"/>
      <c r="BO235" s="518"/>
      <c r="BP235" s="518"/>
      <c r="BQ235" s="518"/>
      <c r="BR235" s="518"/>
      <c r="BS235" s="518"/>
      <c r="BT235" s="518"/>
      <c r="BU235" s="518"/>
      <c r="BV235" s="518"/>
      <c r="BW235" s="518"/>
      <c r="BX235" s="518"/>
      <c r="BY235" s="518"/>
      <c r="BZ235" s="518"/>
      <c r="CA235" s="518"/>
      <c r="CB235" s="518"/>
      <c r="CC235" s="518"/>
      <c r="CD235" s="518"/>
      <c r="CE235" s="518"/>
      <c r="CF235" s="518"/>
      <c r="CG235" s="518"/>
      <c r="CH235" s="518"/>
      <c r="CI235" s="518"/>
      <c r="CJ235" s="518"/>
      <c r="CK235" s="518"/>
      <c r="CL235" s="518"/>
      <c r="CM235" s="518"/>
      <c r="CN235" s="518"/>
      <c r="CO235" s="518"/>
      <c r="CP235" s="518"/>
      <c r="CQ235" s="518"/>
      <c r="CR235" s="518"/>
      <c r="CS235" s="518"/>
      <c r="CT235" s="518"/>
      <c r="CU235" s="518"/>
      <c r="CV235" s="518"/>
      <c r="CW235" s="518"/>
      <c r="CX235" s="518"/>
      <c r="CY235" s="518"/>
      <c r="CZ235" s="518"/>
      <c r="DA235" s="518"/>
      <c r="DB235" s="518"/>
      <c r="DC235" s="518"/>
      <c r="DD235" s="518"/>
      <c r="DE235" s="518"/>
      <c r="DF235" s="518"/>
    </row>
    <row r="236" spans="1:110" s="55" customFormat="1" ht="18" customHeight="1">
      <c r="A236" s="139" t="s">
        <v>621</v>
      </c>
      <c r="B236" s="312"/>
      <c r="C236" s="313"/>
      <c r="D236" s="224">
        <v>81</v>
      </c>
      <c r="E236" s="289">
        <v>53</v>
      </c>
      <c r="F236" s="289">
        <v>39</v>
      </c>
      <c r="G236" s="289">
        <v>77</v>
      </c>
      <c r="H236" s="289">
        <v>78</v>
      </c>
      <c r="I236" s="134">
        <v>52</v>
      </c>
      <c r="J236" s="134">
        <v>51</v>
      </c>
      <c r="K236" s="134">
        <v>50</v>
      </c>
      <c r="L236" s="134">
        <v>87</v>
      </c>
      <c r="M236" s="273">
        <v>49</v>
      </c>
      <c r="N236" s="273">
        <v>49</v>
      </c>
      <c r="O236" s="273">
        <v>63</v>
      </c>
      <c r="P236" s="289">
        <v>81</v>
      </c>
      <c r="Q236" s="289">
        <v>54</v>
      </c>
      <c r="R236" s="289">
        <v>47</v>
      </c>
      <c r="S236" s="224">
        <v>80</v>
      </c>
      <c r="T236" s="224">
        <v>102</v>
      </c>
      <c r="U236" s="224">
        <v>53</v>
      </c>
      <c r="V236" s="224">
        <v>61</v>
      </c>
      <c r="W236" s="217">
        <v>91</v>
      </c>
      <c r="X236" s="380">
        <v>124</v>
      </c>
      <c r="Y236" s="380">
        <v>60</v>
      </c>
      <c r="Z236" s="380">
        <v>62</v>
      </c>
      <c r="AA236" s="380">
        <v>49</v>
      </c>
      <c r="AB236" s="380">
        <v>110</v>
      </c>
      <c r="AC236" s="380">
        <v>51</v>
      </c>
      <c r="AD236" s="380">
        <v>57</v>
      </c>
      <c r="AE236" s="380">
        <v>102</v>
      </c>
      <c r="AF236" s="380">
        <v>137</v>
      </c>
      <c r="AG236" s="380">
        <v>60</v>
      </c>
      <c r="AH236" s="380">
        <v>57</v>
      </c>
      <c r="AI236" s="380">
        <v>77</v>
      </c>
      <c r="AJ236" s="518"/>
      <c r="AK236" s="518"/>
      <c r="AL236" s="518"/>
      <c r="AM236" s="518"/>
      <c r="AN236" s="518"/>
      <c r="AO236" s="518"/>
      <c r="AP236" s="518"/>
      <c r="AQ236" s="518"/>
      <c r="AR236" s="518"/>
      <c r="AS236" s="518"/>
      <c r="AT236" s="518"/>
      <c r="AU236" s="518"/>
      <c r="AV236" s="518"/>
      <c r="AW236" s="518"/>
      <c r="AX236" s="518"/>
      <c r="AY236" s="518"/>
      <c r="AZ236" s="518"/>
      <c r="BA236" s="518"/>
      <c r="BB236" s="518"/>
      <c r="BC236" s="518"/>
      <c r="BD236" s="518"/>
      <c r="BE236" s="518"/>
      <c r="BF236" s="518"/>
      <c r="BG236" s="518"/>
      <c r="BH236" s="518"/>
      <c r="BI236" s="518"/>
      <c r="BJ236" s="518"/>
      <c r="BK236" s="518"/>
      <c r="BL236" s="518"/>
      <c r="BM236" s="518"/>
      <c r="BN236" s="518"/>
      <c r="BO236" s="518"/>
      <c r="BP236" s="518"/>
      <c r="BQ236" s="518"/>
      <c r="BR236" s="518"/>
      <c r="BS236" s="518"/>
      <c r="BT236" s="518"/>
      <c r="BU236" s="518"/>
      <c r="BV236" s="518"/>
      <c r="BW236" s="518"/>
      <c r="BX236" s="518"/>
      <c r="BY236" s="518"/>
      <c r="BZ236" s="518"/>
      <c r="CA236" s="518"/>
      <c r="CB236" s="518"/>
      <c r="CC236" s="518"/>
      <c r="CD236" s="518"/>
      <c r="CE236" s="518"/>
      <c r="CF236" s="518"/>
      <c r="CG236" s="518"/>
      <c r="CH236" s="518"/>
      <c r="CI236" s="518"/>
      <c r="CJ236" s="518"/>
      <c r="CK236" s="518"/>
      <c r="CL236" s="518"/>
      <c r="CM236" s="518"/>
      <c r="CN236" s="518"/>
      <c r="CO236" s="518"/>
      <c r="CP236" s="518"/>
      <c r="CQ236" s="518"/>
      <c r="CR236" s="518"/>
      <c r="CS236" s="518"/>
      <c r="CT236" s="518"/>
      <c r="CU236" s="518"/>
      <c r="CV236" s="518"/>
      <c r="CW236" s="518"/>
      <c r="CX236" s="518"/>
      <c r="CY236" s="518"/>
      <c r="CZ236" s="518"/>
      <c r="DA236" s="518"/>
      <c r="DB236" s="518"/>
      <c r="DC236" s="518"/>
      <c r="DD236" s="518"/>
      <c r="DE236" s="518"/>
      <c r="DF236" s="518"/>
    </row>
    <row r="237" spans="1:110" s="55" customFormat="1" ht="18" customHeight="1">
      <c r="A237" s="139" t="s">
        <v>630</v>
      </c>
      <c r="B237" s="312"/>
      <c r="C237" s="313"/>
      <c r="D237" s="224">
        <v>0</v>
      </c>
      <c r="E237" s="289">
        <v>2</v>
      </c>
      <c r="F237" s="289">
        <v>2</v>
      </c>
      <c r="G237" s="289">
        <v>-8</v>
      </c>
      <c r="H237" s="289">
        <v>-14</v>
      </c>
      <c r="I237" s="134">
        <v>3</v>
      </c>
      <c r="J237" s="134">
        <v>11</v>
      </c>
      <c r="K237" s="134">
        <v>-1</v>
      </c>
      <c r="L237" s="134">
        <v>-10</v>
      </c>
      <c r="M237" s="273">
        <v>-15</v>
      </c>
      <c r="N237" s="273">
        <v>-8</v>
      </c>
      <c r="O237" s="273">
        <v>0</v>
      </c>
      <c r="P237" s="289">
        <v>-2</v>
      </c>
      <c r="Q237" s="289">
        <v>6</v>
      </c>
      <c r="R237" s="289">
        <v>7</v>
      </c>
      <c r="S237" s="224">
        <v>11</v>
      </c>
      <c r="T237" s="224">
        <v>-13</v>
      </c>
      <c r="U237" s="224">
        <v>10</v>
      </c>
      <c r="V237" s="224">
        <v>11</v>
      </c>
      <c r="W237" s="217">
        <v>3</v>
      </c>
      <c r="X237" s="380">
        <v>11</v>
      </c>
      <c r="Y237" s="380">
        <v>10</v>
      </c>
      <c r="Z237" s="380">
        <v>4</v>
      </c>
      <c r="AA237" s="380">
        <v>2</v>
      </c>
      <c r="AB237" s="380">
        <v>9</v>
      </c>
      <c r="AC237" s="380">
        <v>11</v>
      </c>
      <c r="AD237" s="380">
        <v>9</v>
      </c>
      <c r="AE237" s="380">
        <v>10</v>
      </c>
      <c r="AF237" s="380">
        <v>15</v>
      </c>
      <c r="AG237" s="380">
        <v>13</v>
      </c>
      <c r="AH237" s="380">
        <v>13</v>
      </c>
      <c r="AI237" s="380">
        <v>7</v>
      </c>
      <c r="AJ237" s="518"/>
      <c r="AK237" s="518"/>
      <c r="AL237" s="518"/>
      <c r="AM237" s="518"/>
      <c r="AN237" s="518"/>
      <c r="AO237" s="518"/>
      <c r="AP237" s="518"/>
      <c r="AQ237" s="518"/>
      <c r="AR237" s="518"/>
      <c r="AS237" s="518"/>
      <c r="AT237" s="518"/>
      <c r="AU237" s="518"/>
      <c r="AV237" s="518"/>
      <c r="AW237" s="518"/>
      <c r="AX237" s="518"/>
      <c r="AY237" s="518"/>
      <c r="AZ237" s="518"/>
      <c r="BA237" s="518"/>
      <c r="BB237" s="518"/>
      <c r="BC237" s="518"/>
      <c r="BD237" s="518"/>
      <c r="BE237" s="518"/>
      <c r="BF237" s="518"/>
      <c r="BG237" s="518"/>
      <c r="BH237" s="518"/>
      <c r="BI237" s="518"/>
      <c r="BJ237" s="518"/>
      <c r="BK237" s="518"/>
      <c r="BL237" s="518"/>
      <c r="BM237" s="518"/>
      <c r="BN237" s="518"/>
      <c r="BO237" s="518"/>
      <c r="BP237" s="518"/>
      <c r="BQ237" s="518"/>
      <c r="BR237" s="518"/>
      <c r="BS237" s="518"/>
      <c r="BT237" s="518"/>
      <c r="BU237" s="518"/>
      <c r="BV237" s="518"/>
      <c r="BW237" s="518"/>
      <c r="BX237" s="518"/>
      <c r="BY237" s="518"/>
      <c r="BZ237" s="518"/>
      <c r="CA237" s="518"/>
      <c r="CB237" s="518"/>
      <c r="CC237" s="518"/>
      <c r="CD237" s="518"/>
      <c r="CE237" s="518"/>
      <c r="CF237" s="518"/>
      <c r="CG237" s="518"/>
      <c r="CH237" s="518"/>
      <c r="CI237" s="518"/>
      <c r="CJ237" s="518"/>
      <c r="CK237" s="518"/>
      <c r="CL237" s="518"/>
      <c r="CM237" s="518"/>
      <c r="CN237" s="518"/>
      <c r="CO237" s="518"/>
      <c r="CP237" s="518"/>
      <c r="CQ237" s="518"/>
      <c r="CR237" s="518"/>
      <c r="CS237" s="518"/>
      <c r="CT237" s="518"/>
      <c r="CU237" s="518"/>
      <c r="CV237" s="518"/>
      <c r="CW237" s="518"/>
      <c r="CX237" s="518"/>
      <c r="CY237" s="518"/>
      <c r="CZ237" s="518"/>
      <c r="DA237" s="518"/>
      <c r="DB237" s="518"/>
      <c r="DC237" s="518"/>
      <c r="DD237" s="518"/>
      <c r="DE237" s="518"/>
      <c r="DF237" s="518"/>
    </row>
    <row r="238" spans="1:110" s="55" customFormat="1" ht="18" customHeight="1">
      <c r="A238" s="145" t="s">
        <v>355</v>
      </c>
      <c r="B238" s="167"/>
      <c r="C238" s="167"/>
      <c r="D238" s="275">
        <v>-14</v>
      </c>
      <c r="E238" s="275">
        <v>-12</v>
      </c>
      <c r="F238" s="275">
        <v>-8</v>
      </c>
      <c r="G238" s="275">
        <v>-13</v>
      </c>
      <c r="H238" s="275">
        <v>-19</v>
      </c>
      <c r="I238" s="209">
        <v>-10</v>
      </c>
      <c r="J238" s="209">
        <v>-6</v>
      </c>
      <c r="K238" s="209">
        <v>-16</v>
      </c>
      <c r="L238" s="209">
        <v>-12</v>
      </c>
      <c r="M238" s="274">
        <v>-9</v>
      </c>
      <c r="N238" s="274">
        <v>-13</v>
      </c>
      <c r="O238" s="274">
        <v>-22</v>
      </c>
      <c r="P238" s="275">
        <v>-12</v>
      </c>
      <c r="Q238" s="275">
        <v>-12</v>
      </c>
      <c r="R238" s="275">
        <v>-13</v>
      </c>
      <c r="S238" s="522">
        <v>-24</v>
      </c>
      <c r="T238" s="522">
        <v>-10</v>
      </c>
      <c r="U238" s="522">
        <v>-19</v>
      </c>
      <c r="V238" s="522">
        <v>-9</v>
      </c>
      <c r="W238" s="221">
        <v>-28</v>
      </c>
      <c r="X238" s="382">
        <v>-16</v>
      </c>
      <c r="Y238" s="382">
        <v>-25</v>
      </c>
      <c r="Z238" s="382">
        <v>-7</v>
      </c>
      <c r="AA238" s="382">
        <v>-25</v>
      </c>
      <c r="AB238" s="382">
        <v>-17</v>
      </c>
      <c r="AC238" s="382">
        <v>-28</v>
      </c>
      <c r="AD238" s="382">
        <v>-23</v>
      </c>
      <c r="AE238" s="382">
        <v>-24</v>
      </c>
      <c r="AF238" s="382">
        <v>-16</v>
      </c>
      <c r="AG238" s="382">
        <v>-16</v>
      </c>
      <c r="AH238" s="382">
        <v>-13</v>
      </c>
      <c r="AI238" s="382">
        <v>-14</v>
      </c>
      <c r="AJ238" s="518"/>
      <c r="AK238" s="518"/>
      <c r="AL238" s="518"/>
      <c r="AM238" s="518"/>
      <c r="AN238" s="518"/>
      <c r="AO238" s="518"/>
      <c r="AP238" s="518"/>
      <c r="AQ238" s="518"/>
      <c r="AR238" s="518"/>
      <c r="AS238" s="518"/>
      <c r="AT238" s="518"/>
      <c r="AU238" s="518"/>
      <c r="AV238" s="518"/>
      <c r="AW238" s="518"/>
      <c r="AX238" s="518"/>
      <c r="AY238" s="518"/>
      <c r="AZ238" s="518"/>
      <c r="BA238" s="518"/>
      <c r="BB238" s="518"/>
      <c r="BC238" s="518"/>
      <c r="BD238" s="518"/>
      <c r="BE238" s="518"/>
      <c r="BF238" s="518"/>
      <c r="BG238" s="518"/>
      <c r="BH238" s="518"/>
      <c r="BI238" s="518"/>
      <c r="BJ238" s="518"/>
      <c r="BK238" s="518"/>
      <c r="BL238" s="518"/>
      <c r="BM238" s="518"/>
      <c r="BN238" s="518"/>
      <c r="BO238" s="518"/>
      <c r="BP238" s="518"/>
      <c r="BQ238" s="518"/>
      <c r="BR238" s="518"/>
      <c r="BS238" s="518"/>
      <c r="BT238" s="518"/>
      <c r="BU238" s="518"/>
      <c r="BV238" s="518"/>
      <c r="BW238" s="518"/>
      <c r="BX238" s="518"/>
      <c r="BY238" s="518"/>
      <c r="BZ238" s="518"/>
      <c r="CA238" s="518"/>
      <c r="CB238" s="518"/>
      <c r="CC238" s="518"/>
      <c r="CD238" s="518"/>
      <c r="CE238" s="518"/>
      <c r="CF238" s="518"/>
      <c r="CG238" s="518"/>
      <c r="CH238" s="518"/>
      <c r="CI238" s="518"/>
      <c r="CJ238" s="518"/>
      <c r="CK238" s="518"/>
      <c r="CL238" s="518"/>
      <c r="CM238" s="518"/>
      <c r="CN238" s="518"/>
      <c r="CO238" s="518"/>
      <c r="CP238" s="518"/>
      <c r="CQ238" s="518"/>
      <c r="CR238" s="518"/>
      <c r="CS238" s="518"/>
      <c r="CT238" s="518"/>
      <c r="CU238" s="518"/>
      <c r="CV238" s="518"/>
      <c r="CW238" s="518"/>
      <c r="CX238" s="518"/>
      <c r="CY238" s="518"/>
      <c r="CZ238" s="518"/>
      <c r="DA238" s="518"/>
      <c r="DB238" s="518"/>
      <c r="DC238" s="518"/>
      <c r="DD238" s="518"/>
      <c r="DE238" s="518"/>
      <c r="DF238" s="518"/>
    </row>
    <row r="239" spans="1:110" s="55" customFormat="1" ht="19.5" customHeight="1">
      <c r="A239" s="125" t="s">
        <v>631</v>
      </c>
      <c r="B239" s="312"/>
      <c r="C239" s="313"/>
      <c r="D239" s="224">
        <f t="shared" ref="D239:W239" si="37">SUM(D233:D238)</f>
        <v>486</v>
      </c>
      <c r="E239" s="224">
        <f t="shared" si="37"/>
        <v>286</v>
      </c>
      <c r="F239" s="224">
        <f t="shared" si="37"/>
        <v>225</v>
      </c>
      <c r="G239" s="224">
        <f t="shared" si="37"/>
        <v>440</v>
      </c>
      <c r="H239" s="224">
        <f t="shared" si="37"/>
        <v>512</v>
      </c>
      <c r="I239" s="224">
        <f t="shared" si="37"/>
        <v>298</v>
      </c>
      <c r="J239" s="224">
        <f t="shared" si="37"/>
        <v>238</v>
      </c>
      <c r="K239" s="224">
        <f t="shared" si="37"/>
        <v>516</v>
      </c>
      <c r="L239" s="224">
        <f t="shared" si="37"/>
        <v>581</v>
      </c>
      <c r="M239" s="224">
        <f t="shared" si="37"/>
        <v>403</v>
      </c>
      <c r="N239" s="224">
        <f t="shared" si="37"/>
        <v>353</v>
      </c>
      <c r="O239" s="224">
        <f t="shared" si="37"/>
        <v>508</v>
      </c>
      <c r="P239" s="217">
        <f t="shared" si="37"/>
        <v>602</v>
      </c>
      <c r="Q239" s="217">
        <f t="shared" si="37"/>
        <v>400</v>
      </c>
      <c r="R239" s="217">
        <f t="shared" si="37"/>
        <v>316</v>
      </c>
      <c r="S239" s="217">
        <f t="shared" si="37"/>
        <v>570</v>
      </c>
      <c r="T239" s="217">
        <f t="shared" si="37"/>
        <v>651</v>
      </c>
      <c r="U239" s="217">
        <f t="shared" si="37"/>
        <v>339</v>
      </c>
      <c r="V239" s="217">
        <f t="shared" si="37"/>
        <v>302</v>
      </c>
      <c r="W239" s="217">
        <f t="shared" si="37"/>
        <v>541</v>
      </c>
      <c r="X239" s="380">
        <f t="shared" ref="X239:AH239" si="38">SUM(X233:X238)</f>
        <v>649</v>
      </c>
      <c r="Y239" s="380">
        <f t="shared" si="38"/>
        <v>348</v>
      </c>
      <c r="Z239" s="380">
        <f t="shared" si="38"/>
        <v>297</v>
      </c>
      <c r="AA239" s="380">
        <f t="shared" si="38"/>
        <v>508</v>
      </c>
      <c r="AB239" s="380">
        <f t="shared" si="38"/>
        <v>654</v>
      </c>
      <c r="AC239" s="380">
        <f t="shared" si="38"/>
        <v>284</v>
      </c>
      <c r="AD239" s="380">
        <f t="shared" si="38"/>
        <v>223</v>
      </c>
      <c r="AE239" s="380">
        <f t="shared" si="38"/>
        <v>591</v>
      </c>
      <c r="AF239" s="380">
        <f t="shared" si="38"/>
        <v>650</v>
      </c>
      <c r="AG239" s="380">
        <f t="shared" si="38"/>
        <v>298</v>
      </c>
      <c r="AH239" s="380">
        <f t="shared" si="38"/>
        <v>166</v>
      </c>
      <c r="AI239" s="380">
        <f>SUM(AI233:AI238)</f>
        <v>493</v>
      </c>
      <c r="AJ239" s="518"/>
      <c r="AK239" s="518"/>
      <c r="AL239" s="518"/>
      <c r="AM239" s="518"/>
      <c r="AN239" s="518"/>
      <c r="AO239" s="518"/>
      <c r="AP239" s="518"/>
      <c r="AQ239" s="518"/>
      <c r="AR239" s="518"/>
      <c r="AS239" s="518"/>
      <c r="AT239" s="518"/>
      <c r="AU239" s="518"/>
      <c r="AV239" s="518"/>
      <c r="AW239" s="518"/>
      <c r="AX239" s="518"/>
      <c r="AY239" s="518"/>
      <c r="AZ239" s="518"/>
      <c r="BA239" s="518"/>
      <c r="BB239" s="518"/>
      <c r="BC239" s="518"/>
      <c r="BD239" s="518"/>
      <c r="BE239" s="518"/>
      <c r="BF239" s="518"/>
      <c r="BG239" s="518"/>
      <c r="BH239" s="518"/>
      <c r="BI239" s="518"/>
      <c r="BJ239" s="518"/>
      <c r="BK239" s="518"/>
      <c r="BL239" s="518"/>
      <c r="BM239" s="518"/>
      <c r="BN239" s="518"/>
      <c r="BO239" s="518"/>
      <c r="BP239" s="518"/>
      <c r="BQ239" s="518"/>
      <c r="BR239" s="518"/>
      <c r="BS239" s="518"/>
      <c r="BT239" s="518"/>
      <c r="BU239" s="518"/>
      <c r="BV239" s="518"/>
      <c r="BW239" s="518"/>
      <c r="BX239" s="518"/>
      <c r="BY239" s="518"/>
      <c r="BZ239" s="518"/>
      <c r="CA239" s="518"/>
      <c r="CB239" s="518"/>
      <c r="CC239" s="518"/>
      <c r="CD239" s="518"/>
      <c r="CE239" s="518"/>
      <c r="CF239" s="518"/>
      <c r="CG239" s="518"/>
      <c r="CH239" s="518"/>
      <c r="CI239" s="518"/>
      <c r="CJ239" s="518"/>
      <c r="CK239" s="518"/>
      <c r="CL239" s="518"/>
      <c r="CM239" s="518"/>
      <c r="CN239" s="518"/>
      <c r="CO239" s="518"/>
      <c r="CP239" s="518"/>
      <c r="CQ239" s="518"/>
      <c r="CR239" s="518"/>
      <c r="CS239" s="518"/>
      <c r="CT239" s="518"/>
      <c r="CU239" s="518"/>
      <c r="CV239" s="518"/>
      <c r="CW239" s="518"/>
      <c r="CX239" s="518"/>
      <c r="CY239" s="518"/>
      <c r="CZ239" s="518"/>
      <c r="DA239" s="518"/>
      <c r="DB239" s="518"/>
      <c r="DC239" s="518"/>
      <c r="DD239" s="518"/>
      <c r="DE239" s="518"/>
      <c r="DF239" s="518"/>
    </row>
    <row r="240" spans="1:110" s="55" customFormat="1" ht="10.5" customHeight="1">
      <c r="A240" s="310"/>
      <c r="B240" s="307"/>
      <c r="C240" s="307"/>
      <c r="D240" s="308"/>
      <c r="E240" s="308"/>
      <c r="F240" s="308"/>
      <c r="G240" s="308"/>
      <c r="H240" s="308"/>
      <c r="I240" s="308"/>
      <c r="J240" s="308"/>
      <c r="K240" s="308"/>
      <c r="L240" s="308"/>
      <c r="M240" s="278"/>
      <c r="N240" s="272"/>
      <c r="O240" s="272"/>
      <c r="P240" s="228"/>
      <c r="Q240" s="228"/>
      <c r="R240" s="228"/>
      <c r="S240" s="228"/>
      <c r="T240" s="228"/>
      <c r="U240" s="298"/>
      <c r="V240" s="228"/>
      <c r="W240" s="228"/>
      <c r="X240" s="112"/>
      <c r="Y240" s="112"/>
      <c r="Z240" s="112"/>
      <c r="AA240" s="518"/>
      <c r="AB240" s="518"/>
      <c r="AC240" s="518"/>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518"/>
      <c r="AY240" s="518"/>
      <c r="AZ240" s="518"/>
      <c r="BA240" s="518"/>
      <c r="BB240" s="518"/>
      <c r="BC240" s="518"/>
      <c r="BD240" s="518"/>
      <c r="BE240" s="518"/>
      <c r="BF240" s="518"/>
      <c r="BG240" s="518"/>
      <c r="BH240" s="518"/>
      <c r="BI240" s="518"/>
      <c r="BJ240" s="518"/>
      <c r="BK240" s="518"/>
      <c r="BL240" s="518"/>
      <c r="BM240" s="518"/>
      <c r="BN240" s="518"/>
      <c r="BO240" s="518"/>
      <c r="BP240" s="518"/>
      <c r="BQ240" s="518"/>
      <c r="BR240" s="518"/>
      <c r="BS240" s="518"/>
      <c r="BT240" s="518"/>
      <c r="BU240" s="518"/>
      <c r="BV240" s="518"/>
      <c r="BW240" s="518"/>
      <c r="BX240" s="518"/>
      <c r="BY240" s="518"/>
      <c r="BZ240" s="518"/>
      <c r="CA240" s="518"/>
      <c r="CB240" s="518"/>
      <c r="CC240" s="518"/>
      <c r="CD240" s="518"/>
      <c r="CE240" s="518"/>
      <c r="CF240" s="518"/>
      <c r="CG240" s="518"/>
      <c r="CH240" s="518"/>
      <c r="CI240" s="518"/>
      <c r="CJ240" s="518"/>
      <c r="CK240" s="518"/>
      <c r="CL240" s="518"/>
      <c r="CM240" s="518"/>
      <c r="CN240" s="518"/>
      <c r="CO240" s="518"/>
      <c r="CP240" s="518"/>
      <c r="CQ240" s="518"/>
      <c r="CR240" s="518"/>
      <c r="CS240" s="518"/>
      <c r="CT240" s="518"/>
      <c r="CU240" s="518"/>
      <c r="CV240" s="518"/>
      <c r="CW240" s="518"/>
      <c r="CX240" s="518"/>
      <c r="CY240" s="518"/>
      <c r="CZ240" s="518"/>
      <c r="DA240" s="518"/>
      <c r="DB240" s="518"/>
      <c r="DC240" s="518"/>
      <c r="DD240" s="518"/>
      <c r="DE240" s="518"/>
      <c r="DF240" s="518"/>
    </row>
    <row r="241" spans="1:245" s="55" customFormat="1" ht="18" customHeight="1">
      <c r="A241" s="310"/>
      <c r="B241" s="307"/>
      <c r="C241" s="307"/>
      <c r="D241" s="308"/>
      <c r="E241" s="308"/>
      <c r="F241" s="308"/>
      <c r="G241" s="308"/>
      <c r="H241" s="308"/>
      <c r="I241" s="308"/>
      <c r="J241" s="308"/>
      <c r="K241" s="308"/>
      <c r="L241" s="308"/>
      <c r="M241" s="278"/>
      <c r="N241" s="272"/>
      <c r="O241" s="272"/>
      <c r="P241" s="228"/>
      <c r="Q241" s="228"/>
      <c r="R241" s="228"/>
      <c r="S241" s="228"/>
      <c r="T241" s="228"/>
      <c r="U241" s="298"/>
      <c r="V241" s="228"/>
      <c r="W241" s="228"/>
      <c r="X241" s="112"/>
      <c r="Y241" s="112"/>
      <c r="Z241" s="112"/>
      <c r="AA241" s="518"/>
      <c r="AB241" s="518"/>
      <c r="AC241" s="518"/>
      <c r="AD241" s="518"/>
      <c r="AE241" s="518"/>
      <c r="AF241" s="518"/>
      <c r="AG241" s="518"/>
      <c r="AH241" s="518"/>
      <c r="AI241" s="518"/>
      <c r="AJ241" s="518"/>
      <c r="AK241" s="518"/>
      <c r="AL241" s="518"/>
      <c r="AM241" s="518"/>
      <c r="AN241" s="518"/>
      <c r="AO241" s="518"/>
      <c r="AP241" s="518"/>
      <c r="AQ241" s="518"/>
      <c r="AR241" s="518"/>
      <c r="AS241" s="518"/>
      <c r="AT241" s="518"/>
      <c r="AU241" s="518"/>
      <c r="AV241" s="518"/>
      <c r="AW241" s="518"/>
      <c r="AX241" s="518"/>
      <c r="AY241" s="518"/>
      <c r="AZ241" s="518"/>
      <c r="BA241" s="518"/>
      <c r="BB241" s="518"/>
      <c r="BC241" s="518"/>
      <c r="BD241" s="518"/>
      <c r="BE241" s="518"/>
      <c r="BF241" s="518"/>
      <c r="BG241" s="518"/>
      <c r="BH241" s="518"/>
      <c r="BI241" s="518"/>
      <c r="BJ241" s="518"/>
      <c r="BK241" s="518"/>
      <c r="BL241" s="518"/>
      <c r="BM241" s="518"/>
      <c r="BN241" s="518"/>
      <c r="BO241" s="518"/>
      <c r="BP241" s="518"/>
      <c r="BQ241" s="518"/>
      <c r="BR241" s="518"/>
      <c r="BS241" s="518"/>
      <c r="BT241" s="518"/>
      <c r="BU241" s="518"/>
      <c r="BV241" s="518"/>
      <c r="BW241" s="518"/>
      <c r="BX241" s="518"/>
      <c r="BY241" s="518"/>
      <c r="BZ241" s="518"/>
      <c r="CA241" s="518"/>
      <c r="CB241" s="518"/>
      <c r="CC241" s="518"/>
      <c r="CD241" s="518"/>
      <c r="CE241" s="518"/>
      <c r="CF241" s="518"/>
      <c r="CG241" s="518"/>
      <c r="CH241" s="518"/>
      <c r="CI241" s="518"/>
      <c r="CJ241" s="518"/>
      <c r="CK241" s="518"/>
      <c r="CL241" s="518"/>
      <c r="CM241" s="518"/>
      <c r="CN241" s="518"/>
      <c r="CO241" s="518"/>
      <c r="CP241" s="518"/>
      <c r="CQ241" s="518"/>
      <c r="CR241" s="518"/>
      <c r="CS241" s="518"/>
      <c r="CT241" s="518"/>
      <c r="CU241" s="518"/>
      <c r="CV241" s="518"/>
      <c r="CW241" s="518"/>
      <c r="CX241" s="518"/>
      <c r="CY241" s="518"/>
      <c r="CZ241" s="518"/>
      <c r="DA241" s="518"/>
      <c r="DB241" s="518"/>
      <c r="DC241" s="518"/>
      <c r="DD241" s="518"/>
      <c r="DE241" s="518"/>
      <c r="DF241" s="518"/>
    </row>
    <row r="242" spans="1:245" s="55" customFormat="1" ht="18" customHeight="1">
      <c r="A242" s="310"/>
      <c r="B242" s="307"/>
      <c r="C242" s="307"/>
      <c r="D242" s="308"/>
      <c r="E242" s="308"/>
      <c r="F242" s="308"/>
      <c r="G242" s="308"/>
      <c r="H242" s="308"/>
      <c r="I242" s="308"/>
      <c r="J242" s="308"/>
      <c r="K242" s="308"/>
      <c r="L242" s="308"/>
      <c r="M242" s="278"/>
      <c r="N242" s="272"/>
      <c r="O242" s="272"/>
      <c r="P242" s="228"/>
      <c r="Q242" s="228"/>
      <c r="R242" s="228"/>
      <c r="S242" s="228"/>
      <c r="T242" s="228"/>
      <c r="U242" s="298"/>
      <c r="V242" s="228"/>
      <c r="W242" s="228"/>
      <c r="X242" s="112"/>
      <c r="Y242" s="112"/>
      <c r="Z242" s="112"/>
      <c r="AA242" s="518"/>
      <c r="AB242" s="518"/>
      <c r="AC242" s="518"/>
      <c r="AD242" s="518"/>
      <c r="AE242" s="518"/>
      <c r="AF242" s="518"/>
      <c r="AG242" s="518"/>
      <c r="AH242" s="518"/>
      <c r="AI242" s="518"/>
      <c r="AJ242" s="518"/>
      <c r="AK242" s="518"/>
      <c r="AL242" s="518"/>
      <c r="AM242" s="518"/>
      <c r="AN242" s="518"/>
      <c r="AO242" s="518"/>
      <c r="AP242" s="518"/>
      <c r="AQ242" s="518"/>
      <c r="AR242" s="518"/>
      <c r="AS242" s="518"/>
      <c r="AT242" s="518"/>
      <c r="AU242" s="518"/>
      <c r="AV242" s="518"/>
      <c r="AW242" s="518"/>
      <c r="AX242" s="518"/>
      <c r="AY242" s="518"/>
      <c r="AZ242" s="518"/>
      <c r="BA242" s="518"/>
      <c r="BB242" s="518"/>
      <c r="BC242" s="518"/>
      <c r="BD242" s="518"/>
      <c r="BE242" s="518"/>
      <c r="BF242" s="518"/>
      <c r="BG242" s="518"/>
      <c r="BH242" s="518"/>
      <c r="BI242" s="518"/>
      <c r="BJ242" s="518"/>
      <c r="BK242" s="518"/>
      <c r="BL242" s="518"/>
      <c r="BM242" s="518"/>
      <c r="BN242" s="518"/>
      <c r="BO242" s="518"/>
      <c r="BP242" s="518"/>
      <c r="BQ242" s="518"/>
      <c r="BR242" s="518"/>
      <c r="BS242" s="518"/>
      <c r="BT242" s="518"/>
      <c r="BU242" s="518"/>
      <c r="BV242" s="518"/>
      <c r="BW242" s="518"/>
      <c r="BX242" s="518"/>
      <c r="BY242" s="518"/>
      <c r="BZ242" s="518"/>
      <c r="CA242" s="518"/>
      <c r="CB242" s="518"/>
      <c r="CC242" s="518"/>
      <c r="CD242" s="518"/>
      <c r="CE242" s="518"/>
      <c r="CF242" s="518"/>
      <c r="CG242" s="518"/>
      <c r="CH242" s="518"/>
      <c r="CI242" s="518"/>
      <c r="CJ242" s="518"/>
      <c r="CK242" s="518"/>
      <c r="CL242" s="518"/>
      <c r="CM242" s="518"/>
      <c r="CN242" s="518"/>
      <c r="CO242" s="518"/>
      <c r="CP242" s="518"/>
      <c r="CQ242" s="518"/>
      <c r="CR242" s="518"/>
      <c r="CS242" s="518"/>
      <c r="CT242" s="518"/>
      <c r="CU242" s="518"/>
      <c r="CV242" s="518"/>
      <c r="CW242" s="518"/>
      <c r="CX242" s="518"/>
      <c r="CY242" s="518"/>
      <c r="CZ242" s="518"/>
      <c r="DA242" s="518"/>
      <c r="DB242" s="518"/>
      <c r="DC242" s="518"/>
      <c r="DD242" s="518"/>
      <c r="DE242" s="518"/>
      <c r="DF242" s="518"/>
    </row>
    <row r="243" spans="1:245" s="52" customFormat="1" ht="20.25" customHeight="1">
      <c r="A243" s="608" t="s">
        <v>225</v>
      </c>
      <c r="B243" s="142"/>
      <c r="C243" s="142"/>
      <c r="D243" s="311"/>
      <c r="E243" s="311"/>
      <c r="F243" s="311"/>
      <c r="G243" s="311"/>
      <c r="H243" s="311"/>
      <c r="I243" s="311"/>
      <c r="J243" s="311"/>
      <c r="K243" s="311"/>
      <c r="L243" s="311"/>
      <c r="M243" s="316"/>
      <c r="N243" s="658"/>
      <c r="O243" s="658"/>
      <c r="P243" s="219"/>
      <c r="Q243" s="219"/>
      <c r="R243" s="219"/>
      <c r="S243" s="219"/>
      <c r="T243" s="219"/>
      <c r="U243" s="218"/>
      <c r="V243" s="219"/>
      <c r="W243" s="219"/>
      <c r="X243" s="118"/>
      <c r="Y243" s="118"/>
      <c r="Z243" s="118"/>
      <c r="AA243" s="520"/>
      <c r="AB243" s="520"/>
      <c r="AC243" s="520"/>
      <c r="AD243" s="520"/>
      <c r="AE243" s="520"/>
      <c r="AF243" s="520"/>
      <c r="AG243" s="520"/>
      <c r="AH243" s="520"/>
      <c r="AI243" s="520"/>
      <c r="AJ243" s="520"/>
      <c r="AK243" s="520"/>
      <c r="AL243" s="520"/>
      <c r="AM243" s="520"/>
      <c r="AN243" s="520"/>
      <c r="AO243" s="520"/>
      <c r="AP243" s="520"/>
      <c r="AQ243" s="520"/>
      <c r="AR243" s="520"/>
      <c r="AS243" s="520"/>
      <c r="AT243" s="520"/>
      <c r="AU243" s="520"/>
      <c r="AV243" s="520"/>
      <c r="AW243" s="520"/>
      <c r="AX243" s="520"/>
      <c r="AY243" s="520"/>
      <c r="AZ243" s="520"/>
      <c r="BA243" s="520"/>
      <c r="BB243" s="520"/>
      <c r="BC243" s="520"/>
      <c r="BD243" s="520"/>
      <c r="BE243" s="520"/>
      <c r="BF243" s="520"/>
      <c r="BG243" s="520"/>
      <c r="BH243" s="520"/>
      <c r="BI243" s="520"/>
      <c r="BJ243" s="520"/>
      <c r="BK243" s="520"/>
      <c r="BL243" s="520"/>
      <c r="BM243" s="520"/>
      <c r="BN243" s="520"/>
      <c r="BO243" s="520"/>
      <c r="BP243" s="520"/>
      <c r="BQ243" s="520"/>
      <c r="BR243" s="520"/>
      <c r="BS243" s="520"/>
      <c r="BT243" s="520"/>
      <c r="BU243" s="520"/>
      <c r="BV243" s="520"/>
      <c r="BW243" s="520"/>
      <c r="BX243" s="520"/>
      <c r="BY243" s="520"/>
      <c r="BZ243" s="520"/>
      <c r="CA243" s="520"/>
      <c r="CB243" s="520"/>
      <c r="CC243" s="520"/>
      <c r="CD243" s="520"/>
      <c r="CE243" s="520"/>
      <c r="CF243" s="520"/>
      <c r="CG243" s="520"/>
      <c r="CH243" s="520"/>
      <c r="CI243" s="520"/>
      <c r="CJ243" s="520"/>
      <c r="CK243" s="520"/>
      <c r="CL243" s="520"/>
      <c r="CM243" s="520"/>
      <c r="CN243" s="520"/>
      <c r="CO243" s="520"/>
      <c r="CP243" s="520"/>
      <c r="CQ243" s="520"/>
      <c r="CR243" s="520"/>
      <c r="CS243" s="520"/>
      <c r="CT243" s="520"/>
      <c r="CU243" s="520"/>
      <c r="CV243" s="520"/>
      <c r="CW243" s="520"/>
      <c r="CX243" s="520"/>
      <c r="CY243" s="520"/>
      <c r="CZ243" s="520"/>
      <c r="DA243" s="520"/>
      <c r="DB243" s="520"/>
      <c r="DC243" s="520"/>
      <c r="DD243" s="520"/>
      <c r="DE243" s="520"/>
      <c r="DF243" s="520"/>
    </row>
    <row r="244" spans="1:245" ht="37.5" customHeight="1" thickBot="1">
      <c r="A244" s="126" t="s">
        <v>17</v>
      </c>
      <c r="B244" s="127"/>
      <c r="C244" s="128"/>
      <c r="D244" s="283" t="s">
        <v>405</v>
      </c>
      <c r="E244" s="283" t="s">
        <v>406</v>
      </c>
      <c r="F244" s="283" t="s">
        <v>407</v>
      </c>
      <c r="G244" s="283" t="s">
        <v>408</v>
      </c>
      <c r="H244" s="283" t="s">
        <v>409</v>
      </c>
      <c r="I244" s="283" t="s">
        <v>410</v>
      </c>
      <c r="J244" s="283" t="s">
        <v>411</v>
      </c>
      <c r="K244" s="283" t="s">
        <v>412</v>
      </c>
      <c r="L244" s="283" t="s">
        <v>413</v>
      </c>
      <c r="M244" s="129" t="s">
        <v>414</v>
      </c>
      <c r="N244" s="129" t="s">
        <v>415</v>
      </c>
      <c r="O244" s="129" t="s">
        <v>416</v>
      </c>
      <c r="P244" s="130" t="s">
        <v>417</v>
      </c>
      <c r="Q244" s="130" t="s">
        <v>418</v>
      </c>
      <c r="R244" s="130" t="s">
        <v>419</v>
      </c>
      <c r="S244" s="130" t="s">
        <v>420</v>
      </c>
      <c r="T244" s="130" t="s">
        <v>421</v>
      </c>
      <c r="U244" s="130" t="s">
        <v>422</v>
      </c>
      <c r="V244" s="130" t="s">
        <v>423</v>
      </c>
      <c r="W244" s="130" t="s">
        <v>424</v>
      </c>
      <c r="X244" s="527" t="s">
        <v>425</v>
      </c>
      <c r="Y244" s="527" t="s">
        <v>426</v>
      </c>
      <c r="Z244" s="527" t="s">
        <v>427</v>
      </c>
      <c r="AA244" s="527" t="s">
        <v>428</v>
      </c>
      <c r="AB244" s="527" t="s">
        <v>560</v>
      </c>
      <c r="AC244" s="527" t="s">
        <v>561</v>
      </c>
      <c r="AD244" s="527" t="s">
        <v>562</v>
      </c>
      <c r="AE244" s="527" t="s">
        <v>563</v>
      </c>
      <c r="AF244" s="527" t="s">
        <v>18</v>
      </c>
      <c r="AG244" s="527" t="s">
        <v>19</v>
      </c>
      <c r="AH244" s="527" t="s">
        <v>20</v>
      </c>
      <c r="AI244" s="527" t="s">
        <v>21</v>
      </c>
      <c r="AJ244" s="600"/>
      <c r="AK244" s="600"/>
      <c r="AL244" s="600"/>
      <c r="AM244" s="600"/>
      <c r="AN244" s="600"/>
      <c r="AO244" s="600"/>
      <c r="AP244" s="600"/>
      <c r="AQ244" s="600"/>
      <c r="AR244" s="600"/>
      <c r="AS244" s="600"/>
      <c r="AT244" s="600"/>
      <c r="AU244" s="600"/>
      <c r="AV244" s="600"/>
      <c r="AW244" s="600"/>
      <c r="AX244" s="600"/>
      <c r="AY244" s="600"/>
      <c r="AZ244" s="600"/>
      <c r="BA244" s="600"/>
      <c r="BB244" s="600"/>
      <c r="BC244" s="600"/>
      <c r="BD244" s="600"/>
      <c r="BE244" s="600"/>
      <c r="BF244" s="600"/>
      <c r="BG244" s="600"/>
      <c r="BH244" s="600"/>
      <c r="BI244" s="600"/>
      <c r="BJ244" s="600"/>
      <c r="BK244" s="600"/>
      <c r="BL244" s="600"/>
      <c r="BM244" s="600"/>
      <c r="BN244" s="600"/>
      <c r="BO244" s="600"/>
      <c r="BP244" s="600"/>
      <c r="BQ244" s="600"/>
      <c r="BR244" s="600"/>
      <c r="BS244" s="600"/>
      <c r="BT244" s="600"/>
      <c r="BU244" s="600"/>
      <c r="BV244" s="600"/>
      <c r="BW244" s="600"/>
      <c r="BX244" s="600"/>
      <c r="BY244" s="600"/>
      <c r="BZ244" s="600"/>
      <c r="CA244" s="600"/>
      <c r="CB244" s="600"/>
      <c r="CC244" s="600"/>
      <c r="CD244" s="600"/>
      <c r="CE244" s="600"/>
      <c r="CF244" s="600"/>
      <c r="CG244" s="600"/>
      <c r="CH244" s="600"/>
      <c r="CI244" s="600"/>
      <c r="CJ244" s="600"/>
      <c r="CK244" s="600"/>
      <c r="CL244" s="600"/>
      <c r="CM244" s="600"/>
      <c r="CN244" s="600"/>
      <c r="CO244" s="600"/>
      <c r="CP244" s="600"/>
      <c r="CQ244" s="600"/>
      <c r="CR244" s="600"/>
      <c r="CS244" s="600"/>
      <c r="CT244" s="600"/>
      <c r="CU244" s="600"/>
      <c r="CV244" s="600"/>
      <c r="CW244" s="600"/>
      <c r="CX244" s="600"/>
      <c r="CY244" s="600"/>
      <c r="CZ244" s="600"/>
      <c r="DA244" s="600"/>
      <c r="DB244" s="600"/>
      <c r="DC244" s="600"/>
      <c r="DD244" s="600"/>
      <c r="DE244" s="600"/>
      <c r="DF244" s="600"/>
      <c r="DG244" s="599"/>
      <c r="DH244" s="599"/>
      <c r="DI244" s="599"/>
      <c r="DJ244" s="599"/>
      <c r="DK244" s="599"/>
      <c r="DL244" s="599"/>
      <c r="DM244" s="599"/>
      <c r="DN244" s="599"/>
      <c r="DO244" s="599"/>
      <c r="DP244" s="599"/>
      <c r="DQ244" s="599"/>
      <c r="DR244" s="599"/>
      <c r="DS244" s="599"/>
      <c r="DT244" s="599"/>
      <c r="DU244" s="599"/>
      <c r="DV244" s="599"/>
      <c r="DW244" s="599"/>
      <c r="DX244" s="599"/>
      <c r="DY244" s="599"/>
      <c r="DZ244" s="599"/>
      <c r="EA244" s="599"/>
      <c r="EB244" s="599"/>
      <c r="EC244" s="599"/>
      <c r="ED244" s="599"/>
      <c r="EE244" s="599"/>
      <c r="EF244" s="599"/>
      <c r="EG244" s="599"/>
      <c r="EH244" s="599"/>
      <c r="EI244" s="599"/>
      <c r="EJ244" s="599"/>
      <c r="EK244" s="599"/>
      <c r="EL244" s="599"/>
      <c r="EM244" s="599"/>
      <c r="EN244" s="599"/>
      <c r="EO244" s="599"/>
      <c r="EP244" s="599"/>
      <c r="EQ244" s="599"/>
      <c r="ER244" s="599"/>
      <c r="ES244" s="599"/>
      <c r="ET244" s="599"/>
      <c r="EU244" s="599"/>
      <c r="EV244" s="599"/>
      <c r="EW244" s="599"/>
      <c r="EX244" s="599"/>
      <c r="EY244" s="599"/>
      <c r="EZ244" s="599"/>
      <c r="FA244" s="599"/>
      <c r="FB244" s="599"/>
      <c r="FC244" s="599"/>
      <c r="FD244" s="599"/>
      <c r="FE244" s="599"/>
      <c r="FF244" s="599"/>
      <c r="FG244" s="599"/>
      <c r="FH244" s="599"/>
      <c r="FI244" s="599"/>
      <c r="FJ244" s="599"/>
      <c r="FK244" s="599"/>
      <c r="FL244" s="599"/>
      <c r="FM244" s="599"/>
      <c r="FN244" s="599"/>
      <c r="FO244" s="599"/>
      <c r="FP244" s="599"/>
      <c r="FQ244" s="599"/>
      <c r="FR244" s="599"/>
      <c r="FS244" s="599"/>
      <c r="FT244" s="599"/>
      <c r="FU244" s="599"/>
      <c r="FV244" s="599"/>
      <c r="FW244" s="599"/>
      <c r="FX244" s="599"/>
      <c r="FY244" s="599"/>
      <c r="FZ244" s="599"/>
      <c r="GA244" s="599"/>
      <c r="GB244" s="599"/>
      <c r="GC244" s="599"/>
      <c r="GD244" s="599"/>
      <c r="GE244" s="599"/>
      <c r="GF244" s="599"/>
      <c r="GG244" s="599"/>
      <c r="GH244" s="599"/>
      <c r="GI244" s="599"/>
      <c r="GJ244" s="599"/>
      <c r="GK244" s="599"/>
      <c r="GL244" s="599"/>
      <c r="GM244" s="599"/>
      <c r="GN244" s="599"/>
      <c r="GO244" s="599"/>
      <c r="GP244" s="599"/>
      <c r="GQ244" s="599"/>
      <c r="GR244" s="599"/>
      <c r="GS244" s="599"/>
      <c r="GT244" s="599"/>
      <c r="GU244" s="599"/>
      <c r="GV244" s="599"/>
      <c r="GW244" s="599"/>
      <c r="GX244" s="599"/>
      <c r="GY244" s="599"/>
      <c r="GZ244" s="599"/>
      <c r="HA244" s="599"/>
      <c r="HB244" s="599"/>
      <c r="HC244" s="599"/>
      <c r="HD244" s="599"/>
      <c r="HE244" s="599"/>
      <c r="HF244" s="599"/>
      <c r="HG244" s="599"/>
      <c r="HH244" s="599"/>
      <c r="HI244" s="599"/>
      <c r="HJ244" s="599"/>
      <c r="HK244" s="599"/>
      <c r="HL244" s="599"/>
      <c r="HM244" s="599"/>
      <c r="HN244" s="599"/>
      <c r="HO244" s="599"/>
      <c r="HP244" s="599"/>
      <c r="HQ244" s="599"/>
      <c r="HR244" s="599"/>
      <c r="HS244" s="599"/>
      <c r="HT244" s="599"/>
      <c r="HU244" s="599"/>
      <c r="HV244" s="599"/>
      <c r="HW244" s="599"/>
      <c r="HX244" s="599"/>
      <c r="HY244" s="599"/>
      <c r="HZ244" s="599"/>
      <c r="IA244" s="599"/>
      <c r="IB244" s="599"/>
      <c r="IC244" s="599"/>
      <c r="ID244" s="599"/>
      <c r="IE244" s="599"/>
      <c r="IF244" s="599"/>
      <c r="IG244" s="599"/>
      <c r="IH244" s="599"/>
      <c r="II244" s="599"/>
      <c r="IJ244" s="599"/>
      <c r="IK244" s="599"/>
    </row>
    <row r="245" spans="1:245" s="58" customFormat="1" ht="18" customHeight="1">
      <c r="A245" s="139" t="s">
        <v>628</v>
      </c>
      <c r="B245" s="312"/>
      <c r="C245" s="313"/>
      <c r="D245" s="314">
        <v>284</v>
      </c>
      <c r="E245" s="314">
        <v>222</v>
      </c>
      <c r="F245" s="314">
        <v>184</v>
      </c>
      <c r="G245" s="314">
        <v>290</v>
      </c>
      <c r="H245" s="314">
        <v>300</v>
      </c>
      <c r="I245" s="134">
        <v>243</v>
      </c>
      <c r="J245" s="134">
        <v>221</v>
      </c>
      <c r="K245" s="314">
        <v>351</v>
      </c>
      <c r="L245" s="134">
        <v>431</v>
      </c>
      <c r="M245" s="289">
        <v>260</v>
      </c>
      <c r="N245" s="289">
        <v>438</v>
      </c>
      <c r="O245" s="289">
        <v>470</v>
      </c>
      <c r="P245" s="314">
        <v>432</v>
      </c>
      <c r="Q245" s="314">
        <v>307</v>
      </c>
      <c r="R245" s="314">
        <v>297</v>
      </c>
      <c r="S245" s="314">
        <v>327</v>
      </c>
      <c r="T245" s="314">
        <v>467</v>
      </c>
      <c r="U245" s="314">
        <v>280</v>
      </c>
      <c r="V245" s="314">
        <v>256</v>
      </c>
      <c r="W245" s="217">
        <v>129</v>
      </c>
      <c r="X245" s="380">
        <v>489</v>
      </c>
      <c r="Y245" s="380">
        <v>271</v>
      </c>
      <c r="Z245" s="380">
        <v>273</v>
      </c>
      <c r="AA245" s="380">
        <v>443</v>
      </c>
      <c r="AB245" s="380">
        <v>368</v>
      </c>
      <c r="AC245" s="380">
        <v>214</v>
      </c>
      <c r="AD245" s="380">
        <v>205</v>
      </c>
      <c r="AE245" s="380">
        <v>388</v>
      </c>
      <c r="AF245" s="380">
        <v>263</v>
      </c>
      <c r="AG245" s="380">
        <v>337</v>
      </c>
      <c r="AH245" s="380">
        <v>43</v>
      </c>
      <c r="AI245" s="380">
        <v>278</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row>
    <row r="246" spans="1:245" s="58" customFormat="1" ht="18" customHeight="1">
      <c r="A246" s="609" t="s">
        <v>629</v>
      </c>
      <c r="B246" s="312"/>
      <c r="C246" s="313"/>
      <c r="D246" s="224">
        <v>119</v>
      </c>
      <c r="E246" s="224">
        <v>41</v>
      </c>
      <c r="F246" s="224">
        <v>-15</v>
      </c>
      <c r="G246" s="224">
        <v>119</v>
      </c>
      <c r="H246" s="224">
        <v>142</v>
      </c>
      <c r="I246" s="134">
        <v>33</v>
      </c>
      <c r="J246" s="134">
        <v>-2</v>
      </c>
      <c r="K246" s="224">
        <v>121</v>
      </c>
      <c r="L246" s="134">
        <v>130</v>
      </c>
      <c r="M246" s="289">
        <v>37</v>
      </c>
      <c r="N246" s="289">
        <v>-15</v>
      </c>
      <c r="O246" s="289">
        <v>155</v>
      </c>
      <c r="P246" s="224">
        <v>115</v>
      </c>
      <c r="Q246" s="224">
        <v>39</v>
      </c>
      <c r="R246" s="224">
        <v>-11</v>
      </c>
      <c r="S246" s="224">
        <v>109</v>
      </c>
      <c r="T246" s="224">
        <v>159</v>
      </c>
      <c r="U246" s="224">
        <v>35</v>
      </c>
      <c r="V246" s="224">
        <v>-15</v>
      </c>
      <c r="W246" s="217">
        <v>124</v>
      </c>
      <c r="X246" s="380">
        <v>265</v>
      </c>
      <c r="Y246" s="380">
        <v>25</v>
      </c>
      <c r="Z246" s="380">
        <v>-10</v>
      </c>
      <c r="AA246" s="380">
        <v>100</v>
      </c>
      <c r="AB246" s="380">
        <v>214</v>
      </c>
      <c r="AC246" s="380">
        <v>21</v>
      </c>
      <c r="AD246" s="380">
        <v>-10</v>
      </c>
      <c r="AE246" s="380">
        <v>119</v>
      </c>
      <c r="AF246" s="380">
        <v>175</v>
      </c>
      <c r="AG246" s="380">
        <v>8</v>
      </c>
      <c r="AH246" s="380">
        <v>-3</v>
      </c>
      <c r="AI246" s="380">
        <v>108</v>
      </c>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row>
    <row r="247" spans="1:245" s="58" customFormat="1" ht="18" customHeight="1">
      <c r="A247" s="139" t="s">
        <v>212</v>
      </c>
      <c r="B247" s="312"/>
      <c r="C247" s="313"/>
      <c r="D247" s="288" t="s">
        <v>61</v>
      </c>
      <c r="E247" s="288" t="s">
        <v>61</v>
      </c>
      <c r="F247" s="288" t="s">
        <v>61</v>
      </c>
      <c r="G247" s="288" t="s">
        <v>61</v>
      </c>
      <c r="H247" s="315" t="s">
        <v>61</v>
      </c>
      <c r="I247" s="315" t="s">
        <v>61</v>
      </c>
      <c r="J247" s="315">
        <v>232</v>
      </c>
      <c r="K247" s="315">
        <v>12</v>
      </c>
      <c r="L247" s="181" t="s">
        <v>61</v>
      </c>
      <c r="M247" s="289">
        <v>-33</v>
      </c>
      <c r="N247" s="289">
        <v>-39</v>
      </c>
      <c r="O247" s="289">
        <v>-19</v>
      </c>
      <c r="P247" s="224">
        <v>6</v>
      </c>
      <c r="Q247" s="224">
        <v>-15</v>
      </c>
      <c r="R247" s="224">
        <v>-19</v>
      </c>
      <c r="S247" s="224">
        <v>8</v>
      </c>
      <c r="T247" s="224">
        <v>32</v>
      </c>
      <c r="U247" s="224">
        <v>-9</v>
      </c>
      <c r="V247" s="224">
        <v>14</v>
      </c>
      <c r="W247" s="217">
        <v>16</v>
      </c>
      <c r="X247" s="380">
        <v>34</v>
      </c>
      <c r="Y247" s="380">
        <v>21</v>
      </c>
      <c r="Z247" s="380">
        <v>-16</v>
      </c>
      <c r="AA247" s="380">
        <v>35</v>
      </c>
      <c r="AB247" s="380">
        <v>48</v>
      </c>
      <c r="AC247" s="380">
        <v>15</v>
      </c>
      <c r="AD247" s="380">
        <v>-12</v>
      </c>
      <c r="AE247" s="380">
        <v>28</v>
      </c>
      <c r="AF247" s="380">
        <v>40</v>
      </c>
      <c r="AG247" s="380">
        <v>21</v>
      </c>
      <c r="AH247" s="380">
        <v>-15</v>
      </c>
      <c r="AI247" s="380">
        <v>110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row>
    <row r="248" spans="1:245" s="58" customFormat="1" ht="18" customHeight="1">
      <c r="A248" s="139" t="s">
        <v>621</v>
      </c>
      <c r="B248" s="312"/>
      <c r="C248" s="313"/>
      <c r="D248" s="224">
        <v>81</v>
      </c>
      <c r="E248" s="224">
        <v>55</v>
      </c>
      <c r="F248" s="224">
        <v>42</v>
      </c>
      <c r="G248" s="224">
        <v>74</v>
      </c>
      <c r="H248" s="224">
        <v>79</v>
      </c>
      <c r="I248" s="134">
        <v>53</v>
      </c>
      <c r="J248" s="134">
        <v>50</v>
      </c>
      <c r="K248" s="224">
        <v>51</v>
      </c>
      <c r="L248" s="134">
        <v>86</v>
      </c>
      <c r="M248" s="289">
        <v>51</v>
      </c>
      <c r="N248" s="289">
        <v>50</v>
      </c>
      <c r="O248" s="289">
        <v>61</v>
      </c>
      <c r="P248" s="224">
        <v>81</v>
      </c>
      <c r="Q248" s="224">
        <v>54</v>
      </c>
      <c r="R248" s="224">
        <v>47</v>
      </c>
      <c r="S248" s="224">
        <v>81</v>
      </c>
      <c r="T248" s="224">
        <v>113</v>
      </c>
      <c r="U248" s="224">
        <v>53</v>
      </c>
      <c r="V248" s="224">
        <v>62</v>
      </c>
      <c r="W248" s="217">
        <v>93</v>
      </c>
      <c r="X248" s="380">
        <v>125</v>
      </c>
      <c r="Y248" s="380">
        <v>252</v>
      </c>
      <c r="Z248" s="380">
        <v>60</v>
      </c>
      <c r="AA248" s="380">
        <v>41</v>
      </c>
      <c r="AB248" s="380">
        <v>117</v>
      </c>
      <c r="AC248" s="380">
        <v>52</v>
      </c>
      <c r="AD248" s="380">
        <v>58</v>
      </c>
      <c r="AE248" s="380">
        <v>104</v>
      </c>
      <c r="AF248" s="380">
        <v>136</v>
      </c>
      <c r="AG248" s="380">
        <v>61</v>
      </c>
      <c r="AH248" s="380">
        <v>75</v>
      </c>
      <c r="AI248" s="380">
        <v>76</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row>
    <row r="249" spans="1:245" s="58" customFormat="1" ht="18" customHeight="1">
      <c r="A249" s="139" t="s">
        <v>630</v>
      </c>
      <c r="B249" s="312"/>
      <c r="C249" s="313"/>
      <c r="D249" s="224">
        <v>3</v>
      </c>
      <c r="E249" s="224">
        <v>3</v>
      </c>
      <c r="F249" s="224">
        <v>6</v>
      </c>
      <c r="G249" s="224">
        <v>-18</v>
      </c>
      <c r="H249" s="224">
        <v>-12</v>
      </c>
      <c r="I249" s="134">
        <v>7</v>
      </c>
      <c r="J249" s="134">
        <v>15</v>
      </c>
      <c r="K249" s="224">
        <v>2</v>
      </c>
      <c r="L249" s="134">
        <v>-20</v>
      </c>
      <c r="M249" s="289">
        <v>31</v>
      </c>
      <c r="N249" s="289">
        <v>-17</v>
      </c>
      <c r="O249" s="289">
        <v>-29</v>
      </c>
      <c r="P249" s="224">
        <v>-21</v>
      </c>
      <c r="Q249" s="224">
        <v>20</v>
      </c>
      <c r="R249" s="224">
        <v>-7</v>
      </c>
      <c r="S249" s="224">
        <v>37</v>
      </c>
      <c r="T249" s="224">
        <v>-29</v>
      </c>
      <c r="U249" s="224">
        <v>23</v>
      </c>
      <c r="V249" s="224">
        <v>12</v>
      </c>
      <c r="W249" s="217">
        <v>40</v>
      </c>
      <c r="X249" s="380">
        <v>-20</v>
      </c>
      <c r="Y249" s="380">
        <v>23</v>
      </c>
      <c r="Z249" s="380">
        <v>6</v>
      </c>
      <c r="AA249" s="380">
        <v>-6</v>
      </c>
      <c r="AB249" s="380">
        <v>11</v>
      </c>
      <c r="AC249" s="380">
        <v>11</v>
      </c>
      <c r="AD249" s="380">
        <v>11</v>
      </c>
      <c r="AE249" s="380">
        <v>6</v>
      </c>
      <c r="AF249" s="380">
        <v>5</v>
      </c>
      <c r="AG249" s="380">
        <v>26</v>
      </c>
      <c r="AH249" s="380">
        <v>14</v>
      </c>
      <c r="AI249" s="380">
        <v>11</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row>
    <row r="250" spans="1:245" ht="18" customHeight="1">
      <c r="A250" s="145" t="s">
        <v>355</v>
      </c>
      <c r="B250" s="167"/>
      <c r="C250" s="167"/>
      <c r="D250" s="522">
        <v>-15</v>
      </c>
      <c r="E250" s="522">
        <v>-9</v>
      </c>
      <c r="F250" s="522">
        <v>-1</v>
      </c>
      <c r="G250" s="522">
        <v>-10</v>
      </c>
      <c r="H250" s="522">
        <v>-19</v>
      </c>
      <c r="I250" s="209">
        <v>-9</v>
      </c>
      <c r="J250" s="209">
        <v>-6</v>
      </c>
      <c r="K250" s="522">
        <v>-17</v>
      </c>
      <c r="L250" s="209">
        <v>-18</v>
      </c>
      <c r="M250" s="522">
        <v>2</v>
      </c>
      <c r="N250" s="522">
        <v>-22</v>
      </c>
      <c r="O250" s="522">
        <v>-27</v>
      </c>
      <c r="P250" s="275">
        <v>-14</v>
      </c>
      <c r="Q250" s="275">
        <v>-30</v>
      </c>
      <c r="R250" s="275">
        <v>-21</v>
      </c>
      <c r="S250" s="275">
        <v>-40</v>
      </c>
      <c r="T250" s="275">
        <v>-18</v>
      </c>
      <c r="U250" s="275">
        <v>-31</v>
      </c>
      <c r="V250" s="275">
        <v>-17</v>
      </c>
      <c r="W250" s="149">
        <v>-81</v>
      </c>
      <c r="X250" s="534">
        <v>7</v>
      </c>
      <c r="Y250" s="534">
        <v>17</v>
      </c>
      <c r="Z250" s="534">
        <v>1</v>
      </c>
      <c r="AA250" s="534">
        <v>-34</v>
      </c>
      <c r="AB250" s="534">
        <v>-19</v>
      </c>
      <c r="AC250" s="382">
        <v>-27</v>
      </c>
      <c r="AD250" s="382">
        <v>-26</v>
      </c>
      <c r="AE250" s="382">
        <v>-22</v>
      </c>
      <c r="AF250" s="382">
        <v>-16</v>
      </c>
      <c r="AG250" s="382">
        <v>-15</v>
      </c>
      <c r="AH250" s="382">
        <v>-17</v>
      </c>
      <c r="AI250" s="382">
        <v>-9</v>
      </c>
      <c r="AJ250" s="600"/>
      <c r="AK250" s="600"/>
      <c r="AL250" s="600"/>
      <c r="AM250" s="600"/>
      <c r="AN250" s="600"/>
      <c r="AO250" s="600"/>
      <c r="AP250" s="600"/>
      <c r="AQ250" s="600"/>
      <c r="AR250" s="600"/>
      <c r="AS250" s="600"/>
      <c r="AT250" s="600"/>
      <c r="AU250" s="600"/>
      <c r="AV250" s="600"/>
      <c r="AW250" s="600"/>
      <c r="AX250" s="600"/>
      <c r="AY250" s="600"/>
      <c r="AZ250" s="600"/>
      <c r="BA250" s="600"/>
      <c r="BB250" s="600"/>
      <c r="BC250" s="600"/>
      <c r="BD250" s="600"/>
      <c r="BE250" s="600"/>
      <c r="BF250" s="600"/>
      <c r="BG250" s="600"/>
      <c r="BH250" s="600"/>
      <c r="BI250" s="600"/>
      <c r="BJ250" s="600"/>
      <c r="BK250" s="600"/>
      <c r="BL250" s="600"/>
      <c r="BM250" s="600"/>
      <c r="BN250" s="600"/>
      <c r="BO250" s="600"/>
      <c r="BP250" s="600"/>
      <c r="BQ250" s="600"/>
      <c r="BR250" s="600"/>
      <c r="BS250" s="600"/>
      <c r="BT250" s="600"/>
      <c r="BU250" s="600"/>
      <c r="BV250" s="600"/>
      <c r="BW250" s="600"/>
      <c r="BX250" s="600"/>
      <c r="BY250" s="600"/>
      <c r="BZ250" s="600"/>
      <c r="CA250" s="600"/>
      <c r="CB250" s="600"/>
      <c r="CC250" s="600"/>
      <c r="CD250" s="600"/>
      <c r="CE250" s="600"/>
      <c r="CF250" s="600"/>
      <c r="CG250" s="600"/>
      <c r="CH250" s="600"/>
      <c r="CI250" s="600"/>
      <c r="CJ250" s="600"/>
      <c r="CK250" s="600"/>
      <c r="CL250" s="600"/>
      <c r="CM250" s="600"/>
      <c r="CN250" s="600"/>
      <c r="CO250" s="600"/>
      <c r="CP250" s="600"/>
      <c r="CQ250" s="600"/>
      <c r="CR250" s="600"/>
      <c r="CS250" s="600"/>
      <c r="CT250" s="600"/>
      <c r="CU250" s="600"/>
      <c r="CV250" s="600"/>
      <c r="CW250" s="600"/>
      <c r="CX250" s="600"/>
      <c r="CY250" s="600"/>
      <c r="CZ250" s="600"/>
      <c r="DA250" s="600"/>
      <c r="DB250" s="600"/>
      <c r="DC250" s="600"/>
      <c r="DD250" s="600"/>
      <c r="DE250" s="600"/>
      <c r="DF250" s="600"/>
      <c r="DG250" s="599"/>
      <c r="DH250" s="599"/>
      <c r="DI250" s="599"/>
      <c r="DJ250" s="599"/>
      <c r="DK250" s="599"/>
      <c r="DL250" s="599"/>
      <c r="DM250" s="599"/>
      <c r="DN250" s="599"/>
      <c r="DO250" s="599"/>
      <c r="DP250" s="599"/>
      <c r="DQ250" s="599"/>
      <c r="DR250" s="599"/>
      <c r="DS250" s="599"/>
      <c r="DT250" s="599"/>
      <c r="DU250" s="599"/>
      <c r="DV250" s="599"/>
      <c r="DW250" s="599"/>
      <c r="DX250" s="599"/>
      <c r="DY250" s="599"/>
      <c r="DZ250" s="599"/>
      <c r="EA250" s="599"/>
      <c r="EB250" s="599"/>
      <c r="EC250" s="599"/>
      <c r="ED250" s="599"/>
      <c r="EE250" s="599"/>
      <c r="EF250" s="599"/>
      <c r="EG250" s="599"/>
      <c r="EH250" s="599"/>
      <c r="EI250" s="599"/>
      <c r="EJ250" s="599"/>
      <c r="EK250" s="599"/>
      <c r="EL250" s="599"/>
      <c r="EM250" s="599"/>
      <c r="EN250" s="599"/>
      <c r="EO250" s="599"/>
      <c r="EP250" s="599"/>
      <c r="EQ250" s="599"/>
      <c r="ER250" s="599"/>
      <c r="ES250" s="599"/>
      <c r="ET250" s="599"/>
      <c r="EU250" s="599"/>
      <c r="EV250" s="599"/>
      <c r="EW250" s="599"/>
      <c r="EX250" s="599"/>
      <c r="EY250" s="599"/>
      <c r="EZ250" s="599"/>
      <c r="FA250" s="599"/>
      <c r="FB250" s="599"/>
      <c r="FC250" s="599"/>
      <c r="FD250" s="599"/>
      <c r="FE250" s="599"/>
      <c r="FF250" s="599"/>
      <c r="FG250" s="599"/>
      <c r="FH250" s="599"/>
      <c r="FI250" s="599"/>
      <c r="FJ250" s="599"/>
      <c r="FK250" s="599"/>
      <c r="FL250" s="599"/>
      <c r="FM250" s="599"/>
      <c r="FN250" s="599"/>
      <c r="FO250" s="599"/>
      <c r="FP250" s="599"/>
      <c r="FQ250" s="599"/>
      <c r="FR250" s="599"/>
      <c r="FS250" s="599"/>
      <c r="FT250" s="599"/>
      <c r="FU250" s="599"/>
      <c r="FV250" s="599"/>
      <c r="FW250" s="599"/>
      <c r="FX250" s="599"/>
      <c r="FY250" s="599"/>
      <c r="FZ250" s="599"/>
      <c r="GA250" s="599"/>
      <c r="GB250" s="599"/>
      <c r="GC250" s="599"/>
      <c r="GD250" s="599"/>
      <c r="GE250" s="599"/>
      <c r="GF250" s="599"/>
      <c r="GG250" s="599"/>
      <c r="GH250" s="599"/>
      <c r="GI250" s="599"/>
      <c r="GJ250" s="599"/>
      <c r="GK250" s="599"/>
      <c r="GL250" s="599"/>
      <c r="GM250" s="599"/>
      <c r="GN250" s="599"/>
      <c r="GO250" s="599"/>
      <c r="GP250" s="599"/>
      <c r="GQ250" s="599"/>
      <c r="GR250" s="599"/>
      <c r="GS250" s="599"/>
      <c r="GT250" s="599"/>
      <c r="GU250" s="599"/>
      <c r="GV250" s="599"/>
      <c r="GW250" s="599"/>
      <c r="GX250" s="599"/>
      <c r="GY250" s="599"/>
      <c r="GZ250" s="599"/>
      <c r="HA250" s="599"/>
      <c r="HB250" s="599"/>
      <c r="HC250" s="599"/>
      <c r="HD250" s="599"/>
      <c r="HE250" s="599"/>
      <c r="HF250" s="599"/>
      <c r="HG250" s="599"/>
      <c r="HH250" s="599"/>
      <c r="HI250" s="599"/>
      <c r="HJ250" s="599"/>
      <c r="HK250" s="599"/>
      <c r="HL250" s="599"/>
      <c r="HM250" s="599"/>
      <c r="HN250" s="599"/>
      <c r="HO250" s="599"/>
      <c r="HP250" s="599"/>
      <c r="HQ250" s="599"/>
      <c r="HR250" s="599"/>
      <c r="HS250" s="599"/>
      <c r="HT250" s="599"/>
      <c r="HU250" s="599"/>
      <c r="HV250" s="599"/>
      <c r="HW250" s="599"/>
      <c r="HX250" s="599"/>
      <c r="HY250" s="599"/>
      <c r="HZ250" s="599"/>
      <c r="IA250" s="599"/>
      <c r="IB250" s="599"/>
      <c r="IC250" s="599"/>
      <c r="ID250" s="599"/>
      <c r="IE250" s="599"/>
      <c r="IF250" s="599"/>
      <c r="IG250" s="599"/>
      <c r="IH250" s="599"/>
      <c r="II250" s="599"/>
      <c r="IJ250" s="599"/>
      <c r="IK250" s="599"/>
    </row>
    <row r="251" spans="1:245" s="55" customFormat="1" ht="26.1" customHeight="1" thickBot="1">
      <c r="A251" s="296" t="s">
        <v>219</v>
      </c>
      <c r="B251" s="317"/>
      <c r="C251" s="317"/>
      <c r="D251" s="205">
        <f t="shared" ref="D251:W251" si="39">SUM(D245:D250)</f>
        <v>472</v>
      </c>
      <c r="E251" s="205">
        <f t="shared" si="39"/>
        <v>312</v>
      </c>
      <c r="F251" s="205">
        <f t="shared" si="39"/>
        <v>216</v>
      </c>
      <c r="G251" s="205">
        <f t="shared" si="39"/>
        <v>455</v>
      </c>
      <c r="H251" s="205">
        <f t="shared" si="39"/>
        <v>490</v>
      </c>
      <c r="I251" s="205">
        <f t="shared" si="39"/>
        <v>327</v>
      </c>
      <c r="J251" s="205">
        <f t="shared" si="39"/>
        <v>510</v>
      </c>
      <c r="K251" s="205">
        <f t="shared" si="39"/>
        <v>520</v>
      </c>
      <c r="L251" s="205">
        <f t="shared" si="39"/>
        <v>609</v>
      </c>
      <c r="M251" s="205">
        <f t="shared" si="39"/>
        <v>348</v>
      </c>
      <c r="N251" s="205">
        <f t="shared" si="39"/>
        <v>395</v>
      </c>
      <c r="O251" s="205">
        <f t="shared" si="39"/>
        <v>611</v>
      </c>
      <c r="P251" s="192">
        <f t="shared" si="39"/>
        <v>599</v>
      </c>
      <c r="Q251" s="192">
        <f t="shared" si="39"/>
        <v>375</v>
      </c>
      <c r="R251" s="192">
        <f t="shared" si="39"/>
        <v>286</v>
      </c>
      <c r="S251" s="192">
        <f t="shared" si="39"/>
        <v>522</v>
      </c>
      <c r="T251" s="192">
        <f t="shared" si="39"/>
        <v>724</v>
      </c>
      <c r="U251" s="192">
        <f t="shared" si="39"/>
        <v>351</v>
      </c>
      <c r="V251" s="192">
        <f t="shared" si="39"/>
        <v>312</v>
      </c>
      <c r="W251" s="192">
        <f t="shared" si="39"/>
        <v>321</v>
      </c>
      <c r="X251" s="537">
        <f t="shared" ref="X251:AH251" si="40">SUM(X245:X250)</f>
        <v>900</v>
      </c>
      <c r="Y251" s="537">
        <f t="shared" si="40"/>
        <v>609</v>
      </c>
      <c r="Z251" s="537">
        <f t="shared" si="40"/>
        <v>314</v>
      </c>
      <c r="AA251" s="537">
        <f t="shared" si="40"/>
        <v>579</v>
      </c>
      <c r="AB251" s="537">
        <f t="shared" si="40"/>
        <v>739</v>
      </c>
      <c r="AC251" s="537">
        <f t="shared" si="40"/>
        <v>286</v>
      </c>
      <c r="AD251" s="537">
        <f t="shared" si="40"/>
        <v>226</v>
      </c>
      <c r="AE251" s="537">
        <f t="shared" si="40"/>
        <v>623</v>
      </c>
      <c r="AF251" s="537">
        <f t="shared" si="40"/>
        <v>603</v>
      </c>
      <c r="AG251" s="537">
        <f t="shared" si="40"/>
        <v>438</v>
      </c>
      <c r="AH251" s="537">
        <f t="shared" si="40"/>
        <v>97</v>
      </c>
      <c r="AI251" s="537">
        <f>SUM(AI245:AI250)</f>
        <v>574</v>
      </c>
      <c r="AJ251" s="518"/>
      <c r="AK251" s="518"/>
      <c r="AL251" s="518"/>
      <c r="AM251" s="518"/>
      <c r="AN251" s="518"/>
      <c r="AO251" s="518"/>
      <c r="AP251" s="518"/>
      <c r="AQ251" s="518"/>
      <c r="AR251" s="518"/>
      <c r="AS251" s="518"/>
      <c r="AT251" s="518"/>
      <c r="AU251" s="518"/>
      <c r="AV251" s="518"/>
      <c r="AW251" s="518"/>
      <c r="AX251" s="518"/>
      <c r="AY251" s="518"/>
      <c r="AZ251" s="518"/>
      <c r="BA251" s="518"/>
      <c r="BB251" s="518"/>
      <c r="BC251" s="518"/>
      <c r="BD251" s="518"/>
      <c r="BE251" s="518"/>
      <c r="BF251" s="518"/>
      <c r="BG251" s="518"/>
      <c r="BH251" s="518"/>
      <c r="BI251" s="518"/>
      <c r="BJ251" s="518"/>
      <c r="BK251" s="518"/>
      <c r="BL251" s="518"/>
      <c r="BM251" s="518"/>
      <c r="BN251" s="518"/>
      <c r="BO251" s="518"/>
      <c r="BP251" s="518"/>
      <c r="BQ251" s="518"/>
      <c r="BR251" s="518"/>
      <c r="BS251" s="518"/>
      <c r="BT251" s="518"/>
      <c r="BU251" s="518"/>
      <c r="BV251" s="518"/>
      <c r="BW251" s="518"/>
      <c r="BX251" s="518"/>
      <c r="BY251" s="518"/>
      <c r="BZ251" s="518"/>
      <c r="CA251" s="518"/>
      <c r="CB251" s="518"/>
      <c r="CC251" s="518"/>
      <c r="CD251" s="518"/>
      <c r="CE251" s="518"/>
      <c r="CF251" s="518"/>
      <c r="CG251" s="518"/>
      <c r="CH251" s="518"/>
      <c r="CI251" s="518"/>
      <c r="CJ251" s="518"/>
      <c r="CK251" s="518"/>
      <c r="CL251" s="518"/>
      <c r="CM251" s="518"/>
      <c r="CN251" s="518"/>
      <c r="CO251" s="518"/>
      <c r="CP251" s="518"/>
      <c r="CQ251" s="518"/>
      <c r="CR251" s="518"/>
      <c r="CS251" s="518"/>
      <c r="CT251" s="518"/>
      <c r="CU251" s="518"/>
      <c r="CV251" s="518"/>
      <c r="CW251" s="518"/>
      <c r="CX251" s="518"/>
      <c r="CY251" s="518"/>
      <c r="CZ251" s="518"/>
      <c r="DA251" s="518"/>
      <c r="DB251" s="518"/>
      <c r="DC251" s="518"/>
      <c r="DD251" s="518"/>
      <c r="DE251" s="518"/>
      <c r="DF251" s="518"/>
    </row>
    <row r="252" spans="1:245" s="55" customFormat="1" ht="10.5" customHeight="1" thickTop="1">
      <c r="A252" s="611"/>
      <c r="B252" s="228"/>
      <c r="C252" s="228"/>
      <c r="D252" s="272"/>
      <c r="E252" s="272"/>
      <c r="F252" s="272"/>
      <c r="G252" s="272"/>
      <c r="H252" s="272"/>
      <c r="I252" s="272"/>
      <c r="J252" s="272"/>
      <c r="K252" s="272"/>
      <c r="L252" s="272"/>
      <c r="M252" s="278"/>
      <c r="N252" s="272"/>
      <c r="O252" s="272"/>
      <c r="P252" s="228"/>
      <c r="Q252" s="228"/>
      <c r="R252" s="228"/>
      <c r="S252" s="228"/>
      <c r="T252" s="228"/>
      <c r="U252" s="298"/>
      <c r="V252" s="228"/>
      <c r="W252" s="228"/>
      <c r="X252" s="112"/>
      <c r="Y252" s="112"/>
      <c r="Z252" s="112"/>
      <c r="AA252" s="518"/>
      <c r="AB252" s="518"/>
      <c r="AC252" s="518"/>
      <c r="AD252" s="518"/>
      <c r="AE252" s="518"/>
      <c r="AF252" s="518"/>
      <c r="AG252" s="518"/>
      <c r="AH252" s="518"/>
      <c r="AI252" s="518"/>
      <c r="AJ252" s="518"/>
      <c r="AK252" s="518"/>
      <c r="AL252" s="518"/>
      <c r="AM252" s="518"/>
      <c r="AN252" s="518"/>
      <c r="AO252" s="518"/>
      <c r="AP252" s="518"/>
      <c r="AQ252" s="518"/>
      <c r="AR252" s="518"/>
      <c r="AS252" s="518"/>
      <c r="AT252" s="518"/>
      <c r="AU252" s="518"/>
      <c r="AV252" s="518"/>
      <c r="AW252" s="518"/>
      <c r="AX252" s="518"/>
      <c r="AY252" s="518"/>
      <c r="AZ252" s="518"/>
      <c r="BA252" s="518"/>
      <c r="BB252" s="518"/>
      <c r="BC252" s="518"/>
      <c r="BD252" s="518"/>
      <c r="BE252" s="518"/>
      <c r="BF252" s="518"/>
      <c r="BG252" s="518"/>
      <c r="BH252" s="518"/>
      <c r="BI252" s="518"/>
      <c r="BJ252" s="518"/>
      <c r="BK252" s="518"/>
      <c r="BL252" s="518"/>
      <c r="BM252" s="518"/>
      <c r="BN252" s="518"/>
      <c r="BO252" s="518"/>
      <c r="BP252" s="518"/>
      <c r="BQ252" s="518"/>
      <c r="BR252" s="518"/>
      <c r="BS252" s="518"/>
      <c r="BT252" s="518"/>
      <c r="BU252" s="518"/>
      <c r="BV252" s="518"/>
      <c r="BW252" s="518"/>
      <c r="BX252" s="518"/>
      <c r="BY252" s="518"/>
      <c r="BZ252" s="518"/>
      <c r="CA252" s="518"/>
      <c r="CB252" s="518"/>
      <c r="CC252" s="518"/>
      <c r="CD252" s="518"/>
      <c r="CE252" s="518"/>
      <c r="CF252" s="518"/>
      <c r="CG252" s="518"/>
      <c r="CH252" s="518"/>
      <c r="CI252" s="518"/>
      <c r="CJ252" s="518"/>
      <c r="CK252" s="518"/>
      <c r="CL252" s="518"/>
      <c r="CM252" s="518"/>
      <c r="CN252" s="518"/>
      <c r="CO252" s="518"/>
      <c r="CP252" s="518"/>
      <c r="CQ252" s="518"/>
      <c r="CR252" s="518"/>
      <c r="CS252" s="518"/>
      <c r="CT252" s="518"/>
      <c r="CU252" s="518"/>
      <c r="CV252" s="518"/>
      <c r="CW252" s="518"/>
      <c r="CX252" s="518"/>
      <c r="CY252" s="518"/>
      <c r="CZ252" s="518"/>
      <c r="DA252" s="518"/>
      <c r="DB252" s="518"/>
      <c r="DC252" s="518"/>
      <c r="DD252" s="518"/>
      <c r="DE252" s="518"/>
      <c r="DF252" s="518"/>
    </row>
    <row r="253" spans="1:245">
      <c r="A253" s="609"/>
      <c r="B253" s="609"/>
      <c r="C253" s="609"/>
      <c r="D253" s="157"/>
      <c r="E253" s="157"/>
      <c r="F253" s="157"/>
      <c r="G253" s="157"/>
      <c r="H253" s="157"/>
      <c r="I253" s="157"/>
      <c r="J253" s="157"/>
      <c r="K253" s="157"/>
      <c r="L253" s="157"/>
      <c r="M253" s="134"/>
      <c r="N253" s="521"/>
      <c r="O253" s="521"/>
      <c r="P253" s="610"/>
      <c r="Q253" s="610"/>
      <c r="R253" s="610"/>
      <c r="S253" s="610"/>
      <c r="T253" s="610"/>
      <c r="U253" s="611"/>
      <c r="V253" s="610"/>
      <c r="W253" s="610"/>
      <c r="X253" s="595"/>
      <c r="Y253" s="595"/>
      <c r="Z253" s="595"/>
      <c r="AA253" s="600"/>
      <c r="AB253" s="600"/>
      <c r="AC253" s="600"/>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600"/>
      <c r="AY253" s="600"/>
      <c r="AZ253" s="600"/>
      <c r="BA253" s="600"/>
      <c r="BB253" s="600"/>
      <c r="BC253" s="600"/>
      <c r="BD253" s="600"/>
      <c r="BE253" s="600"/>
      <c r="BF253" s="600"/>
      <c r="BG253" s="600"/>
      <c r="BH253" s="600"/>
      <c r="BI253" s="600"/>
      <c r="BJ253" s="600"/>
      <c r="BK253" s="600"/>
      <c r="BL253" s="600"/>
      <c r="BM253" s="600"/>
      <c r="BN253" s="600"/>
      <c r="BO253" s="600"/>
      <c r="BP253" s="600"/>
      <c r="BQ253" s="600"/>
      <c r="BR253" s="600"/>
      <c r="BS253" s="600"/>
      <c r="BT253" s="600"/>
      <c r="BU253" s="600"/>
      <c r="BV253" s="600"/>
      <c r="BW253" s="600"/>
      <c r="BX253" s="600"/>
      <c r="BY253" s="600"/>
      <c r="BZ253" s="600"/>
      <c r="CA253" s="600"/>
      <c r="CB253" s="600"/>
      <c r="CC253" s="600"/>
      <c r="CD253" s="600"/>
      <c r="CE253" s="600"/>
      <c r="CF253" s="600"/>
      <c r="CG253" s="600"/>
      <c r="CH253" s="600"/>
      <c r="CI253" s="600"/>
      <c r="CJ253" s="600"/>
      <c r="CK253" s="600"/>
      <c r="CL253" s="600"/>
      <c r="CM253" s="600"/>
      <c r="CN253" s="600"/>
      <c r="CO253" s="600"/>
      <c r="CP253" s="600"/>
      <c r="CQ253" s="600"/>
      <c r="CR253" s="600"/>
      <c r="CS253" s="600"/>
      <c r="CT253" s="600"/>
      <c r="CU253" s="600"/>
      <c r="CV253" s="600"/>
      <c r="CW253" s="600"/>
      <c r="CX253" s="600"/>
      <c r="CY253" s="600"/>
      <c r="CZ253" s="600"/>
      <c r="DA253" s="600"/>
      <c r="DB253" s="600"/>
      <c r="DC253" s="600"/>
      <c r="DD253" s="600"/>
      <c r="DE253" s="600"/>
      <c r="DF253" s="600"/>
      <c r="DG253" s="599"/>
      <c r="DH253" s="599"/>
      <c r="DI253" s="599"/>
      <c r="DJ253" s="599"/>
      <c r="DK253" s="599"/>
      <c r="DL253" s="599"/>
      <c r="DM253" s="599"/>
      <c r="DN253" s="599"/>
      <c r="DO253" s="599"/>
      <c r="DP253" s="599"/>
      <c r="DQ253" s="599"/>
      <c r="DR253" s="599"/>
      <c r="DS253" s="599"/>
      <c r="DT253" s="599"/>
      <c r="DU253" s="599"/>
      <c r="DV253" s="599"/>
      <c r="DW253" s="599"/>
      <c r="DX253" s="599"/>
      <c r="DY253" s="599"/>
      <c r="DZ253" s="599"/>
      <c r="EA253" s="599"/>
      <c r="EB253" s="599"/>
      <c r="EC253" s="599"/>
      <c r="ED253" s="599"/>
      <c r="EE253" s="599"/>
      <c r="EF253" s="599"/>
      <c r="EG253" s="599"/>
      <c r="EH253" s="599"/>
      <c r="EI253" s="599"/>
      <c r="EJ253" s="599"/>
      <c r="EK253" s="599"/>
      <c r="EL253" s="599"/>
      <c r="EM253" s="599"/>
      <c r="EN253" s="599"/>
      <c r="EO253" s="599"/>
      <c r="EP253" s="599"/>
      <c r="EQ253" s="599"/>
      <c r="ER253" s="599"/>
      <c r="ES253" s="599"/>
      <c r="ET253" s="599"/>
      <c r="EU253" s="599"/>
      <c r="EV253" s="599"/>
      <c r="EW253" s="599"/>
      <c r="EX253" s="599"/>
      <c r="EY253" s="599"/>
      <c r="EZ253" s="599"/>
      <c r="FA253" s="599"/>
      <c r="FB253" s="599"/>
      <c r="FC253" s="599"/>
      <c r="FD253" s="599"/>
      <c r="FE253" s="599"/>
      <c r="FF253" s="599"/>
      <c r="FG253" s="599"/>
      <c r="FH253" s="599"/>
      <c r="FI253" s="599"/>
      <c r="FJ253" s="599"/>
      <c r="FK253" s="599"/>
      <c r="FL253" s="599"/>
      <c r="FM253" s="599"/>
      <c r="FN253" s="599"/>
      <c r="FO253" s="599"/>
      <c r="FP253" s="599"/>
      <c r="FQ253" s="599"/>
      <c r="FR253" s="599"/>
      <c r="FS253" s="599"/>
      <c r="FT253" s="599"/>
      <c r="FU253" s="599"/>
      <c r="FV253" s="599"/>
      <c r="FW253" s="599"/>
      <c r="FX253" s="599"/>
      <c r="FY253" s="599"/>
      <c r="FZ253" s="599"/>
      <c r="GA253" s="599"/>
      <c r="GB253" s="599"/>
      <c r="GC253" s="599"/>
      <c r="GD253" s="599"/>
      <c r="GE253" s="599"/>
      <c r="GF253" s="599"/>
      <c r="GG253" s="599"/>
      <c r="GH253" s="599"/>
      <c r="GI253" s="599"/>
      <c r="GJ253" s="599"/>
      <c r="GK253" s="599"/>
      <c r="GL253" s="599"/>
      <c r="GM253" s="599"/>
      <c r="GN253" s="599"/>
      <c r="GO253" s="599"/>
      <c r="GP253" s="599"/>
      <c r="GQ253" s="599"/>
      <c r="GR253" s="599"/>
      <c r="GS253" s="599"/>
      <c r="GT253" s="599"/>
      <c r="GU253" s="599"/>
      <c r="GV253" s="599"/>
      <c r="GW253" s="599"/>
      <c r="GX253" s="599"/>
      <c r="GY253" s="599"/>
      <c r="GZ253" s="599"/>
      <c r="HA253" s="599"/>
      <c r="HB253" s="599"/>
      <c r="HC253" s="599"/>
      <c r="HD253" s="599"/>
      <c r="HE253" s="599"/>
      <c r="HF253" s="599"/>
      <c r="HG253" s="599"/>
      <c r="HH253" s="599"/>
      <c r="HI253" s="599"/>
      <c r="HJ253" s="599"/>
      <c r="HK253" s="599"/>
      <c r="HL253" s="599"/>
      <c r="HM253" s="599"/>
      <c r="HN253" s="599"/>
      <c r="HO253" s="599"/>
      <c r="HP253" s="599"/>
      <c r="HQ253" s="599"/>
      <c r="HR253" s="599"/>
      <c r="HS253" s="599"/>
      <c r="HT253" s="599"/>
      <c r="HU253" s="599"/>
      <c r="HV253" s="599"/>
      <c r="HW253" s="599"/>
      <c r="HX253" s="599"/>
      <c r="HY253" s="599"/>
      <c r="HZ253" s="599"/>
      <c r="IA253" s="599"/>
      <c r="IB253" s="599"/>
      <c r="IC253" s="599"/>
      <c r="ID253" s="599"/>
      <c r="IE253" s="599"/>
      <c r="IF253" s="599"/>
      <c r="IG253" s="599"/>
      <c r="IH253" s="599"/>
      <c r="II253" s="599"/>
      <c r="IJ253" s="599"/>
      <c r="IK253" s="599"/>
    </row>
    <row r="254" spans="1:245">
      <c r="A254" s="609"/>
      <c r="B254" s="609"/>
      <c r="C254" s="609"/>
      <c r="D254" s="157"/>
      <c r="E254" s="157"/>
      <c r="F254" s="157"/>
      <c r="G254" s="157"/>
      <c r="H254" s="157"/>
      <c r="I254" s="157"/>
      <c r="J254" s="157"/>
      <c r="K254" s="157"/>
      <c r="L254" s="157"/>
      <c r="M254" s="134"/>
      <c r="N254" s="521"/>
      <c r="O254" s="521"/>
      <c r="P254" s="610"/>
      <c r="Q254" s="610"/>
      <c r="R254" s="610"/>
      <c r="S254" s="610"/>
      <c r="T254" s="610"/>
      <c r="U254" s="611"/>
      <c r="V254" s="610"/>
      <c r="W254" s="610"/>
      <c r="X254" s="595"/>
      <c r="Y254" s="595"/>
      <c r="Z254" s="595"/>
      <c r="AA254" s="600"/>
      <c r="AB254" s="600"/>
      <c r="AC254" s="600"/>
      <c r="AD254" s="600"/>
      <c r="AE254" s="600"/>
      <c r="AF254" s="600"/>
      <c r="AG254" s="600"/>
      <c r="AH254" s="600"/>
      <c r="AI254" s="600"/>
      <c r="AJ254" s="600"/>
      <c r="AK254" s="600"/>
      <c r="AL254" s="600"/>
      <c r="AM254" s="600"/>
      <c r="AN254" s="600"/>
      <c r="AO254" s="600"/>
      <c r="AP254" s="600"/>
      <c r="AQ254" s="600"/>
      <c r="AR254" s="600"/>
      <c r="AS254" s="600"/>
      <c r="AT254" s="600"/>
      <c r="AU254" s="600"/>
      <c r="AV254" s="600"/>
      <c r="AW254" s="600"/>
      <c r="AX254" s="600"/>
      <c r="AY254" s="600"/>
      <c r="AZ254" s="600"/>
      <c r="BA254" s="600"/>
      <c r="BB254" s="600"/>
      <c r="BC254" s="600"/>
      <c r="BD254" s="600"/>
      <c r="BE254" s="600"/>
      <c r="BF254" s="600"/>
      <c r="BG254" s="600"/>
      <c r="BH254" s="600"/>
      <c r="BI254" s="600"/>
      <c r="BJ254" s="600"/>
      <c r="BK254" s="600"/>
      <c r="BL254" s="600"/>
      <c r="BM254" s="600"/>
      <c r="BN254" s="600"/>
      <c r="BO254" s="600"/>
      <c r="BP254" s="600"/>
      <c r="BQ254" s="600"/>
      <c r="BR254" s="600"/>
      <c r="BS254" s="600"/>
      <c r="BT254" s="600"/>
      <c r="BU254" s="600"/>
      <c r="BV254" s="600"/>
      <c r="BW254" s="600"/>
      <c r="BX254" s="600"/>
      <c r="BY254" s="600"/>
      <c r="BZ254" s="600"/>
      <c r="CA254" s="600"/>
      <c r="CB254" s="600"/>
      <c r="CC254" s="600"/>
      <c r="CD254" s="600"/>
      <c r="CE254" s="600"/>
      <c r="CF254" s="600"/>
      <c r="CG254" s="600"/>
      <c r="CH254" s="600"/>
      <c r="CI254" s="600"/>
      <c r="CJ254" s="600"/>
      <c r="CK254" s="600"/>
      <c r="CL254" s="600"/>
      <c r="CM254" s="600"/>
      <c r="CN254" s="600"/>
      <c r="CO254" s="600"/>
      <c r="CP254" s="600"/>
      <c r="CQ254" s="600"/>
      <c r="CR254" s="600"/>
      <c r="CS254" s="600"/>
      <c r="CT254" s="600"/>
      <c r="CU254" s="600"/>
      <c r="CV254" s="600"/>
      <c r="CW254" s="600"/>
      <c r="CX254" s="600"/>
      <c r="CY254" s="600"/>
      <c r="CZ254" s="600"/>
      <c r="DA254" s="600"/>
      <c r="DB254" s="600"/>
      <c r="DC254" s="600"/>
      <c r="DD254" s="600"/>
      <c r="DE254" s="600"/>
      <c r="DF254" s="600"/>
      <c r="DG254" s="599"/>
      <c r="DH254" s="599"/>
      <c r="DI254" s="599"/>
      <c r="DJ254" s="599"/>
      <c r="DK254" s="599"/>
      <c r="DL254" s="599"/>
      <c r="DM254" s="599"/>
      <c r="DN254" s="599"/>
      <c r="DO254" s="599"/>
      <c r="DP254" s="599"/>
      <c r="DQ254" s="599"/>
      <c r="DR254" s="599"/>
      <c r="DS254" s="599"/>
      <c r="DT254" s="599"/>
      <c r="DU254" s="599"/>
      <c r="DV254" s="599"/>
      <c r="DW254" s="599"/>
      <c r="DX254" s="599"/>
      <c r="DY254" s="599"/>
      <c r="DZ254" s="599"/>
      <c r="EA254" s="599"/>
      <c r="EB254" s="599"/>
      <c r="EC254" s="599"/>
      <c r="ED254" s="599"/>
      <c r="EE254" s="599"/>
      <c r="EF254" s="599"/>
      <c r="EG254" s="599"/>
      <c r="EH254" s="599"/>
      <c r="EI254" s="599"/>
      <c r="EJ254" s="599"/>
      <c r="EK254" s="599"/>
      <c r="EL254" s="599"/>
      <c r="EM254" s="599"/>
      <c r="EN254" s="599"/>
      <c r="EO254" s="599"/>
      <c r="EP254" s="599"/>
      <c r="EQ254" s="599"/>
      <c r="ER254" s="599"/>
      <c r="ES254" s="599"/>
      <c r="ET254" s="599"/>
      <c r="EU254" s="599"/>
      <c r="EV254" s="599"/>
      <c r="EW254" s="599"/>
      <c r="EX254" s="599"/>
      <c r="EY254" s="599"/>
      <c r="EZ254" s="599"/>
      <c r="FA254" s="599"/>
      <c r="FB254" s="599"/>
      <c r="FC254" s="599"/>
      <c r="FD254" s="599"/>
      <c r="FE254" s="599"/>
      <c r="FF254" s="599"/>
      <c r="FG254" s="599"/>
      <c r="FH254" s="599"/>
      <c r="FI254" s="599"/>
      <c r="FJ254" s="599"/>
      <c r="FK254" s="599"/>
      <c r="FL254" s="599"/>
      <c r="FM254" s="599"/>
      <c r="FN254" s="599"/>
      <c r="FO254" s="599"/>
      <c r="FP254" s="599"/>
      <c r="FQ254" s="599"/>
      <c r="FR254" s="599"/>
      <c r="FS254" s="599"/>
      <c r="FT254" s="599"/>
      <c r="FU254" s="599"/>
      <c r="FV254" s="599"/>
      <c r="FW254" s="599"/>
      <c r="FX254" s="599"/>
      <c r="FY254" s="599"/>
      <c r="FZ254" s="599"/>
      <c r="GA254" s="599"/>
      <c r="GB254" s="599"/>
      <c r="GC254" s="599"/>
      <c r="GD254" s="599"/>
      <c r="GE254" s="599"/>
      <c r="GF254" s="599"/>
      <c r="GG254" s="599"/>
      <c r="GH254" s="599"/>
      <c r="GI254" s="599"/>
      <c r="GJ254" s="599"/>
      <c r="GK254" s="599"/>
      <c r="GL254" s="599"/>
      <c r="GM254" s="599"/>
      <c r="GN254" s="599"/>
      <c r="GO254" s="599"/>
      <c r="GP254" s="599"/>
      <c r="GQ254" s="599"/>
      <c r="GR254" s="599"/>
      <c r="GS254" s="599"/>
      <c r="GT254" s="599"/>
      <c r="GU254" s="599"/>
      <c r="GV254" s="599"/>
      <c r="GW254" s="599"/>
      <c r="GX254" s="599"/>
      <c r="GY254" s="599"/>
      <c r="GZ254" s="599"/>
      <c r="HA254" s="599"/>
      <c r="HB254" s="599"/>
      <c r="HC254" s="599"/>
      <c r="HD254" s="599"/>
      <c r="HE254" s="599"/>
      <c r="HF254" s="599"/>
      <c r="HG254" s="599"/>
      <c r="HH254" s="599"/>
      <c r="HI254" s="599"/>
      <c r="HJ254" s="599"/>
      <c r="HK254" s="599"/>
      <c r="HL254" s="599"/>
      <c r="HM254" s="599"/>
      <c r="HN254" s="599"/>
      <c r="HO254" s="599"/>
      <c r="HP254" s="599"/>
      <c r="HQ254" s="599"/>
      <c r="HR254" s="599"/>
      <c r="HS254" s="599"/>
      <c r="HT254" s="599"/>
      <c r="HU254" s="599"/>
      <c r="HV254" s="599"/>
      <c r="HW254" s="599"/>
      <c r="HX254" s="599"/>
      <c r="HY254" s="599"/>
      <c r="HZ254" s="599"/>
      <c r="IA254" s="599"/>
      <c r="IB254" s="599"/>
      <c r="IC254" s="599"/>
      <c r="ID254" s="599"/>
      <c r="IE254" s="599"/>
      <c r="IF254" s="599"/>
      <c r="IG254" s="599"/>
      <c r="IH254" s="599"/>
      <c r="II254" s="599"/>
      <c r="IJ254" s="599"/>
      <c r="IK254" s="599"/>
    </row>
    <row r="255" spans="1:245" ht="20.25" customHeight="1">
      <c r="A255" s="1048" t="s">
        <v>632</v>
      </c>
      <c r="B255" s="1049"/>
      <c r="C255" s="1049"/>
      <c r="D255" s="1049"/>
      <c r="E255" s="1049"/>
      <c r="F255" s="1049"/>
      <c r="G255" s="157"/>
      <c r="H255" s="157"/>
      <c r="I255" s="157"/>
      <c r="J255" s="157"/>
      <c r="K255" s="157"/>
      <c r="L255" s="157"/>
      <c r="M255" s="134"/>
      <c r="N255" s="521"/>
      <c r="O255" s="521"/>
      <c r="P255" s="610"/>
      <c r="Q255" s="610"/>
      <c r="R255" s="610"/>
      <c r="S255" s="610"/>
      <c r="T255" s="610"/>
      <c r="U255" s="611"/>
      <c r="V255" s="610"/>
      <c r="W255" s="610"/>
      <c r="X255" s="595"/>
      <c r="Y255" s="595"/>
      <c r="Z255" s="595"/>
      <c r="AA255" s="600"/>
      <c r="AB255" s="600"/>
      <c r="AC255" s="600"/>
      <c r="AD255" s="600"/>
      <c r="AE255" s="600"/>
      <c r="AF255" s="600"/>
      <c r="AG255" s="600"/>
      <c r="AH255" s="600"/>
      <c r="AI255" s="600"/>
      <c r="AJ255" s="600"/>
      <c r="AK255" s="600"/>
      <c r="AL255" s="600"/>
      <c r="AM255" s="600"/>
      <c r="AN255" s="600"/>
      <c r="AO255" s="600"/>
      <c r="AP255" s="600"/>
      <c r="AQ255" s="600"/>
      <c r="AR255" s="600"/>
      <c r="AS255" s="601"/>
      <c r="AT255" s="600"/>
      <c r="AU255" s="600"/>
      <c r="AV255" s="600"/>
      <c r="AW255" s="600"/>
      <c r="AX255" s="600"/>
      <c r="AY255" s="600"/>
      <c r="AZ255" s="600"/>
      <c r="BA255" s="601"/>
      <c r="BB255" s="600"/>
      <c r="BC255" s="600"/>
      <c r="BD255" s="600"/>
      <c r="BE255" s="600"/>
      <c r="BF255" s="600"/>
      <c r="BG255" s="600"/>
      <c r="BH255" s="600"/>
      <c r="BI255" s="601"/>
      <c r="BJ255" s="600"/>
      <c r="BK255" s="600"/>
      <c r="BL255" s="600"/>
      <c r="BM255" s="600"/>
      <c r="BN255" s="600"/>
      <c r="BO255" s="600"/>
      <c r="BP255" s="600"/>
      <c r="BQ255" s="601"/>
      <c r="BR255" s="600"/>
      <c r="BS255" s="600"/>
      <c r="BT255" s="600"/>
      <c r="BU255" s="600"/>
      <c r="BV255" s="600"/>
      <c r="BW255" s="600"/>
      <c r="BX255" s="600"/>
      <c r="BY255" s="601"/>
      <c r="BZ255" s="600"/>
      <c r="CA255" s="600"/>
      <c r="CB255" s="600"/>
      <c r="CC255" s="600"/>
      <c r="CD255" s="600"/>
      <c r="CE255" s="600"/>
      <c r="CF255" s="600"/>
      <c r="CG255" s="601"/>
      <c r="CH255" s="600"/>
      <c r="CI255" s="600"/>
      <c r="CJ255" s="600"/>
      <c r="CK255" s="600"/>
      <c r="CL255" s="600"/>
      <c r="CM255" s="600"/>
      <c r="CN255" s="600"/>
      <c r="CO255" s="601"/>
      <c r="CP255" s="600"/>
      <c r="CQ255" s="600"/>
      <c r="CR255" s="600"/>
      <c r="CS255" s="600"/>
      <c r="CT255" s="600"/>
      <c r="CU255" s="600"/>
      <c r="CV255" s="600"/>
      <c r="CW255" s="601"/>
      <c r="CX255" s="600"/>
      <c r="CY255" s="600"/>
      <c r="CZ255" s="600"/>
      <c r="DA255" s="600"/>
      <c r="DB255" s="600"/>
      <c r="DC255" s="600"/>
      <c r="DD255" s="600"/>
      <c r="DE255" s="601"/>
      <c r="DF255" s="600"/>
      <c r="DG255" s="599"/>
      <c r="DH255" s="599"/>
      <c r="DI255" s="599"/>
      <c r="DJ255" s="599"/>
      <c r="DK255" s="599"/>
      <c r="DL255" s="599"/>
      <c r="DM255" s="593"/>
      <c r="DN255" s="599"/>
      <c r="DO255" s="599"/>
      <c r="DP255" s="599"/>
      <c r="DQ255" s="599"/>
      <c r="DR255" s="599"/>
      <c r="DS255" s="599"/>
      <c r="DT255" s="599"/>
      <c r="DU255" s="593"/>
      <c r="DV255" s="599"/>
      <c r="DW255" s="599"/>
      <c r="DX255" s="599"/>
      <c r="DY255" s="599"/>
      <c r="DZ255" s="599"/>
      <c r="EA255" s="599"/>
      <c r="EB255" s="599"/>
      <c r="EC255" s="593"/>
      <c r="ED255" s="599"/>
      <c r="EE255" s="599"/>
      <c r="EF255" s="599"/>
      <c r="EG255" s="599"/>
      <c r="EH255" s="599"/>
      <c r="EI255" s="599"/>
      <c r="EJ255" s="599"/>
      <c r="EK255" s="593"/>
      <c r="EL255" s="599"/>
      <c r="EM255" s="599"/>
      <c r="EN255" s="599"/>
      <c r="EO255" s="599"/>
      <c r="EP255" s="599"/>
      <c r="EQ255" s="599"/>
      <c r="ER255" s="599"/>
      <c r="ES255" s="593"/>
      <c r="ET255" s="599"/>
      <c r="EU255" s="599"/>
      <c r="EV255" s="599"/>
      <c r="EW255" s="599"/>
      <c r="EX255" s="599"/>
      <c r="EY255" s="599"/>
      <c r="EZ255" s="599"/>
      <c r="FA255" s="593"/>
      <c r="FB255" s="599"/>
      <c r="FC255" s="599"/>
      <c r="FD255" s="599"/>
      <c r="FE255" s="599"/>
      <c r="FF255" s="599"/>
      <c r="FG255" s="599"/>
      <c r="FH255" s="599"/>
      <c r="FI255" s="593"/>
      <c r="FJ255" s="599"/>
      <c r="FK255" s="599"/>
      <c r="FL255" s="599"/>
      <c r="FM255" s="599"/>
      <c r="FN255" s="599"/>
      <c r="FO255" s="599"/>
      <c r="FP255" s="599"/>
      <c r="FQ255" s="593"/>
      <c r="FR255" s="599"/>
      <c r="FS255" s="599"/>
      <c r="FT255" s="599"/>
      <c r="FU255" s="599"/>
      <c r="FV255" s="599"/>
      <c r="FW255" s="599"/>
      <c r="FX255" s="599"/>
      <c r="FY255" s="593"/>
      <c r="FZ255" s="599"/>
      <c r="GA255" s="599"/>
      <c r="GB255" s="599"/>
      <c r="GC255" s="599"/>
      <c r="GD255" s="599"/>
      <c r="GE255" s="599"/>
      <c r="GF255" s="599"/>
      <c r="GG255" s="593"/>
      <c r="GH255" s="599"/>
      <c r="GI255" s="599"/>
      <c r="GJ255" s="599"/>
      <c r="GK255" s="599"/>
      <c r="GL255" s="599"/>
      <c r="GM255" s="599"/>
      <c r="GN255" s="599"/>
      <c r="GO255" s="593"/>
      <c r="GP255" s="599"/>
      <c r="GQ255" s="599"/>
      <c r="GR255" s="599"/>
      <c r="GS255" s="599"/>
      <c r="GT255" s="599"/>
      <c r="GU255" s="599"/>
      <c r="GV255" s="599"/>
      <c r="GW255" s="593"/>
      <c r="GX255" s="599"/>
      <c r="GY255" s="599"/>
      <c r="GZ255" s="599"/>
      <c r="HA255" s="599"/>
      <c r="HB255" s="599"/>
      <c r="HC255" s="599"/>
      <c r="HD255" s="599"/>
      <c r="HE255" s="593"/>
      <c r="HF255" s="599"/>
      <c r="HG255" s="599"/>
      <c r="HH255" s="599"/>
      <c r="HI255" s="599"/>
      <c r="HJ255" s="599"/>
      <c r="HK255" s="599"/>
      <c r="HL255" s="599"/>
      <c r="HM255" s="593"/>
      <c r="HN255" s="599"/>
      <c r="HO255" s="599"/>
      <c r="HP255" s="599"/>
      <c r="HQ255" s="599"/>
      <c r="HR255" s="599"/>
      <c r="HS255" s="599"/>
      <c r="HT255" s="599"/>
      <c r="HU255" s="593"/>
      <c r="HV255" s="599"/>
      <c r="HW255" s="599"/>
      <c r="HX255" s="599"/>
      <c r="HY255" s="599"/>
      <c r="HZ255" s="599"/>
      <c r="IA255" s="599"/>
      <c r="IB255" s="599"/>
      <c r="IC255" s="593"/>
      <c r="ID255" s="599"/>
      <c r="IE255" s="599"/>
      <c r="IF255" s="599"/>
      <c r="IG255" s="599"/>
      <c r="IH255" s="599"/>
      <c r="II255" s="599"/>
      <c r="IJ255" s="599"/>
      <c r="IK255" s="593"/>
    </row>
    <row r="256" spans="1:245" ht="37.5" customHeight="1" thickBot="1">
      <c r="A256" s="126" t="s">
        <v>17</v>
      </c>
      <c r="B256" s="127"/>
      <c r="C256" s="128"/>
      <c r="D256" s="195" t="s">
        <v>405</v>
      </c>
      <c r="E256" s="195" t="s">
        <v>406</v>
      </c>
      <c r="F256" s="195" t="s">
        <v>407</v>
      </c>
      <c r="G256" s="195" t="s">
        <v>408</v>
      </c>
      <c r="H256" s="195" t="s">
        <v>409</v>
      </c>
      <c r="I256" s="195" t="s">
        <v>410</v>
      </c>
      <c r="J256" s="195" t="s">
        <v>411</v>
      </c>
      <c r="K256" s="195" t="s">
        <v>412</v>
      </c>
      <c r="L256" s="195" t="s">
        <v>413</v>
      </c>
      <c r="M256" s="129" t="s">
        <v>414</v>
      </c>
      <c r="N256" s="129" t="s">
        <v>415</v>
      </c>
      <c r="O256" s="129" t="s">
        <v>416</v>
      </c>
      <c r="P256" s="130" t="s">
        <v>417</v>
      </c>
      <c r="Q256" s="130" t="s">
        <v>418</v>
      </c>
      <c r="R256" s="130" t="s">
        <v>419</v>
      </c>
      <c r="S256" s="130" t="s">
        <v>420</v>
      </c>
      <c r="T256" s="130" t="s">
        <v>421</v>
      </c>
      <c r="U256" s="130" t="s">
        <v>422</v>
      </c>
      <c r="V256" s="130" t="s">
        <v>423</v>
      </c>
      <c r="W256" s="130" t="s">
        <v>424</v>
      </c>
      <c r="X256" s="527" t="s">
        <v>425</v>
      </c>
      <c r="Y256" s="527" t="s">
        <v>426</v>
      </c>
      <c r="Z256" s="527" t="s">
        <v>427</v>
      </c>
      <c r="AA256" s="527" t="s">
        <v>428</v>
      </c>
      <c r="AB256" s="527" t="s">
        <v>429</v>
      </c>
      <c r="AC256" s="527" t="s">
        <v>430</v>
      </c>
      <c r="AD256" s="527" t="s">
        <v>431</v>
      </c>
      <c r="AE256" s="527" t="s">
        <v>432</v>
      </c>
      <c r="AF256" s="527" t="s">
        <v>18</v>
      </c>
      <c r="AG256" s="527" t="s">
        <v>19</v>
      </c>
      <c r="AH256" s="527" t="s">
        <v>20</v>
      </c>
      <c r="AI256" s="527" t="s">
        <v>21</v>
      </c>
      <c r="AJ256" s="600"/>
      <c r="AK256" s="600"/>
      <c r="AL256" s="600"/>
      <c r="AM256" s="600"/>
      <c r="AN256" s="600"/>
      <c r="AO256" s="600"/>
      <c r="AP256" s="600"/>
      <c r="AQ256" s="600"/>
      <c r="AR256" s="600"/>
      <c r="AS256" s="600"/>
      <c r="AT256" s="600"/>
      <c r="AU256" s="600"/>
      <c r="AV256" s="600"/>
      <c r="AW256" s="600"/>
      <c r="AX256" s="600"/>
      <c r="AY256" s="600"/>
      <c r="AZ256" s="600"/>
      <c r="BA256" s="600"/>
      <c r="BB256" s="600"/>
      <c r="BC256" s="600"/>
      <c r="BD256" s="600"/>
      <c r="BE256" s="600"/>
      <c r="BF256" s="600"/>
      <c r="BG256" s="600"/>
      <c r="BH256" s="600"/>
      <c r="BI256" s="600"/>
      <c r="BJ256" s="600"/>
      <c r="BK256" s="600"/>
      <c r="BL256" s="600"/>
      <c r="BM256" s="600"/>
      <c r="BN256" s="600"/>
      <c r="BO256" s="600"/>
      <c r="BP256" s="600"/>
      <c r="BQ256" s="600"/>
      <c r="BR256" s="600"/>
      <c r="BS256" s="600"/>
      <c r="BT256" s="600"/>
      <c r="BU256" s="600"/>
      <c r="BV256" s="600"/>
      <c r="BW256" s="600"/>
      <c r="BX256" s="600"/>
      <c r="BY256" s="600"/>
      <c r="BZ256" s="600"/>
      <c r="CA256" s="600"/>
      <c r="CB256" s="600"/>
      <c r="CC256" s="600"/>
      <c r="CD256" s="600"/>
      <c r="CE256" s="600"/>
      <c r="CF256" s="600"/>
      <c r="CG256" s="600"/>
      <c r="CH256" s="600"/>
      <c r="CI256" s="600"/>
      <c r="CJ256" s="600"/>
      <c r="CK256" s="600"/>
      <c r="CL256" s="600"/>
      <c r="CM256" s="600"/>
      <c r="CN256" s="600"/>
      <c r="CO256" s="600"/>
      <c r="CP256" s="600"/>
      <c r="CQ256" s="600"/>
      <c r="CR256" s="600"/>
      <c r="CS256" s="600"/>
      <c r="CT256" s="600"/>
      <c r="CU256" s="600"/>
      <c r="CV256" s="600"/>
      <c r="CW256" s="600"/>
      <c r="CX256" s="600"/>
      <c r="CY256" s="600"/>
      <c r="CZ256" s="600"/>
      <c r="DA256" s="600"/>
      <c r="DB256" s="600"/>
      <c r="DC256" s="600"/>
      <c r="DD256" s="600"/>
      <c r="DE256" s="600"/>
      <c r="DF256" s="600"/>
      <c r="DG256" s="599"/>
      <c r="DH256" s="599"/>
      <c r="DI256" s="599"/>
      <c r="DJ256" s="599"/>
      <c r="DK256" s="599"/>
      <c r="DL256" s="599"/>
      <c r="DM256" s="599"/>
      <c r="DN256" s="599"/>
      <c r="DO256" s="599"/>
      <c r="DP256" s="599"/>
      <c r="DQ256" s="599"/>
      <c r="DR256" s="599"/>
      <c r="DS256" s="599"/>
      <c r="DT256" s="599"/>
      <c r="DU256" s="599"/>
      <c r="DV256" s="599"/>
      <c r="DW256" s="599"/>
      <c r="DX256" s="599"/>
      <c r="DY256" s="599"/>
      <c r="DZ256" s="599"/>
      <c r="EA256" s="599"/>
      <c r="EB256" s="599"/>
      <c r="EC256" s="599"/>
      <c r="ED256" s="599"/>
      <c r="EE256" s="599"/>
      <c r="EF256" s="599"/>
      <c r="EG256" s="599"/>
      <c r="EH256" s="599"/>
      <c r="EI256" s="599"/>
      <c r="EJ256" s="599"/>
      <c r="EK256" s="599"/>
      <c r="EL256" s="599"/>
      <c r="EM256" s="599"/>
      <c r="EN256" s="599"/>
      <c r="EO256" s="599"/>
      <c r="EP256" s="599"/>
      <c r="EQ256" s="599"/>
      <c r="ER256" s="599"/>
      <c r="ES256" s="599"/>
      <c r="ET256" s="599"/>
      <c r="EU256" s="599"/>
      <c r="EV256" s="599"/>
      <c r="EW256" s="599"/>
      <c r="EX256" s="599"/>
      <c r="EY256" s="599"/>
      <c r="EZ256" s="599"/>
      <c r="FA256" s="599"/>
      <c r="FB256" s="599"/>
      <c r="FC256" s="599"/>
      <c r="FD256" s="599"/>
      <c r="FE256" s="599"/>
      <c r="FF256" s="599"/>
      <c r="FG256" s="599"/>
      <c r="FH256" s="599"/>
      <c r="FI256" s="599"/>
      <c r="FJ256" s="599"/>
      <c r="FK256" s="599"/>
      <c r="FL256" s="599"/>
      <c r="FM256" s="599"/>
      <c r="FN256" s="599"/>
      <c r="FO256" s="599"/>
      <c r="FP256" s="599"/>
      <c r="FQ256" s="599"/>
      <c r="FR256" s="599"/>
      <c r="FS256" s="599"/>
      <c r="FT256" s="599"/>
      <c r="FU256" s="599"/>
      <c r="FV256" s="599"/>
      <c r="FW256" s="599"/>
      <c r="FX256" s="599"/>
      <c r="FY256" s="599"/>
      <c r="FZ256" s="599"/>
      <c r="GA256" s="599"/>
      <c r="GB256" s="599"/>
      <c r="GC256" s="599"/>
      <c r="GD256" s="599"/>
      <c r="GE256" s="599"/>
      <c r="GF256" s="599"/>
      <c r="GG256" s="599"/>
      <c r="GH256" s="599"/>
      <c r="GI256" s="599"/>
      <c r="GJ256" s="599"/>
      <c r="GK256" s="599"/>
      <c r="GL256" s="599"/>
      <c r="GM256" s="599"/>
      <c r="GN256" s="599"/>
      <c r="GO256" s="599"/>
      <c r="GP256" s="599"/>
      <c r="GQ256" s="599"/>
      <c r="GR256" s="599"/>
      <c r="GS256" s="599"/>
      <c r="GT256" s="599"/>
      <c r="GU256" s="599"/>
      <c r="GV256" s="599"/>
      <c r="GW256" s="599"/>
      <c r="GX256" s="599"/>
      <c r="GY256" s="599"/>
      <c r="GZ256" s="599"/>
      <c r="HA256" s="599"/>
      <c r="HB256" s="599"/>
      <c r="HC256" s="599"/>
      <c r="HD256" s="599"/>
      <c r="HE256" s="599"/>
      <c r="HF256" s="599"/>
      <c r="HG256" s="599"/>
      <c r="HH256" s="599"/>
      <c r="HI256" s="599"/>
      <c r="HJ256" s="599"/>
      <c r="HK256" s="599"/>
      <c r="HL256" s="599"/>
      <c r="HM256" s="599"/>
      <c r="HN256" s="599"/>
      <c r="HO256" s="599"/>
      <c r="HP256" s="599"/>
      <c r="HQ256" s="599"/>
      <c r="HR256" s="599"/>
      <c r="HS256" s="599"/>
      <c r="HT256" s="599"/>
      <c r="HU256" s="599"/>
      <c r="HV256" s="599"/>
      <c r="HW256" s="599"/>
      <c r="HX256" s="599"/>
      <c r="HY256" s="599"/>
      <c r="HZ256" s="599"/>
      <c r="IA256" s="599"/>
      <c r="IB256" s="599"/>
      <c r="IC256" s="599"/>
      <c r="ID256" s="599"/>
      <c r="IE256" s="599"/>
      <c r="IF256" s="599"/>
      <c r="IG256" s="599"/>
      <c r="IH256" s="599"/>
      <c r="II256" s="599"/>
      <c r="IJ256" s="599"/>
      <c r="IK256" s="599"/>
    </row>
    <row r="257" spans="1:110" ht="18" customHeight="1">
      <c r="A257" s="139" t="s">
        <v>628</v>
      </c>
      <c r="B257" s="609"/>
      <c r="C257" s="609"/>
      <c r="D257" s="521">
        <v>0</v>
      </c>
      <c r="E257" s="521">
        <v>6</v>
      </c>
      <c r="F257" s="521">
        <v>1</v>
      </c>
      <c r="G257" s="521">
        <v>22</v>
      </c>
      <c r="H257" s="524">
        <v>0</v>
      </c>
      <c r="I257" s="134">
        <v>2</v>
      </c>
      <c r="J257" s="134">
        <v>0</v>
      </c>
      <c r="K257" s="134">
        <v>0</v>
      </c>
      <c r="L257" s="134">
        <v>0</v>
      </c>
      <c r="M257" s="521">
        <v>0</v>
      </c>
      <c r="N257" s="521">
        <v>11</v>
      </c>
      <c r="O257" s="521">
        <v>7</v>
      </c>
      <c r="P257" s="610">
        <v>4</v>
      </c>
      <c r="Q257" s="610">
        <v>1</v>
      </c>
      <c r="R257" s="521">
        <v>0</v>
      </c>
      <c r="S257" s="521">
        <v>1</v>
      </c>
      <c r="T257" s="521">
        <v>0</v>
      </c>
      <c r="U257" s="521">
        <v>1</v>
      </c>
      <c r="V257" s="521">
        <v>5</v>
      </c>
      <c r="W257" s="610">
        <v>0</v>
      </c>
      <c r="X257" s="595">
        <v>0</v>
      </c>
      <c r="Y257" s="595">
        <v>2</v>
      </c>
      <c r="Z257" s="595">
        <v>0</v>
      </c>
      <c r="AA257" s="595">
        <v>0</v>
      </c>
      <c r="AB257" s="595">
        <v>47</v>
      </c>
      <c r="AC257" s="380">
        <v>0</v>
      </c>
      <c r="AD257" s="380">
        <v>0</v>
      </c>
      <c r="AE257" s="380">
        <v>10</v>
      </c>
      <c r="AF257" s="380">
        <v>4</v>
      </c>
      <c r="AG257" s="380">
        <v>0</v>
      </c>
      <c r="AH257" s="380">
        <v>14</v>
      </c>
      <c r="AI257" s="380">
        <v>7</v>
      </c>
      <c r="AJ257" s="600"/>
      <c r="AK257" s="600"/>
      <c r="AL257" s="600"/>
      <c r="AM257" s="600"/>
      <c r="AN257" s="600"/>
      <c r="AO257" s="600"/>
      <c r="AP257" s="600"/>
      <c r="AQ257" s="600"/>
      <c r="AR257" s="600"/>
      <c r="AS257" s="600"/>
      <c r="AT257" s="600"/>
      <c r="AU257" s="600"/>
      <c r="AV257" s="600"/>
      <c r="AW257" s="600"/>
      <c r="AX257" s="600"/>
      <c r="AY257" s="600"/>
      <c r="AZ257" s="600"/>
      <c r="BA257" s="600"/>
      <c r="BB257" s="600"/>
      <c r="BC257" s="600"/>
      <c r="BD257" s="600"/>
      <c r="BE257" s="600"/>
      <c r="BF257" s="600"/>
      <c r="BG257" s="600"/>
      <c r="BH257" s="600"/>
      <c r="BI257" s="600"/>
      <c r="BJ257" s="600"/>
      <c r="BK257" s="600"/>
      <c r="BL257" s="600"/>
      <c r="BM257" s="600"/>
      <c r="BN257" s="600"/>
      <c r="BO257" s="600"/>
      <c r="BP257" s="600"/>
      <c r="BQ257" s="600"/>
      <c r="BR257" s="600"/>
      <c r="BS257" s="600"/>
      <c r="BT257" s="600"/>
      <c r="BU257" s="600"/>
      <c r="BV257" s="600"/>
      <c r="BW257" s="600"/>
      <c r="BX257" s="600"/>
      <c r="BY257" s="600"/>
      <c r="BZ257" s="600"/>
      <c r="CA257" s="600"/>
      <c r="CB257" s="600"/>
      <c r="CC257" s="600"/>
      <c r="CD257" s="600"/>
      <c r="CE257" s="600"/>
      <c r="CF257" s="600"/>
      <c r="CG257" s="600"/>
      <c r="CH257" s="600"/>
      <c r="CI257" s="600"/>
      <c r="CJ257" s="600"/>
      <c r="CK257" s="600"/>
      <c r="CL257" s="600"/>
      <c r="CM257" s="600"/>
      <c r="CN257" s="600"/>
      <c r="CO257" s="600"/>
      <c r="CP257" s="600"/>
      <c r="CQ257" s="600"/>
      <c r="CR257" s="600"/>
      <c r="CS257" s="600"/>
      <c r="CT257" s="600"/>
      <c r="CU257" s="600"/>
      <c r="CV257" s="600"/>
      <c r="CW257" s="600"/>
      <c r="CX257" s="600"/>
      <c r="CY257" s="600"/>
      <c r="CZ257" s="600"/>
      <c r="DA257" s="600"/>
      <c r="DB257" s="600"/>
      <c r="DC257" s="600"/>
      <c r="DD257" s="600"/>
      <c r="DE257" s="600"/>
      <c r="DF257" s="600"/>
    </row>
    <row r="258" spans="1:110" ht="16.149999999999999" customHeight="1">
      <c r="A258" s="139" t="s">
        <v>629</v>
      </c>
      <c r="B258" s="609"/>
      <c r="C258" s="609"/>
      <c r="D258" s="521">
        <v>1</v>
      </c>
      <c r="E258" s="521">
        <v>4</v>
      </c>
      <c r="F258" s="521">
        <v>-1</v>
      </c>
      <c r="G258" s="521">
        <v>16</v>
      </c>
      <c r="H258" s="521">
        <v>0</v>
      </c>
      <c r="I258" s="134">
        <v>1</v>
      </c>
      <c r="J258" s="134">
        <v>0</v>
      </c>
      <c r="K258" s="134">
        <v>1</v>
      </c>
      <c r="L258" s="134">
        <v>2</v>
      </c>
      <c r="M258" s="521">
        <v>0</v>
      </c>
      <c r="N258" s="521">
        <v>2</v>
      </c>
      <c r="O258" s="521">
        <v>60</v>
      </c>
      <c r="P258" s="610">
        <v>0</v>
      </c>
      <c r="Q258" s="610">
        <v>9</v>
      </c>
      <c r="R258" s="521">
        <v>6</v>
      </c>
      <c r="S258" s="521">
        <v>6</v>
      </c>
      <c r="T258" s="521">
        <v>19</v>
      </c>
      <c r="U258" s="521">
        <v>3</v>
      </c>
      <c r="V258" s="521">
        <v>0</v>
      </c>
      <c r="W258" s="610">
        <v>7</v>
      </c>
      <c r="X258" s="595">
        <v>80</v>
      </c>
      <c r="Y258" s="595">
        <v>-1</v>
      </c>
      <c r="Z258" s="595">
        <v>0</v>
      </c>
      <c r="AA258" s="595">
        <v>7</v>
      </c>
      <c r="AB258" s="595">
        <v>58</v>
      </c>
      <c r="AC258" s="380">
        <v>0</v>
      </c>
      <c r="AD258" s="380">
        <v>-1</v>
      </c>
      <c r="AE258" s="380">
        <v>23</v>
      </c>
      <c r="AF258" s="380">
        <v>0</v>
      </c>
      <c r="AG258" s="380">
        <v>0</v>
      </c>
      <c r="AH258" s="380">
        <v>9</v>
      </c>
      <c r="AI258" s="380">
        <v>9</v>
      </c>
      <c r="AJ258" s="600"/>
      <c r="AK258" s="600"/>
      <c r="AL258" s="600"/>
      <c r="AM258" s="600"/>
      <c r="AN258" s="600"/>
      <c r="AO258" s="600"/>
      <c r="AP258" s="600"/>
      <c r="AQ258" s="600"/>
      <c r="AR258" s="600"/>
      <c r="AS258" s="600"/>
      <c r="AT258" s="600"/>
      <c r="AU258" s="600"/>
      <c r="AV258" s="600"/>
      <c r="AW258" s="600"/>
      <c r="AX258" s="600"/>
      <c r="AY258" s="600"/>
      <c r="AZ258" s="600"/>
      <c r="BA258" s="600"/>
      <c r="BB258" s="600"/>
      <c r="BC258" s="600"/>
      <c r="BD258" s="600"/>
      <c r="BE258" s="600"/>
      <c r="BF258" s="600"/>
      <c r="BG258" s="600"/>
      <c r="BH258" s="600"/>
      <c r="BI258" s="600"/>
      <c r="BJ258" s="600"/>
      <c r="BK258" s="600"/>
      <c r="BL258" s="600"/>
      <c r="BM258" s="600"/>
      <c r="BN258" s="600"/>
      <c r="BO258" s="600"/>
      <c r="BP258" s="600"/>
      <c r="BQ258" s="600"/>
      <c r="BR258" s="600"/>
      <c r="BS258" s="600"/>
      <c r="BT258" s="600"/>
      <c r="BU258" s="600"/>
      <c r="BV258" s="600"/>
      <c r="BW258" s="600"/>
      <c r="BX258" s="600"/>
      <c r="BY258" s="600"/>
      <c r="BZ258" s="600"/>
      <c r="CA258" s="600"/>
      <c r="CB258" s="600"/>
      <c r="CC258" s="600"/>
      <c r="CD258" s="600"/>
      <c r="CE258" s="600"/>
      <c r="CF258" s="600"/>
      <c r="CG258" s="600"/>
      <c r="CH258" s="600"/>
      <c r="CI258" s="600"/>
      <c r="CJ258" s="600"/>
      <c r="CK258" s="600"/>
      <c r="CL258" s="600"/>
      <c r="CM258" s="600"/>
      <c r="CN258" s="600"/>
      <c r="CO258" s="600"/>
      <c r="CP258" s="600"/>
      <c r="CQ258" s="600"/>
      <c r="CR258" s="600"/>
      <c r="CS258" s="600"/>
      <c r="CT258" s="600"/>
      <c r="CU258" s="600"/>
      <c r="CV258" s="600"/>
      <c r="CW258" s="600"/>
      <c r="CX258" s="600"/>
      <c r="CY258" s="600"/>
      <c r="CZ258" s="600"/>
      <c r="DA258" s="600"/>
      <c r="DB258" s="600"/>
      <c r="DC258" s="600"/>
      <c r="DD258" s="600"/>
      <c r="DE258" s="600"/>
      <c r="DF258" s="600"/>
    </row>
    <row r="259" spans="1:110" ht="18.75">
      <c r="A259" s="139" t="s">
        <v>212</v>
      </c>
      <c r="B259" s="609"/>
      <c r="C259" s="609"/>
      <c r="D259" s="288" t="s">
        <v>61</v>
      </c>
      <c r="E259" s="288" t="s">
        <v>61</v>
      </c>
      <c r="F259" s="288" t="s">
        <v>61</v>
      </c>
      <c r="G259" s="288" t="s">
        <v>61</v>
      </c>
      <c r="H259" s="315" t="s">
        <v>61</v>
      </c>
      <c r="I259" s="318">
        <v>0</v>
      </c>
      <c r="J259" s="318">
        <v>232</v>
      </c>
      <c r="K259" s="315">
        <v>12</v>
      </c>
      <c r="L259" s="315" t="s">
        <v>61</v>
      </c>
      <c r="M259" s="135" t="s">
        <v>61</v>
      </c>
      <c r="N259" s="521">
        <v>0</v>
      </c>
      <c r="O259" s="521">
        <v>1</v>
      </c>
      <c r="P259" s="610">
        <v>0</v>
      </c>
      <c r="Q259" s="610">
        <v>-1</v>
      </c>
      <c r="R259" s="135">
        <v>1</v>
      </c>
      <c r="S259" s="135">
        <v>0</v>
      </c>
      <c r="T259" s="135">
        <v>16</v>
      </c>
      <c r="U259" s="135">
        <v>0</v>
      </c>
      <c r="V259" s="135">
        <v>30</v>
      </c>
      <c r="W259" s="610">
        <v>-1</v>
      </c>
      <c r="X259" s="595">
        <v>0</v>
      </c>
      <c r="Y259" s="595">
        <v>0</v>
      </c>
      <c r="Z259" s="595">
        <v>0</v>
      </c>
      <c r="AA259" s="595">
        <v>0</v>
      </c>
      <c r="AB259" s="595">
        <v>0</v>
      </c>
      <c r="AC259" s="380">
        <v>11</v>
      </c>
      <c r="AD259" s="380">
        <v>0</v>
      </c>
      <c r="AE259" s="380">
        <v>0</v>
      </c>
      <c r="AF259" s="380">
        <v>0</v>
      </c>
      <c r="AG259" s="380">
        <v>0</v>
      </c>
      <c r="AH259" s="380">
        <v>0</v>
      </c>
      <c r="AI259" s="380">
        <v>0</v>
      </c>
      <c r="AJ259" s="600"/>
      <c r="AK259" s="600"/>
      <c r="AL259" s="600"/>
      <c r="AM259" s="600"/>
      <c r="AN259" s="600"/>
      <c r="AO259" s="600"/>
      <c r="AP259" s="600"/>
      <c r="AQ259" s="600"/>
      <c r="AR259" s="600"/>
      <c r="AS259" s="600"/>
      <c r="AT259" s="600"/>
      <c r="AU259" s="600"/>
      <c r="AV259" s="600"/>
      <c r="AW259" s="600"/>
      <c r="AX259" s="600"/>
      <c r="AY259" s="600"/>
      <c r="AZ259" s="600"/>
      <c r="BA259" s="600"/>
      <c r="BB259" s="600"/>
      <c r="BC259" s="600"/>
      <c r="BD259" s="600"/>
      <c r="BE259" s="600"/>
      <c r="BF259" s="600"/>
      <c r="BG259" s="600"/>
      <c r="BH259" s="600"/>
      <c r="BI259" s="600"/>
      <c r="BJ259" s="600"/>
      <c r="BK259" s="600"/>
      <c r="BL259" s="600"/>
      <c r="BM259" s="600"/>
      <c r="BN259" s="600"/>
      <c r="BO259" s="600"/>
      <c r="BP259" s="600"/>
      <c r="BQ259" s="600"/>
      <c r="BR259" s="600"/>
      <c r="BS259" s="600"/>
      <c r="BT259" s="600"/>
      <c r="BU259" s="600"/>
      <c r="BV259" s="600"/>
      <c r="BW259" s="600"/>
      <c r="BX259" s="600"/>
      <c r="BY259" s="600"/>
      <c r="BZ259" s="600"/>
      <c r="CA259" s="600"/>
      <c r="CB259" s="600"/>
      <c r="CC259" s="600"/>
      <c r="CD259" s="600"/>
      <c r="CE259" s="600"/>
      <c r="CF259" s="600"/>
      <c r="CG259" s="600"/>
      <c r="CH259" s="600"/>
      <c r="CI259" s="600"/>
      <c r="CJ259" s="600"/>
      <c r="CK259" s="600"/>
      <c r="CL259" s="600"/>
      <c r="CM259" s="600"/>
      <c r="CN259" s="600"/>
      <c r="CO259" s="600"/>
      <c r="CP259" s="600"/>
      <c r="CQ259" s="600"/>
      <c r="CR259" s="600"/>
      <c r="CS259" s="600"/>
      <c r="CT259" s="600"/>
      <c r="CU259" s="600"/>
      <c r="CV259" s="600"/>
      <c r="CW259" s="600"/>
      <c r="CX259" s="600"/>
      <c r="CY259" s="600"/>
      <c r="CZ259" s="600"/>
      <c r="DA259" s="600"/>
      <c r="DB259" s="600"/>
      <c r="DC259" s="600"/>
      <c r="DD259" s="600"/>
      <c r="DE259" s="600"/>
      <c r="DF259" s="600"/>
    </row>
    <row r="260" spans="1:110">
      <c r="A260" s="139" t="s">
        <v>621</v>
      </c>
      <c r="B260" s="609"/>
      <c r="C260" s="609"/>
      <c r="D260" s="521">
        <v>0</v>
      </c>
      <c r="E260" s="521">
        <v>2</v>
      </c>
      <c r="F260" s="521">
        <v>1</v>
      </c>
      <c r="G260" s="521">
        <v>-1</v>
      </c>
      <c r="H260" s="521">
        <v>1</v>
      </c>
      <c r="I260" s="134">
        <v>0</v>
      </c>
      <c r="J260" s="134">
        <v>-1</v>
      </c>
      <c r="K260" s="134">
        <v>0</v>
      </c>
      <c r="L260" s="134">
        <v>0</v>
      </c>
      <c r="M260" s="521">
        <v>0</v>
      </c>
      <c r="N260" s="521">
        <v>2</v>
      </c>
      <c r="O260" s="521">
        <v>0</v>
      </c>
      <c r="P260" s="610">
        <v>0</v>
      </c>
      <c r="Q260" s="610">
        <v>0</v>
      </c>
      <c r="R260" s="521">
        <v>0</v>
      </c>
      <c r="S260" s="521">
        <v>1</v>
      </c>
      <c r="T260" s="521">
        <v>11</v>
      </c>
      <c r="U260" s="521">
        <v>0</v>
      </c>
      <c r="V260" s="521">
        <v>1</v>
      </c>
      <c r="W260" s="610">
        <v>0</v>
      </c>
      <c r="X260" s="595">
        <v>1</v>
      </c>
      <c r="Y260" s="595">
        <v>192</v>
      </c>
      <c r="Z260" s="595">
        <v>0</v>
      </c>
      <c r="AA260" s="595">
        <v>0</v>
      </c>
      <c r="AB260" s="595">
        <v>5</v>
      </c>
      <c r="AC260" s="380">
        <v>0</v>
      </c>
      <c r="AD260" s="380">
        <v>0</v>
      </c>
      <c r="AE260" s="380">
        <v>0</v>
      </c>
      <c r="AF260" s="380">
        <v>0</v>
      </c>
      <c r="AG260" s="380">
        <v>0</v>
      </c>
      <c r="AH260" s="380">
        <v>17</v>
      </c>
      <c r="AI260" s="380">
        <v>0</v>
      </c>
      <c r="AJ260" s="600"/>
      <c r="AK260" s="600"/>
      <c r="AL260" s="600"/>
      <c r="AM260" s="600"/>
      <c r="AN260" s="600"/>
      <c r="AO260" s="600"/>
      <c r="AP260" s="600"/>
      <c r="AQ260" s="600"/>
      <c r="AR260" s="600"/>
      <c r="AS260" s="600"/>
      <c r="AT260" s="600"/>
      <c r="AU260" s="600"/>
      <c r="AV260" s="600"/>
      <c r="AW260" s="600"/>
      <c r="AX260" s="600"/>
      <c r="AY260" s="600"/>
      <c r="AZ260" s="600"/>
      <c r="BA260" s="600"/>
      <c r="BB260" s="600"/>
      <c r="BC260" s="600"/>
      <c r="BD260" s="600"/>
      <c r="BE260" s="600"/>
      <c r="BF260" s="600"/>
      <c r="BG260" s="600"/>
      <c r="BH260" s="600"/>
      <c r="BI260" s="600"/>
      <c r="BJ260" s="600"/>
      <c r="BK260" s="600"/>
      <c r="BL260" s="600"/>
      <c r="BM260" s="600"/>
      <c r="BN260" s="600"/>
      <c r="BO260" s="600"/>
      <c r="BP260" s="600"/>
      <c r="BQ260" s="600"/>
      <c r="BR260" s="600"/>
      <c r="BS260" s="600"/>
      <c r="BT260" s="600"/>
      <c r="BU260" s="600"/>
      <c r="BV260" s="600"/>
      <c r="BW260" s="600"/>
      <c r="BX260" s="600"/>
      <c r="BY260" s="600"/>
      <c r="BZ260" s="600"/>
      <c r="CA260" s="600"/>
      <c r="CB260" s="600"/>
      <c r="CC260" s="600"/>
      <c r="CD260" s="600"/>
      <c r="CE260" s="600"/>
      <c r="CF260" s="600"/>
      <c r="CG260" s="600"/>
      <c r="CH260" s="600"/>
      <c r="CI260" s="600"/>
      <c r="CJ260" s="600"/>
      <c r="CK260" s="600"/>
      <c r="CL260" s="600"/>
      <c r="CM260" s="600"/>
      <c r="CN260" s="600"/>
      <c r="CO260" s="600"/>
      <c r="CP260" s="600"/>
      <c r="CQ260" s="600"/>
      <c r="CR260" s="600"/>
      <c r="CS260" s="600"/>
      <c r="CT260" s="600"/>
      <c r="CU260" s="600"/>
      <c r="CV260" s="600"/>
      <c r="CW260" s="600"/>
      <c r="CX260" s="600"/>
      <c r="CY260" s="600"/>
      <c r="CZ260" s="600"/>
      <c r="DA260" s="600"/>
      <c r="DB260" s="600"/>
      <c r="DC260" s="600"/>
      <c r="DD260" s="600"/>
      <c r="DE260" s="600"/>
      <c r="DF260" s="600"/>
    </row>
    <row r="261" spans="1:110">
      <c r="A261" s="139" t="s">
        <v>630</v>
      </c>
      <c r="B261" s="609"/>
      <c r="C261" s="609"/>
      <c r="D261" s="521">
        <v>0</v>
      </c>
      <c r="E261" s="521">
        <v>0</v>
      </c>
      <c r="F261" s="521">
        <v>0</v>
      </c>
      <c r="G261" s="521">
        <v>0</v>
      </c>
      <c r="H261" s="521">
        <v>0</v>
      </c>
      <c r="I261" s="134">
        <v>0</v>
      </c>
      <c r="J261" s="134">
        <v>1</v>
      </c>
      <c r="K261" s="134">
        <v>-1</v>
      </c>
      <c r="L261" s="315" t="s">
        <v>61</v>
      </c>
      <c r="M261" s="315" t="s">
        <v>61</v>
      </c>
      <c r="N261" s="315" t="s">
        <v>61</v>
      </c>
      <c r="O261" s="135" t="s">
        <v>61</v>
      </c>
      <c r="P261" s="136">
        <v>0</v>
      </c>
      <c r="Q261" s="136">
        <v>0</v>
      </c>
      <c r="R261" s="521">
        <v>0</v>
      </c>
      <c r="S261" s="135">
        <v>0</v>
      </c>
      <c r="T261" s="135" t="s">
        <v>61</v>
      </c>
      <c r="U261" s="135" t="s">
        <v>61</v>
      </c>
      <c r="V261" s="135" t="s">
        <v>61</v>
      </c>
      <c r="W261" s="135" t="s">
        <v>61</v>
      </c>
      <c r="X261" s="595">
        <v>1</v>
      </c>
      <c r="Y261" s="595">
        <v>0</v>
      </c>
      <c r="Z261" s="595">
        <v>0</v>
      </c>
      <c r="AA261" s="595">
        <v>2</v>
      </c>
      <c r="AB261" s="135" t="s">
        <v>61</v>
      </c>
      <c r="AC261" s="380" t="s">
        <v>61</v>
      </c>
      <c r="AD261" s="380">
        <v>1</v>
      </c>
      <c r="AE261" s="380">
        <v>0</v>
      </c>
      <c r="AF261" s="380" t="s">
        <v>61</v>
      </c>
      <c r="AG261" s="380" t="s">
        <v>61</v>
      </c>
      <c r="AH261" s="380">
        <v>0</v>
      </c>
      <c r="AI261" s="380" t="s">
        <v>61</v>
      </c>
      <c r="AJ261" s="600"/>
      <c r="AK261" s="600"/>
      <c r="AL261" s="600"/>
      <c r="AM261" s="600"/>
      <c r="AN261" s="600"/>
      <c r="AO261" s="600"/>
      <c r="AP261" s="600"/>
      <c r="AQ261" s="600"/>
      <c r="AR261" s="600"/>
      <c r="AS261" s="600"/>
      <c r="AT261" s="600"/>
      <c r="AU261" s="600"/>
      <c r="AV261" s="600"/>
      <c r="AW261" s="600"/>
      <c r="AX261" s="600"/>
      <c r="AY261" s="600"/>
      <c r="AZ261" s="600"/>
      <c r="BA261" s="600"/>
      <c r="BB261" s="600"/>
      <c r="BC261" s="600"/>
      <c r="BD261" s="600"/>
      <c r="BE261" s="600"/>
      <c r="BF261" s="600"/>
      <c r="BG261" s="600"/>
      <c r="BH261" s="600"/>
      <c r="BI261" s="600"/>
      <c r="BJ261" s="600"/>
      <c r="BK261" s="600"/>
      <c r="BL261" s="600"/>
      <c r="BM261" s="600"/>
      <c r="BN261" s="600"/>
      <c r="BO261" s="600"/>
      <c r="BP261" s="600"/>
      <c r="BQ261" s="600"/>
      <c r="BR261" s="600"/>
      <c r="BS261" s="600"/>
      <c r="BT261" s="600"/>
      <c r="BU261" s="600"/>
      <c r="BV261" s="600"/>
      <c r="BW261" s="600"/>
      <c r="BX261" s="600"/>
      <c r="BY261" s="600"/>
      <c r="BZ261" s="600"/>
      <c r="CA261" s="600"/>
      <c r="CB261" s="600"/>
      <c r="CC261" s="600"/>
      <c r="CD261" s="600"/>
      <c r="CE261" s="600"/>
      <c r="CF261" s="600"/>
      <c r="CG261" s="600"/>
      <c r="CH261" s="600"/>
      <c r="CI261" s="600"/>
      <c r="CJ261" s="600"/>
      <c r="CK261" s="600"/>
      <c r="CL261" s="600"/>
      <c r="CM261" s="600"/>
      <c r="CN261" s="600"/>
      <c r="CO261" s="600"/>
      <c r="CP261" s="600"/>
      <c r="CQ261" s="600"/>
      <c r="CR261" s="600"/>
      <c r="CS261" s="600"/>
      <c r="CT261" s="600"/>
      <c r="CU261" s="600"/>
      <c r="CV261" s="600"/>
      <c r="CW261" s="600"/>
      <c r="CX261" s="600"/>
      <c r="CY261" s="600"/>
      <c r="CZ261" s="600"/>
      <c r="DA261" s="600"/>
      <c r="DB261" s="600"/>
      <c r="DC261" s="600"/>
      <c r="DD261" s="600"/>
      <c r="DE261" s="600"/>
      <c r="DF261" s="600"/>
    </row>
    <row r="262" spans="1:110">
      <c r="A262" s="145" t="s">
        <v>355</v>
      </c>
      <c r="B262" s="167"/>
      <c r="C262" s="167"/>
      <c r="D262" s="522">
        <v>-1</v>
      </c>
      <c r="E262" s="522">
        <v>3</v>
      </c>
      <c r="F262" s="522">
        <v>7</v>
      </c>
      <c r="G262" s="522">
        <v>1</v>
      </c>
      <c r="H262" s="522">
        <v>0</v>
      </c>
      <c r="I262" s="209">
        <v>1</v>
      </c>
      <c r="J262" s="209">
        <v>0</v>
      </c>
      <c r="K262" s="209">
        <v>1</v>
      </c>
      <c r="L262" s="209">
        <v>0</v>
      </c>
      <c r="M262" s="522">
        <v>0</v>
      </c>
      <c r="N262" s="522">
        <v>0</v>
      </c>
      <c r="O262" s="522">
        <v>0</v>
      </c>
      <c r="P262" s="167">
        <v>0</v>
      </c>
      <c r="Q262" s="167">
        <v>1</v>
      </c>
      <c r="R262" s="521">
        <v>0</v>
      </c>
      <c r="S262" s="152">
        <v>0</v>
      </c>
      <c r="T262" s="152" t="s">
        <v>61</v>
      </c>
      <c r="U262" s="152">
        <v>0</v>
      </c>
      <c r="V262" s="152">
        <v>0</v>
      </c>
      <c r="W262" s="167">
        <v>1</v>
      </c>
      <c r="X262" s="602" t="s">
        <v>61</v>
      </c>
      <c r="Y262" s="602">
        <v>0</v>
      </c>
      <c r="Z262" s="602">
        <v>0</v>
      </c>
      <c r="AA262" s="602">
        <v>0</v>
      </c>
      <c r="AB262" s="135" t="s">
        <v>61</v>
      </c>
      <c r="AC262" s="382">
        <v>0</v>
      </c>
      <c r="AD262" s="382">
        <v>1</v>
      </c>
      <c r="AE262" s="382">
        <v>0</v>
      </c>
      <c r="AF262" s="382">
        <v>0</v>
      </c>
      <c r="AG262" s="382">
        <v>0</v>
      </c>
      <c r="AH262" s="382">
        <v>0</v>
      </c>
      <c r="AI262" s="382">
        <v>1</v>
      </c>
      <c r="AJ262" s="600"/>
      <c r="AK262" s="600"/>
      <c r="AL262" s="600"/>
      <c r="AM262" s="600"/>
      <c r="AN262" s="600"/>
      <c r="AO262" s="600"/>
      <c r="AP262" s="600"/>
      <c r="AQ262" s="600"/>
      <c r="AR262" s="600"/>
      <c r="AS262" s="600"/>
      <c r="AT262" s="600"/>
      <c r="AU262" s="600"/>
      <c r="AV262" s="600"/>
      <c r="AW262" s="600"/>
      <c r="AX262" s="600"/>
      <c r="AY262" s="600"/>
      <c r="AZ262" s="600"/>
      <c r="BA262" s="600"/>
      <c r="BB262" s="600"/>
      <c r="BC262" s="600"/>
      <c r="BD262" s="600"/>
      <c r="BE262" s="600"/>
      <c r="BF262" s="600"/>
      <c r="BG262" s="600"/>
      <c r="BH262" s="600"/>
      <c r="BI262" s="600"/>
      <c r="BJ262" s="600"/>
      <c r="BK262" s="600"/>
      <c r="BL262" s="600"/>
      <c r="BM262" s="600"/>
      <c r="BN262" s="600"/>
      <c r="BO262" s="600"/>
      <c r="BP262" s="600"/>
      <c r="BQ262" s="600"/>
      <c r="BR262" s="600"/>
      <c r="BS262" s="600"/>
      <c r="BT262" s="600"/>
      <c r="BU262" s="600"/>
      <c r="BV262" s="600"/>
      <c r="BW262" s="600"/>
      <c r="BX262" s="600"/>
      <c r="BY262" s="600"/>
      <c r="BZ262" s="600"/>
      <c r="CA262" s="600"/>
      <c r="CB262" s="600"/>
      <c r="CC262" s="600"/>
      <c r="CD262" s="600"/>
      <c r="CE262" s="600"/>
      <c r="CF262" s="600"/>
      <c r="CG262" s="600"/>
      <c r="CH262" s="600"/>
      <c r="CI262" s="600"/>
      <c r="CJ262" s="600"/>
      <c r="CK262" s="600"/>
      <c r="CL262" s="600"/>
      <c r="CM262" s="600"/>
      <c r="CN262" s="600"/>
      <c r="CO262" s="600"/>
      <c r="CP262" s="600"/>
      <c r="CQ262" s="600"/>
      <c r="CR262" s="600"/>
      <c r="CS262" s="600"/>
      <c r="CT262" s="600"/>
      <c r="CU262" s="600"/>
      <c r="CV262" s="600"/>
      <c r="CW262" s="600"/>
      <c r="CX262" s="600"/>
      <c r="CY262" s="600"/>
      <c r="CZ262" s="600"/>
      <c r="DA262" s="600"/>
      <c r="DB262" s="600"/>
      <c r="DC262" s="600"/>
      <c r="DD262" s="600"/>
      <c r="DE262" s="600"/>
      <c r="DF262" s="600"/>
    </row>
    <row r="263" spans="1:110" s="55" customFormat="1" ht="25.5" customHeight="1" thickBot="1">
      <c r="A263" s="296" t="s">
        <v>219</v>
      </c>
      <c r="B263" s="296"/>
      <c r="C263" s="296"/>
      <c r="D263" s="319">
        <f t="shared" ref="D263:W263" si="41">SUM(D257:D262)</f>
        <v>0</v>
      </c>
      <c r="E263" s="319">
        <f t="shared" si="41"/>
        <v>15</v>
      </c>
      <c r="F263" s="319">
        <f t="shared" si="41"/>
        <v>8</v>
      </c>
      <c r="G263" s="319">
        <f t="shared" si="41"/>
        <v>38</v>
      </c>
      <c r="H263" s="319">
        <f t="shared" si="41"/>
        <v>1</v>
      </c>
      <c r="I263" s="319">
        <f t="shared" si="41"/>
        <v>4</v>
      </c>
      <c r="J263" s="319">
        <f t="shared" si="41"/>
        <v>232</v>
      </c>
      <c r="K263" s="319">
        <f t="shared" si="41"/>
        <v>13</v>
      </c>
      <c r="L263" s="319">
        <f t="shared" si="41"/>
        <v>2</v>
      </c>
      <c r="M263" s="319">
        <f t="shared" si="41"/>
        <v>0</v>
      </c>
      <c r="N263" s="319">
        <f t="shared" si="41"/>
        <v>15</v>
      </c>
      <c r="O263" s="319">
        <f t="shared" si="41"/>
        <v>68</v>
      </c>
      <c r="P263" s="320">
        <f t="shared" si="41"/>
        <v>4</v>
      </c>
      <c r="Q263" s="320">
        <f t="shared" si="41"/>
        <v>10</v>
      </c>
      <c r="R263" s="320">
        <f t="shared" si="41"/>
        <v>7</v>
      </c>
      <c r="S263" s="320">
        <f t="shared" si="41"/>
        <v>8</v>
      </c>
      <c r="T263" s="320">
        <f t="shared" si="41"/>
        <v>46</v>
      </c>
      <c r="U263" s="320">
        <f t="shared" si="41"/>
        <v>4</v>
      </c>
      <c r="V263" s="320">
        <f t="shared" si="41"/>
        <v>36</v>
      </c>
      <c r="W263" s="320">
        <f t="shared" si="41"/>
        <v>7</v>
      </c>
      <c r="X263" s="543">
        <f t="shared" ref="X263:AH263" si="42">SUM(X257:X262)</f>
        <v>82</v>
      </c>
      <c r="Y263" s="543">
        <f t="shared" si="42"/>
        <v>193</v>
      </c>
      <c r="Z263" s="543">
        <f t="shared" si="42"/>
        <v>0</v>
      </c>
      <c r="AA263" s="543">
        <f t="shared" si="42"/>
        <v>9</v>
      </c>
      <c r="AB263" s="543">
        <f t="shared" si="42"/>
        <v>110</v>
      </c>
      <c r="AC263" s="543">
        <f t="shared" si="42"/>
        <v>11</v>
      </c>
      <c r="AD263" s="543">
        <f t="shared" si="42"/>
        <v>1</v>
      </c>
      <c r="AE263" s="543">
        <f t="shared" si="42"/>
        <v>33</v>
      </c>
      <c r="AF263" s="543">
        <f t="shared" si="42"/>
        <v>4</v>
      </c>
      <c r="AG263" s="543">
        <f t="shared" si="42"/>
        <v>0</v>
      </c>
      <c r="AH263" s="543">
        <f t="shared" si="42"/>
        <v>40</v>
      </c>
      <c r="AI263" s="543">
        <f>SUM(AI257:AI262)</f>
        <v>17</v>
      </c>
      <c r="AJ263" s="518"/>
      <c r="AK263" s="518"/>
      <c r="AL263" s="518"/>
      <c r="AM263" s="518"/>
      <c r="AN263" s="518"/>
      <c r="AO263" s="518"/>
      <c r="AP263" s="518"/>
      <c r="AQ263" s="518"/>
      <c r="AR263" s="518"/>
      <c r="AS263" s="518"/>
      <c r="AT263" s="518"/>
      <c r="AU263" s="518"/>
      <c r="AV263" s="518"/>
      <c r="AW263" s="518"/>
      <c r="AX263" s="518"/>
      <c r="AY263" s="518"/>
      <c r="AZ263" s="518"/>
      <c r="BA263" s="518"/>
      <c r="BB263" s="518"/>
      <c r="BC263" s="518"/>
      <c r="BD263" s="518"/>
      <c r="BE263" s="518"/>
      <c r="BF263" s="518"/>
      <c r="BG263" s="518"/>
      <c r="BH263" s="518"/>
      <c r="BI263" s="518"/>
      <c r="BJ263" s="518"/>
      <c r="BK263" s="518"/>
      <c r="BL263" s="518"/>
      <c r="BM263" s="518"/>
      <c r="BN263" s="518"/>
      <c r="BO263" s="518"/>
      <c r="BP263" s="518"/>
      <c r="BQ263" s="518"/>
      <c r="BR263" s="518"/>
      <c r="BS263" s="518"/>
      <c r="BT263" s="518"/>
      <c r="BU263" s="518"/>
      <c r="BV263" s="518"/>
      <c r="BW263" s="518"/>
      <c r="BX263" s="518"/>
      <c r="BY263" s="518"/>
      <c r="BZ263" s="518"/>
      <c r="CA263" s="518"/>
      <c r="CB263" s="518"/>
      <c r="CC263" s="518"/>
      <c r="CD263" s="518"/>
      <c r="CE263" s="518"/>
      <c r="CF263" s="518"/>
      <c r="CG263" s="518"/>
      <c r="CH263" s="518"/>
      <c r="CI263" s="518"/>
      <c r="CJ263" s="518"/>
      <c r="CK263" s="518"/>
      <c r="CL263" s="518"/>
      <c r="CM263" s="518"/>
      <c r="CN263" s="518"/>
      <c r="CO263" s="518"/>
      <c r="CP263" s="518"/>
      <c r="CQ263" s="518"/>
      <c r="CR263" s="518"/>
      <c r="CS263" s="518"/>
      <c r="CT263" s="518"/>
      <c r="CU263" s="518"/>
      <c r="CV263" s="518"/>
      <c r="CW263" s="518"/>
      <c r="CX263" s="518"/>
      <c r="CY263" s="518"/>
      <c r="CZ263" s="518"/>
      <c r="DA263" s="518"/>
      <c r="DB263" s="518"/>
      <c r="DC263" s="518"/>
      <c r="DD263" s="518"/>
      <c r="DE263" s="518"/>
      <c r="DF263" s="518"/>
    </row>
    <row r="264" spans="1:110" s="45" customFormat="1" ht="11.25" customHeight="1" thickTop="1">
      <c r="A264" s="125"/>
      <c r="B264" s="608"/>
      <c r="C264" s="608"/>
      <c r="D264" s="321"/>
      <c r="E264" s="321"/>
      <c r="F264" s="321"/>
      <c r="G264" s="321"/>
      <c r="H264" s="321"/>
      <c r="I264" s="321"/>
      <c r="J264" s="321"/>
      <c r="K264" s="321"/>
      <c r="L264" s="321"/>
      <c r="M264" s="134"/>
      <c r="N264" s="521"/>
      <c r="O264" s="521"/>
      <c r="P264" s="610"/>
      <c r="Q264" s="610"/>
      <c r="R264" s="610"/>
      <c r="S264" s="610"/>
      <c r="T264" s="610"/>
      <c r="U264" s="611"/>
      <c r="V264" s="610"/>
      <c r="W264" s="610"/>
      <c r="X264" s="595"/>
      <c r="Y264" s="595"/>
      <c r="Z264" s="595"/>
      <c r="AA264" s="600"/>
      <c r="AB264" s="600"/>
      <c r="AC264" s="600"/>
      <c r="AD264" s="600"/>
      <c r="AE264" s="600"/>
      <c r="AF264" s="600"/>
      <c r="AG264" s="600"/>
      <c r="AH264" s="600"/>
      <c r="AI264" s="600"/>
      <c r="AJ264" s="600"/>
      <c r="AK264" s="600"/>
      <c r="AL264" s="600"/>
      <c r="AM264" s="600"/>
      <c r="AN264" s="600"/>
      <c r="AO264" s="600"/>
      <c r="AP264" s="600"/>
      <c r="AQ264" s="600"/>
      <c r="AR264" s="600"/>
      <c r="AS264" s="601"/>
      <c r="AT264" s="601"/>
      <c r="AU264" s="601"/>
      <c r="AV264" s="601"/>
      <c r="AW264" s="601"/>
      <c r="AX264" s="601"/>
      <c r="AY264" s="601"/>
      <c r="AZ264" s="601"/>
      <c r="BA264" s="601"/>
      <c r="BB264" s="601"/>
      <c r="BC264" s="601"/>
      <c r="BD264" s="601"/>
      <c r="BE264" s="601"/>
      <c r="BF264" s="601"/>
      <c r="BG264" s="601"/>
      <c r="BH264" s="601"/>
      <c r="BI264" s="601"/>
      <c r="BJ264" s="601"/>
      <c r="BK264" s="601"/>
      <c r="BL264" s="601"/>
      <c r="BM264" s="601"/>
      <c r="BN264" s="601"/>
      <c r="BO264" s="601"/>
      <c r="BP264" s="601"/>
      <c r="BQ264" s="601"/>
      <c r="BR264" s="601"/>
      <c r="BS264" s="601"/>
      <c r="BT264" s="601"/>
      <c r="BU264" s="601"/>
      <c r="BV264" s="601"/>
      <c r="BW264" s="601"/>
      <c r="BX264" s="601"/>
      <c r="BY264" s="601"/>
      <c r="BZ264" s="601"/>
      <c r="CA264" s="601"/>
      <c r="CB264" s="601"/>
      <c r="CC264" s="601"/>
      <c r="CD264" s="601"/>
      <c r="CE264" s="601"/>
      <c r="CF264" s="601"/>
      <c r="CG264" s="601"/>
      <c r="CH264" s="601"/>
      <c r="CI264" s="601"/>
      <c r="CJ264" s="601"/>
      <c r="CK264" s="601"/>
      <c r="CL264" s="601"/>
      <c r="CM264" s="601"/>
      <c r="CN264" s="601"/>
      <c r="CO264" s="601"/>
      <c r="CP264" s="601"/>
      <c r="CQ264" s="601"/>
      <c r="CR264" s="601"/>
      <c r="CS264" s="601"/>
      <c r="CT264" s="601"/>
      <c r="CU264" s="601"/>
      <c r="CV264" s="601"/>
      <c r="CW264" s="601"/>
      <c r="CX264" s="601"/>
      <c r="CY264" s="601"/>
      <c r="CZ264" s="601"/>
      <c r="DA264" s="601"/>
      <c r="DB264" s="601"/>
      <c r="DC264" s="601"/>
      <c r="DD264" s="601"/>
      <c r="DE264" s="601"/>
      <c r="DF264" s="601"/>
    </row>
    <row r="265" spans="1:110">
      <c r="A265" s="609" t="s">
        <v>633</v>
      </c>
      <c r="B265" s="609"/>
      <c r="C265" s="609"/>
      <c r="D265" s="157"/>
      <c r="E265" s="157"/>
      <c r="F265" s="157"/>
      <c r="G265" s="157"/>
      <c r="H265" s="157"/>
      <c r="I265" s="157"/>
      <c r="J265" s="157"/>
      <c r="K265" s="157"/>
      <c r="L265" s="157"/>
      <c r="M265" s="134"/>
      <c r="N265" s="521"/>
      <c r="O265" s="521"/>
      <c r="P265" s="610"/>
      <c r="Q265" s="610"/>
      <c r="R265" s="610"/>
      <c r="S265" s="610"/>
      <c r="T265" s="610"/>
      <c r="U265" s="611"/>
      <c r="V265" s="610"/>
      <c r="W265" s="610"/>
      <c r="X265" s="595"/>
      <c r="Y265" s="595"/>
      <c r="Z265" s="595"/>
      <c r="AA265" s="600"/>
      <c r="AB265" s="600"/>
      <c r="AC265" s="600"/>
      <c r="AD265" s="600"/>
      <c r="AE265" s="600"/>
      <c r="AF265" s="600"/>
      <c r="AG265" s="600"/>
      <c r="AH265" s="600"/>
      <c r="AI265" s="600"/>
      <c r="AJ265" s="600"/>
      <c r="AK265" s="600"/>
      <c r="AL265" s="600"/>
      <c r="AM265" s="600"/>
      <c r="AN265" s="600"/>
      <c r="AO265" s="600"/>
      <c r="AP265" s="600"/>
      <c r="AQ265" s="600"/>
      <c r="AR265" s="600"/>
      <c r="AS265" s="600"/>
      <c r="AT265" s="600"/>
      <c r="AU265" s="600"/>
      <c r="AV265" s="600"/>
      <c r="AW265" s="600"/>
      <c r="AX265" s="600"/>
      <c r="AY265" s="600"/>
      <c r="AZ265" s="600"/>
      <c r="BA265" s="600"/>
      <c r="BB265" s="600"/>
      <c r="BC265" s="600"/>
      <c r="BD265" s="600"/>
      <c r="BE265" s="600"/>
      <c r="BF265" s="600"/>
      <c r="BG265" s="600"/>
      <c r="BH265" s="600"/>
      <c r="BI265" s="600"/>
      <c r="BJ265" s="600"/>
      <c r="BK265" s="600"/>
      <c r="BL265" s="600"/>
      <c r="BM265" s="600"/>
      <c r="BN265" s="600"/>
      <c r="BO265" s="600"/>
      <c r="BP265" s="600"/>
      <c r="BQ265" s="600"/>
      <c r="BR265" s="600"/>
      <c r="BS265" s="600"/>
      <c r="BT265" s="600"/>
      <c r="BU265" s="600"/>
      <c r="BV265" s="600"/>
      <c r="BW265" s="600"/>
      <c r="BX265" s="600"/>
      <c r="BY265" s="600"/>
      <c r="BZ265" s="600"/>
      <c r="CA265" s="600"/>
      <c r="CB265" s="600"/>
      <c r="CC265" s="600"/>
      <c r="CD265" s="600"/>
      <c r="CE265" s="600"/>
      <c r="CF265" s="600"/>
      <c r="CG265" s="600"/>
      <c r="CH265" s="600"/>
      <c r="CI265" s="600"/>
      <c r="CJ265" s="600"/>
      <c r="CK265" s="600"/>
      <c r="CL265" s="600"/>
      <c r="CM265" s="600"/>
      <c r="CN265" s="600"/>
      <c r="CO265" s="600"/>
      <c r="CP265" s="600"/>
      <c r="CQ265" s="600"/>
      <c r="CR265" s="600"/>
      <c r="CS265" s="600"/>
      <c r="CT265" s="600"/>
      <c r="CU265" s="600"/>
      <c r="CV265" s="600"/>
      <c r="CW265" s="600"/>
      <c r="CX265" s="600"/>
      <c r="CY265" s="600"/>
      <c r="CZ265" s="600"/>
      <c r="DA265" s="600"/>
      <c r="DB265" s="600"/>
      <c r="DC265" s="600"/>
      <c r="DD265" s="600"/>
      <c r="DE265" s="600"/>
      <c r="DF265" s="600"/>
    </row>
    <row r="266" spans="1:110">
      <c r="A266" s="609"/>
      <c r="B266" s="609"/>
      <c r="C266" s="609"/>
      <c r="D266" s="157"/>
      <c r="E266" s="157"/>
      <c r="F266" s="157"/>
      <c r="G266" s="157"/>
      <c r="H266" s="157"/>
      <c r="I266" s="157"/>
      <c r="J266" s="157"/>
      <c r="K266" s="157"/>
      <c r="L266" s="157"/>
      <c r="M266" s="134"/>
      <c r="N266" s="521"/>
      <c r="O266" s="521"/>
      <c r="P266" s="610"/>
      <c r="Q266" s="610"/>
      <c r="R266" s="610"/>
      <c r="S266" s="610"/>
      <c r="T266" s="610"/>
      <c r="U266" s="611"/>
      <c r="V266" s="610"/>
      <c r="W266" s="610"/>
      <c r="X266" s="595"/>
      <c r="Y266" s="595"/>
      <c r="Z266" s="595"/>
      <c r="AA266" s="600"/>
      <c r="AB266" s="600"/>
      <c r="AC266" s="600"/>
      <c r="AD266" s="600"/>
      <c r="AE266" s="600"/>
      <c r="AF266" s="600"/>
      <c r="AG266" s="600"/>
      <c r="AH266" s="600"/>
      <c r="AI266" s="600"/>
      <c r="AJ266" s="600"/>
      <c r="AK266" s="600"/>
      <c r="AL266" s="600"/>
      <c r="AM266" s="600"/>
      <c r="AN266" s="600"/>
      <c r="AO266" s="600"/>
      <c r="AP266" s="600"/>
      <c r="AQ266" s="600"/>
      <c r="AR266" s="600"/>
      <c r="AS266" s="600"/>
      <c r="AT266" s="600"/>
      <c r="AU266" s="600"/>
      <c r="AV266" s="600"/>
      <c r="AW266" s="600"/>
      <c r="AX266" s="600"/>
      <c r="AY266" s="600"/>
      <c r="AZ266" s="600"/>
      <c r="BA266" s="600"/>
      <c r="BB266" s="600"/>
      <c r="BC266" s="600"/>
      <c r="BD266" s="600"/>
      <c r="BE266" s="600"/>
      <c r="BF266" s="600"/>
      <c r="BG266" s="600"/>
      <c r="BH266" s="600"/>
      <c r="BI266" s="600"/>
      <c r="BJ266" s="600"/>
      <c r="BK266" s="600"/>
      <c r="BL266" s="600"/>
      <c r="BM266" s="600"/>
      <c r="BN266" s="600"/>
      <c r="BO266" s="600"/>
      <c r="BP266" s="600"/>
      <c r="BQ266" s="600"/>
      <c r="BR266" s="600"/>
      <c r="BS266" s="600"/>
      <c r="BT266" s="600"/>
      <c r="BU266" s="600"/>
      <c r="BV266" s="600"/>
      <c r="BW266" s="600"/>
      <c r="BX266" s="600"/>
      <c r="BY266" s="600"/>
      <c r="BZ266" s="600"/>
      <c r="CA266" s="600"/>
      <c r="CB266" s="600"/>
      <c r="CC266" s="600"/>
      <c r="CD266" s="600"/>
      <c r="CE266" s="600"/>
      <c r="CF266" s="600"/>
      <c r="CG266" s="600"/>
      <c r="CH266" s="600"/>
      <c r="CI266" s="600"/>
      <c r="CJ266" s="600"/>
      <c r="CK266" s="600"/>
      <c r="CL266" s="600"/>
      <c r="CM266" s="600"/>
      <c r="CN266" s="600"/>
      <c r="CO266" s="600"/>
      <c r="CP266" s="600"/>
      <c r="CQ266" s="600"/>
      <c r="CR266" s="600"/>
      <c r="CS266" s="600"/>
      <c r="CT266" s="600"/>
      <c r="CU266" s="600"/>
      <c r="CV266" s="600"/>
      <c r="CW266" s="600"/>
      <c r="CX266" s="600"/>
      <c r="CY266" s="600"/>
      <c r="CZ266" s="600"/>
      <c r="DA266" s="600"/>
      <c r="DB266" s="600"/>
      <c r="DC266" s="600"/>
      <c r="DD266" s="600"/>
      <c r="DE266" s="600"/>
      <c r="DF266" s="600"/>
    </row>
    <row r="267" spans="1:110">
      <c r="A267" s="609"/>
      <c r="B267" s="609"/>
      <c r="C267" s="609"/>
      <c r="D267" s="157"/>
      <c r="E267" s="157"/>
      <c r="F267" s="157"/>
      <c r="G267" s="157"/>
      <c r="H267" s="157"/>
      <c r="I267" s="157"/>
      <c r="J267" s="157"/>
      <c r="K267" s="157"/>
      <c r="L267" s="157"/>
      <c r="M267" s="134"/>
      <c r="N267" s="521"/>
      <c r="O267" s="521"/>
      <c r="P267" s="610"/>
      <c r="Q267" s="610"/>
      <c r="R267" s="610"/>
      <c r="S267" s="610"/>
      <c r="T267" s="610"/>
      <c r="U267" s="611"/>
      <c r="V267" s="610"/>
      <c r="W267" s="610"/>
      <c r="X267" s="595"/>
      <c r="Y267" s="595"/>
      <c r="Z267" s="595"/>
      <c r="AA267" s="600"/>
      <c r="AB267" s="600"/>
      <c r="AC267" s="600"/>
      <c r="AD267" s="600"/>
      <c r="AE267" s="600"/>
      <c r="AF267" s="600"/>
      <c r="AG267" s="600"/>
      <c r="AH267" s="600"/>
      <c r="AI267" s="600"/>
      <c r="AJ267" s="600"/>
      <c r="AK267" s="600"/>
      <c r="AL267" s="600"/>
      <c r="AM267" s="600"/>
      <c r="AN267" s="600"/>
      <c r="AO267" s="600"/>
      <c r="AP267" s="600"/>
      <c r="AQ267" s="600"/>
      <c r="AR267" s="600"/>
      <c r="AS267" s="600"/>
      <c r="AT267" s="600"/>
      <c r="AU267" s="600"/>
      <c r="AV267" s="600"/>
      <c r="AW267" s="600"/>
      <c r="AX267" s="600"/>
      <c r="AY267" s="600"/>
      <c r="AZ267" s="600"/>
      <c r="BA267" s="600"/>
      <c r="BB267" s="600"/>
      <c r="BC267" s="600"/>
      <c r="BD267" s="600"/>
      <c r="BE267" s="600"/>
      <c r="BF267" s="600"/>
      <c r="BG267" s="600"/>
      <c r="BH267" s="600"/>
      <c r="BI267" s="600"/>
      <c r="BJ267" s="600"/>
      <c r="BK267" s="600"/>
      <c r="BL267" s="600"/>
      <c r="BM267" s="600"/>
      <c r="BN267" s="600"/>
      <c r="BO267" s="600"/>
      <c r="BP267" s="600"/>
      <c r="BQ267" s="600"/>
      <c r="BR267" s="600"/>
      <c r="BS267" s="600"/>
      <c r="BT267" s="600"/>
      <c r="BU267" s="600"/>
      <c r="BV267" s="600"/>
      <c r="BW267" s="600"/>
      <c r="BX267" s="600"/>
      <c r="BY267" s="600"/>
      <c r="BZ267" s="600"/>
      <c r="CA267" s="600"/>
      <c r="CB267" s="600"/>
      <c r="CC267" s="600"/>
      <c r="CD267" s="600"/>
      <c r="CE267" s="600"/>
      <c r="CF267" s="600"/>
      <c r="CG267" s="600"/>
      <c r="CH267" s="600"/>
      <c r="CI267" s="600"/>
      <c r="CJ267" s="600"/>
      <c r="CK267" s="600"/>
      <c r="CL267" s="600"/>
      <c r="CM267" s="600"/>
      <c r="CN267" s="600"/>
      <c r="CO267" s="600"/>
      <c r="CP267" s="600"/>
      <c r="CQ267" s="600"/>
      <c r="CR267" s="600"/>
      <c r="CS267" s="600"/>
      <c r="CT267" s="600"/>
      <c r="CU267" s="600"/>
      <c r="CV267" s="600"/>
      <c r="CW267" s="600"/>
      <c r="CX267" s="600"/>
      <c r="CY267" s="600"/>
      <c r="CZ267" s="600"/>
      <c r="DA267" s="600"/>
      <c r="DB267" s="600"/>
      <c r="DC267" s="600"/>
      <c r="DD267" s="600"/>
      <c r="DE267" s="600"/>
      <c r="DF267" s="600"/>
    </row>
    <row r="268" spans="1:110" s="55" customFormat="1" ht="18" customHeight="1">
      <c r="A268" s="608" t="s">
        <v>634</v>
      </c>
      <c r="B268" s="142"/>
      <c r="C268" s="142"/>
      <c r="D268" s="311"/>
      <c r="E268" s="311"/>
      <c r="F268" s="311"/>
      <c r="G268" s="311"/>
      <c r="H268" s="311"/>
      <c r="I268" s="311"/>
      <c r="J268" s="311"/>
      <c r="K268" s="311"/>
      <c r="L268" s="311"/>
      <c r="M268" s="278"/>
      <c r="N268" s="272"/>
      <c r="O268" s="272"/>
      <c r="P268" s="228"/>
      <c r="Q268" s="228"/>
      <c r="R268" s="228"/>
      <c r="S268" s="228"/>
      <c r="T268" s="228"/>
      <c r="U268" s="298"/>
      <c r="V268" s="228"/>
      <c r="W268" s="228"/>
      <c r="X268" s="112"/>
      <c r="Y268" s="112"/>
      <c r="Z268" s="112"/>
      <c r="AA268" s="518"/>
      <c r="AB268" s="518"/>
      <c r="AC268" s="518"/>
      <c r="AD268" s="518"/>
      <c r="AE268" s="518"/>
      <c r="AF268" s="518"/>
      <c r="AG268" s="518"/>
      <c r="AH268" s="518"/>
      <c r="AI268" s="518"/>
      <c r="AJ268" s="518"/>
      <c r="AK268" s="518"/>
      <c r="AL268" s="518"/>
      <c r="AM268" s="518"/>
      <c r="AN268" s="518"/>
      <c r="AO268" s="518"/>
      <c r="AP268" s="518"/>
      <c r="AQ268" s="518"/>
      <c r="AR268" s="518"/>
      <c r="AS268" s="518"/>
      <c r="AT268" s="518"/>
      <c r="AU268" s="518"/>
      <c r="AV268" s="518"/>
      <c r="AW268" s="518"/>
      <c r="AX268" s="518"/>
      <c r="AY268" s="518"/>
      <c r="AZ268" s="518"/>
      <c r="BA268" s="518"/>
      <c r="BB268" s="518"/>
      <c r="BC268" s="518"/>
      <c r="BD268" s="518"/>
      <c r="BE268" s="518"/>
      <c r="BF268" s="518"/>
      <c r="BG268" s="518"/>
      <c r="BH268" s="518"/>
      <c r="BI268" s="518"/>
      <c r="BJ268" s="518"/>
      <c r="BK268" s="518"/>
      <c r="BL268" s="518"/>
      <c r="BM268" s="518"/>
      <c r="BN268" s="518"/>
      <c r="BO268" s="518"/>
      <c r="BP268" s="518"/>
      <c r="BQ268" s="518"/>
      <c r="BR268" s="518"/>
      <c r="BS268" s="518"/>
      <c r="BT268" s="518"/>
      <c r="BU268" s="518"/>
      <c r="BV268" s="518"/>
      <c r="BW268" s="518"/>
      <c r="BX268" s="518"/>
      <c r="BY268" s="518"/>
      <c r="BZ268" s="518"/>
      <c r="CA268" s="518"/>
      <c r="CB268" s="518"/>
      <c r="CC268" s="518"/>
      <c r="CD268" s="518"/>
      <c r="CE268" s="518"/>
      <c r="CF268" s="518"/>
      <c r="CG268" s="518"/>
      <c r="CH268" s="518"/>
      <c r="CI268" s="518"/>
      <c r="CJ268" s="518"/>
      <c r="CK268" s="518"/>
      <c r="CL268" s="518"/>
      <c r="CM268" s="518"/>
      <c r="CN268" s="518"/>
      <c r="CO268" s="518"/>
      <c r="CP268" s="518"/>
      <c r="CQ268" s="518"/>
      <c r="CR268" s="518"/>
      <c r="CS268" s="518"/>
      <c r="CT268" s="518"/>
      <c r="CU268" s="518"/>
      <c r="CV268" s="518"/>
      <c r="CW268" s="518"/>
      <c r="CX268" s="518"/>
      <c r="CY268" s="518"/>
      <c r="CZ268" s="518"/>
      <c r="DA268" s="518"/>
      <c r="DB268" s="518"/>
      <c r="DC268" s="518"/>
      <c r="DD268" s="518"/>
      <c r="DE268" s="518"/>
      <c r="DF268" s="518"/>
    </row>
    <row r="269" spans="1:110" s="55" customFormat="1" ht="37.5" customHeight="1" thickBot="1">
      <c r="A269" s="126" t="s">
        <v>17</v>
      </c>
      <c r="B269" s="127"/>
      <c r="C269" s="128"/>
      <c r="D269" s="195" t="s">
        <v>405</v>
      </c>
      <c r="E269" s="195" t="s">
        <v>406</v>
      </c>
      <c r="F269" s="195" t="s">
        <v>407</v>
      </c>
      <c r="G269" s="195" t="s">
        <v>408</v>
      </c>
      <c r="H269" s="195" t="s">
        <v>409</v>
      </c>
      <c r="I269" s="195" t="s">
        <v>410</v>
      </c>
      <c r="J269" s="195" t="s">
        <v>411</v>
      </c>
      <c r="K269" s="195" t="s">
        <v>412</v>
      </c>
      <c r="L269" s="195" t="s">
        <v>413</v>
      </c>
      <c r="M269" s="129" t="s">
        <v>414</v>
      </c>
      <c r="N269" s="129" t="s">
        <v>415</v>
      </c>
      <c r="O269" s="129" t="s">
        <v>416</v>
      </c>
      <c r="P269" s="130" t="s">
        <v>417</v>
      </c>
      <c r="Q269" s="130" t="s">
        <v>418</v>
      </c>
      <c r="R269" s="130" t="s">
        <v>419</v>
      </c>
      <c r="S269" s="130" t="s">
        <v>420</v>
      </c>
      <c r="T269" s="130" t="s">
        <v>421</v>
      </c>
      <c r="U269" s="130" t="s">
        <v>422</v>
      </c>
      <c r="V269" s="130" t="s">
        <v>423</v>
      </c>
      <c r="W269" s="130" t="s">
        <v>424</v>
      </c>
      <c r="X269" s="527" t="s">
        <v>425</v>
      </c>
      <c r="Y269" s="527" t="s">
        <v>426</v>
      </c>
      <c r="Z269" s="527" t="s">
        <v>427</v>
      </c>
      <c r="AA269" s="527" t="s">
        <v>428</v>
      </c>
      <c r="AB269" s="527" t="s">
        <v>429</v>
      </c>
      <c r="AC269" s="527" t="s">
        <v>430</v>
      </c>
      <c r="AD269" s="527" t="s">
        <v>431</v>
      </c>
      <c r="AE269" s="527" t="s">
        <v>432</v>
      </c>
      <c r="AF269" s="527" t="s">
        <v>18</v>
      </c>
      <c r="AG269" s="527" t="s">
        <v>19</v>
      </c>
      <c r="AH269" s="527" t="s">
        <v>20</v>
      </c>
      <c r="AI269" s="527" t="s">
        <v>21</v>
      </c>
      <c r="AJ269" s="518"/>
      <c r="AK269" s="518"/>
      <c r="AL269" s="518"/>
      <c r="AM269" s="518"/>
      <c r="AN269" s="518"/>
      <c r="AO269" s="518"/>
      <c r="AP269" s="518"/>
      <c r="AQ269" s="518"/>
      <c r="AR269" s="518"/>
      <c r="AS269" s="518"/>
      <c r="AT269" s="518"/>
      <c r="AU269" s="518"/>
      <c r="AV269" s="518"/>
      <c r="AW269" s="518"/>
      <c r="AX269" s="518"/>
      <c r="AY269" s="518"/>
      <c r="AZ269" s="518"/>
      <c r="BA269" s="518"/>
      <c r="BB269" s="518"/>
      <c r="BC269" s="518"/>
      <c r="BD269" s="518"/>
      <c r="BE269" s="518"/>
      <c r="BF269" s="518"/>
      <c r="BG269" s="518"/>
      <c r="BH269" s="518"/>
      <c r="BI269" s="518"/>
      <c r="BJ269" s="518"/>
      <c r="BK269" s="518"/>
      <c r="BL269" s="518"/>
      <c r="BM269" s="518"/>
      <c r="BN269" s="518"/>
      <c r="BO269" s="518"/>
      <c r="BP269" s="518"/>
      <c r="BQ269" s="518"/>
      <c r="BR269" s="518"/>
      <c r="BS269" s="518"/>
      <c r="BT269" s="518"/>
      <c r="BU269" s="518"/>
      <c r="BV269" s="518"/>
      <c r="BW269" s="518"/>
      <c r="BX269" s="518"/>
      <c r="BY269" s="518"/>
      <c r="BZ269" s="518"/>
      <c r="CA269" s="518"/>
      <c r="CB269" s="518"/>
      <c r="CC269" s="518"/>
      <c r="CD269" s="518"/>
      <c r="CE269" s="518"/>
      <c r="CF269" s="518"/>
      <c r="CG269" s="518"/>
      <c r="CH269" s="518"/>
      <c r="CI269" s="518"/>
      <c r="CJ269" s="518"/>
      <c r="CK269" s="518"/>
      <c r="CL269" s="518"/>
      <c r="CM269" s="518"/>
      <c r="CN269" s="518"/>
      <c r="CO269" s="518"/>
      <c r="CP269" s="518"/>
      <c r="CQ269" s="518"/>
      <c r="CR269" s="518"/>
      <c r="CS269" s="518"/>
      <c r="CT269" s="518"/>
      <c r="CU269" s="518"/>
      <c r="CV269" s="518"/>
      <c r="CW269" s="518"/>
      <c r="CX269" s="518"/>
      <c r="CY269" s="518"/>
      <c r="CZ269" s="518"/>
      <c r="DA269" s="518"/>
      <c r="DB269" s="518"/>
      <c r="DC269" s="518"/>
      <c r="DD269" s="518"/>
      <c r="DE269" s="518"/>
      <c r="DF269" s="518"/>
    </row>
    <row r="270" spans="1:110" ht="19.5" customHeight="1">
      <c r="A270" s="139" t="s">
        <v>619</v>
      </c>
      <c r="B270" s="609"/>
      <c r="C270" s="609"/>
      <c r="D270" s="521">
        <v>-9</v>
      </c>
      <c r="E270" s="521">
        <v>8</v>
      </c>
      <c r="F270" s="521">
        <v>-12</v>
      </c>
      <c r="G270" s="521">
        <v>-21</v>
      </c>
      <c r="H270" s="521">
        <v>-30</v>
      </c>
      <c r="I270" s="134">
        <v>24</v>
      </c>
      <c r="J270" s="134">
        <v>36</v>
      </c>
      <c r="K270" s="322">
        <v>-12</v>
      </c>
      <c r="L270" s="134">
        <v>36</v>
      </c>
      <c r="M270" s="521">
        <v>-124</v>
      </c>
      <c r="N270" s="521">
        <v>56</v>
      </c>
      <c r="O270" s="521">
        <v>85</v>
      </c>
      <c r="P270" s="521">
        <v>13</v>
      </c>
      <c r="Q270" s="521">
        <v>-34</v>
      </c>
      <c r="R270" s="521">
        <v>-11</v>
      </c>
      <c r="S270" s="157">
        <v>-65</v>
      </c>
      <c r="T270" s="157">
        <v>43</v>
      </c>
      <c r="U270" s="157">
        <v>8</v>
      </c>
      <c r="V270" s="157">
        <v>-16</v>
      </c>
      <c r="W270" s="610">
        <v>-207</v>
      </c>
      <c r="X270" s="595">
        <v>164</v>
      </c>
      <c r="Y270" s="595">
        <v>12</v>
      </c>
      <c r="Z270" s="595">
        <v>5</v>
      </c>
      <c r="AA270" s="595">
        <v>92</v>
      </c>
      <c r="AB270" s="595">
        <v>-21</v>
      </c>
      <c r="AC270" s="380">
        <v>-8</v>
      </c>
      <c r="AD270" s="380">
        <v>4</v>
      </c>
      <c r="AE270" s="380">
        <v>-3</v>
      </c>
      <c r="AF270" s="380">
        <v>-44</v>
      </c>
      <c r="AG270" s="380">
        <v>127</v>
      </c>
      <c r="AH270" s="380">
        <v>-109</v>
      </c>
      <c r="AI270" s="380">
        <v>64</v>
      </c>
      <c r="AJ270" s="600"/>
      <c r="AK270" s="600"/>
      <c r="AL270" s="600"/>
      <c r="AM270" s="600"/>
      <c r="AN270" s="600"/>
      <c r="AO270" s="600"/>
      <c r="AP270" s="600"/>
      <c r="AQ270" s="600"/>
      <c r="AR270" s="600"/>
      <c r="AS270" s="600"/>
      <c r="AT270" s="600"/>
      <c r="AU270" s="600"/>
      <c r="AV270" s="600"/>
      <c r="AW270" s="600"/>
      <c r="AX270" s="600"/>
      <c r="AY270" s="600"/>
      <c r="AZ270" s="600"/>
      <c r="BA270" s="600"/>
      <c r="BB270" s="600"/>
      <c r="BC270" s="600"/>
      <c r="BD270" s="600"/>
      <c r="BE270" s="600"/>
      <c r="BF270" s="600"/>
      <c r="BG270" s="600"/>
      <c r="BH270" s="600"/>
      <c r="BI270" s="600"/>
      <c r="BJ270" s="600"/>
      <c r="BK270" s="600"/>
      <c r="BL270" s="600"/>
      <c r="BM270" s="600"/>
      <c r="BN270" s="600"/>
      <c r="BO270" s="600"/>
      <c r="BP270" s="600"/>
      <c r="BQ270" s="600"/>
      <c r="BR270" s="600"/>
      <c r="BS270" s="600"/>
      <c r="BT270" s="600"/>
      <c r="BU270" s="600"/>
      <c r="BV270" s="600"/>
      <c r="BW270" s="600"/>
      <c r="BX270" s="600"/>
      <c r="BY270" s="600"/>
      <c r="BZ270" s="600"/>
      <c r="CA270" s="600"/>
      <c r="CB270" s="600"/>
      <c r="CC270" s="600"/>
      <c r="CD270" s="600"/>
      <c r="CE270" s="600"/>
      <c r="CF270" s="600"/>
      <c r="CG270" s="600"/>
      <c r="CH270" s="600"/>
      <c r="CI270" s="600"/>
      <c r="CJ270" s="600"/>
      <c r="CK270" s="600"/>
      <c r="CL270" s="600"/>
      <c r="CM270" s="600"/>
      <c r="CN270" s="600"/>
      <c r="CO270" s="600"/>
      <c r="CP270" s="600"/>
      <c r="CQ270" s="600"/>
      <c r="CR270" s="600"/>
      <c r="CS270" s="600"/>
      <c r="CT270" s="600"/>
      <c r="CU270" s="600"/>
      <c r="CV270" s="600"/>
      <c r="CW270" s="600"/>
      <c r="CX270" s="600"/>
      <c r="CY270" s="600"/>
      <c r="CZ270" s="600"/>
      <c r="DA270" s="600"/>
      <c r="DB270" s="600"/>
      <c r="DC270" s="600"/>
      <c r="DD270" s="600"/>
      <c r="DE270" s="600"/>
      <c r="DF270" s="600"/>
    </row>
    <row r="271" spans="1:110" ht="17.25" customHeight="1">
      <c r="A271" s="139" t="s">
        <v>629</v>
      </c>
      <c r="B271" s="609"/>
      <c r="C271" s="609"/>
      <c r="D271" s="521">
        <v>-8</v>
      </c>
      <c r="E271" s="521">
        <v>2</v>
      </c>
      <c r="F271" s="521">
        <v>-11</v>
      </c>
      <c r="G271" s="521">
        <v>8</v>
      </c>
      <c r="H271" s="521">
        <v>5</v>
      </c>
      <c r="I271" s="134">
        <v>-4</v>
      </c>
      <c r="J271" s="134">
        <v>1</v>
      </c>
      <c r="K271" s="134">
        <v>0</v>
      </c>
      <c r="L271" s="134">
        <v>7</v>
      </c>
      <c r="M271" s="521">
        <v>10</v>
      </c>
      <c r="N271" s="521">
        <v>-10</v>
      </c>
      <c r="O271" s="521">
        <v>-14</v>
      </c>
      <c r="P271" s="521">
        <v>1</v>
      </c>
      <c r="Q271" s="521">
        <v>4</v>
      </c>
      <c r="R271" s="521">
        <v>-4</v>
      </c>
      <c r="S271" s="157">
        <v>-1</v>
      </c>
      <c r="T271" s="157">
        <v>8</v>
      </c>
      <c r="U271" s="157">
        <v>-1</v>
      </c>
      <c r="V271" s="157">
        <v>-3</v>
      </c>
      <c r="W271" s="610">
        <v>-5</v>
      </c>
      <c r="X271" s="595">
        <v>14</v>
      </c>
      <c r="Y271" s="595">
        <v>1</v>
      </c>
      <c r="Z271" s="595">
        <v>4</v>
      </c>
      <c r="AA271" s="595">
        <v>-3</v>
      </c>
      <c r="AB271" s="595">
        <v>-6</v>
      </c>
      <c r="AC271" s="380">
        <v>-3</v>
      </c>
      <c r="AD271" s="380">
        <v>0</v>
      </c>
      <c r="AE271" s="380">
        <v>2</v>
      </c>
      <c r="AF271" s="380">
        <v>5</v>
      </c>
      <c r="AG271" s="380">
        <v>-3</v>
      </c>
      <c r="AH271" s="380">
        <v>2</v>
      </c>
      <c r="AI271" s="380">
        <v>-7</v>
      </c>
      <c r="AJ271" s="600"/>
      <c r="AK271" s="600"/>
      <c r="AL271" s="600"/>
      <c r="AM271" s="600"/>
      <c r="AN271" s="600"/>
      <c r="AO271" s="600"/>
      <c r="AP271" s="600"/>
      <c r="AQ271" s="600"/>
      <c r="AR271" s="600"/>
      <c r="AS271" s="600"/>
      <c r="AT271" s="600"/>
      <c r="AU271" s="600"/>
      <c r="AV271" s="600"/>
      <c r="AW271" s="600"/>
      <c r="AX271" s="600"/>
      <c r="AY271" s="600"/>
      <c r="AZ271" s="600"/>
      <c r="BA271" s="600"/>
      <c r="BB271" s="600"/>
      <c r="BC271" s="600"/>
      <c r="BD271" s="600"/>
      <c r="BE271" s="600"/>
      <c r="BF271" s="600"/>
      <c r="BG271" s="600"/>
      <c r="BH271" s="600"/>
      <c r="BI271" s="600"/>
      <c r="BJ271" s="600"/>
      <c r="BK271" s="600"/>
      <c r="BL271" s="600"/>
      <c r="BM271" s="600"/>
      <c r="BN271" s="600"/>
      <c r="BO271" s="600"/>
      <c r="BP271" s="600"/>
      <c r="BQ271" s="600"/>
      <c r="BR271" s="600"/>
      <c r="BS271" s="600"/>
      <c r="BT271" s="600"/>
      <c r="BU271" s="600"/>
      <c r="BV271" s="600"/>
      <c r="BW271" s="600"/>
      <c r="BX271" s="600"/>
      <c r="BY271" s="600"/>
      <c r="BZ271" s="600"/>
      <c r="CA271" s="600"/>
      <c r="CB271" s="600"/>
      <c r="CC271" s="600"/>
      <c r="CD271" s="600"/>
      <c r="CE271" s="600"/>
      <c r="CF271" s="600"/>
      <c r="CG271" s="600"/>
      <c r="CH271" s="600"/>
      <c r="CI271" s="600"/>
      <c r="CJ271" s="600"/>
      <c r="CK271" s="600"/>
      <c r="CL271" s="600"/>
      <c r="CM271" s="600"/>
      <c r="CN271" s="600"/>
      <c r="CO271" s="600"/>
      <c r="CP271" s="600"/>
      <c r="CQ271" s="600"/>
      <c r="CR271" s="600"/>
      <c r="CS271" s="600"/>
      <c r="CT271" s="600"/>
      <c r="CU271" s="600"/>
      <c r="CV271" s="600"/>
      <c r="CW271" s="600"/>
      <c r="CX271" s="600"/>
      <c r="CY271" s="600"/>
      <c r="CZ271" s="600"/>
      <c r="DA271" s="600"/>
      <c r="DB271" s="600"/>
      <c r="DC271" s="600"/>
      <c r="DD271" s="600"/>
      <c r="DE271" s="600"/>
      <c r="DF271" s="600"/>
    </row>
    <row r="272" spans="1:110" ht="17.25" customHeight="1">
      <c r="A272" s="139" t="s">
        <v>212</v>
      </c>
      <c r="B272" s="609"/>
      <c r="C272" s="609"/>
      <c r="D272" s="288" t="s">
        <v>61</v>
      </c>
      <c r="E272" s="288" t="s">
        <v>61</v>
      </c>
      <c r="F272" s="288" t="s">
        <v>61</v>
      </c>
      <c r="G272" s="288" t="s">
        <v>61</v>
      </c>
      <c r="H272" s="315" t="s">
        <v>61</v>
      </c>
      <c r="I272" s="315" t="s">
        <v>61</v>
      </c>
      <c r="J272" s="315" t="s">
        <v>61</v>
      </c>
      <c r="K272" s="315" t="s">
        <v>61</v>
      </c>
      <c r="L272" s="181" t="s">
        <v>61</v>
      </c>
      <c r="M272" s="181" t="s">
        <v>61</v>
      </c>
      <c r="N272" s="181" t="s">
        <v>61</v>
      </c>
      <c r="O272" s="181" t="s">
        <v>61</v>
      </c>
      <c r="P272" s="210" t="s">
        <v>61</v>
      </c>
      <c r="Q272" s="135" t="s">
        <v>61</v>
      </c>
      <c r="R272" s="135" t="s">
        <v>61</v>
      </c>
      <c r="S272" s="135" t="s">
        <v>61</v>
      </c>
      <c r="T272" s="135" t="s">
        <v>61</v>
      </c>
      <c r="U272" s="135" t="s">
        <v>61</v>
      </c>
      <c r="V272" s="135" t="s">
        <v>61</v>
      </c>
      <c r="W272" s="135" t="s">
        <v>61</v>
      </c>
      <c r="X272" s="602" t="s">
        <v>61</v>
      </c>
      <c r="Y272" s="602" t="s">
        <v>61</v>
      </c>
      <c r="Z272" s="602" t="s">
        <v>61</v>
      </c>
      <c r="AA272" s="602" t="s">
        <v>61</v>
      </c>
      <c r="AB272" s="602" t="s">
        <v>61</v>
      </c>
      <c r="AC272" s="380" t="s">
        <v>61</v>
      </c>
      <c r="AD272" s="380" t="s">
        <v>61</v>
      </c>
      <c r="AE272" s="380">
        <v>0</v>
      </c>
      <c r="AF272" s="380">
        <v>-1</v>
      </c>
      <c r="AG272" s="380">
        <v>1</v>
      </c>
      <c r="AH272" s="380">
        <v>0</v>
      </c>
      <c r="AI272" s="380">
        <v>0</v>
      </c>
      <c r="AJ272" s="600"/>
      <c r="AK272" s="600"/>
      <c r="AL272" s="600"/>
      <c r="AM272" s="600"/>
      <c r="AN272" s="600"/>
      <c r="AO272" s="600"/>
      <c r="AP272" s="600"/>
      <c r="AQ272" s="600"/>
      <c r="AR272" s="600"/>
      <c r="AS272" s="600"/>
      <c r="AT272" s="600"/>
      <c r="AU272" s="600"/>
      <c r="AV272" s="600"/>
      <c r="AW272" s="600"/>
      <c r="AX272" s="600"/>
      <c r="AY272" s="600"/>
      <c r="AZ272" s="600"/>
      <c r="BA272" s="600"/>
      <c r="BB272" s="600"/>
      <c r="BC272" s="600"/>
      <c r="BD272" s="600"/>
      <c r="BE272" s="600"/>
      <c r="BF272" s="600"/>
      <c r="BG272" s="600"/>
      <c r="BH272" s="600"/>
      <c r="BI272" s="600"/>
      <c r="BJ272" s="600"/>
      <c r="BK272" s="600"/>
      <c r="BL272" s="600"/>
      <c r="BM272" s="600"/>
      <c r="BN272" s="600"/>
      <c r="BO272" s="600"/>
      <c r="BP272" s="600"/>
      <c r="BQ272" s="600"/>
      <c r="BR272" s="600"/>
      <c r="BS272" s="600"/>
      <c r="BT272" s="600"/>
      <c r="BU272" s="600"/>
      <c r="BV272" s="600"/>
      <c r="BW272" s="600"/>
      <c r="BX272" s="600"/>
      <c r="BY272" s="600"/>
      <c r="BZ272" s="600"/>
      <c r="CA272" s="600"/>
      <c r="CB272" s="600"/>
      <c r="CC272" s="600"/>
      <c r="CD272" s="600"/>
      <c r="CE272" s="600"/>
      <c r="CF272" s="600"/>
      <c r="CG272" s="600"/>
      <c r="CH272" s="600"/>
      <c r="CI272" s="600"/>
      <c r="CJ272" s="600"/>
      <c r="CK272" s="600"/>
      <c r="CL272" s="600"/>
      <c r="CM272" s="600"/>
      <c r="CN272" s="600"/>
      <c r="CO272" s="600"/>
      <c r="CP272" s="600"/>
      <c r="CQ272" s="600"/>
      <c r="CR272" s="600"/>
      <c r="CS272" s="600"/>
      <c r="CT272" s="600"/>
      <c r="CU272" s="600"/>
      <c r="CV272" s="600"/>
      <c r="CW272" s="600"/>
      <c r="CX272" s="600"/>
      <c r="CY272" s="600"/>
      <c r="CZ272" s="600"/>
      <c r="DA272" s="600"/>
      <c r="DB272" s="600"/>
      <c r="DC272" s="600"/>
      <c r="DD272" s="600"/>
      <c r="DE272" s="600"/>
      <c r="DF272" s="600"/>
    </row>
    <row r="273" spans="1:110" ht="17.25" customHeight="1">
      <c r="A273" s="139" t="s">
        <v>621</v>
      </c>
      <c r="B273" s="609"/>
      <c r="C273" s="609"/>
      <c r="D273" s="521">
        <v>0</v>
      </c>
      <c r="E273" s="521">
        <v>0</v>
      </c>
      <c r="F273" s="521">
        <v>2</v>
      </c>
      <c r="G273" s="521">
        <v>-2</v>
      </c>
      <c r="H273" s="521">
        <v>0</v>
      </c>
      <c r="I273" s="134">
        <v>1</v>
      </c>
      <c r="J273" s="134">
        <v>0</v>
      </c>
      <c r="K273" s="134">
        <v>1</v>
      </c>
      <c r="L273" s="134">
        <v>-1</v>
      </c>
      <c r="M273" s="521">
        <v>2</v>
      </c>
      <c r="N273" s="521">
        <v>-1</v>
      </c>
      <c r="O273" s="521">
        <v>-2</v>
      </c>
      <c r="P273" s="521">
        <v>0</v>
      </c>
      <c r="Q273" s="521">
        <v>0</v>
      </c>
      <c r="R273" s="521">
        <v>0</v>
      </c>
      <c r="S273" s="157">
        <v>0</v>
      </c>
      <c r="T273" s="157">
        <v>0</v>
      </c>
      <c r="U273" s="157">
        <v>0</v>
      </c>
      <c r="V273" s="157">
        <v>0</v>
      </c>
      <c r="W273" s="610">
        <v>2</v>
      </c>
      <c r="X273" s="595">
        <v>0</v>
      </c>
      <c r="Y273" s="595">
        <v>0</v>
      </c>
      <c r="Z273" s="595">
        <v>-2</v>
      </c>
      <c r="AA273" s="595">
        <v>-8</v>
      </c>
      <c r="AB273" s="595">
        <v>2</v>
      </c>
      <c r="AC273" s="380">
        <v>1</v>
      </c>
      <c r="AD273" s="380">
        <v>1</v>
      </c>
      <c r="AE273" s="380">
        <v>2</v>
      </c>
      <c r="AF273" s="380">
        <v>-1</v>
      </c>
      <c r="AG273" s="380">
        <v>1</v>
      </c>
      <c r="AH273" s="380">
        <v>1</v>
      </c>
      <c r="AI273" s="380">
        <v>-1</v>
      </c>
      <c r="AJ273" s="600"/>
      <c r="AK273" s="600"/>
      <c r="AL273" s="600"/>
      <c r="AM273" s="600"/>
      <c r="AN273" s="600"/>
      <c r="AO273" s="600"/>
      <c r="AP273" s="600"/>
      <c r="AQ273" s="600"/>
      <c r="AR273" s="600"/>
      <c r="AS273" s="600"/>
      <c r="AT273" s="600"/>
      <c r="AU273" s="600"/>
      <c r="AV273" s="600"/>
      <c r="AW273" s="600"/>
      <c r="AX273" s="600"/>
      <c r="AY273" s="600"/>
      <c r="AZ273" s="600"/>
      <c r="BA273" s="600"/>
      <c r="BB273" s="600"/>
      <c r="BC273" s="600"/>
      <c r="BD273" s="600"/>
      <c r="BE273" s="600"/>
      <c r="BF273" s="600"/>
      <c r="BG273" s="600"/>
      <c r="BH273" s="600"/>
      <c r="BI273" s="600"/>
      <c r="BJ273" s="600"/>
      <c r="BK273" s="600"/>
      <c r="BL273" s="600"/>
      <c r="BM273" s="600"/>
      <c r="BN273" s="600"/>
      <c r="BO273" s="600"/>
      <c r="BP273" s="600"/>
      <c r="BQ273" s="600"/>
      <c r="BR273" s="600"/>
      <c r="BS273" s="600"/>
      <c r="BT273" s="600"/>
      <c r="BU273" s="600"/>
      <c r="BV273" s="600"/>
      <c r="BW273" s="600"/>
      <c r="BX273" s="600"/>
      <c r="BY273" s="600"/>
      <c r="BZ273" s="600"/>
      <c r="CA273" s="600"/>
      <c r="CB273" s="600"/>
      <c r="CC273" s="600"/>
      <c r="CD273" s="600"/>
      <c r="CE273" s="600"/>
      <c r="CF273" s="600"/>
      <c r="CG273" s="600"/>
      <c r="CH273" s="600"/>
      <c r="CI273" s="600"/>
      <c r="CJ273" s="600"/>
      <c r="CK273" s="600"/>
      <c r="CL273" s="600"/>
      <c r="CM273" s="600"/>
      <c r="CN273" s="600"/>
      <c r="CO273" s="600"/>
      <c r="CP273" s="600"/>
      <c r="CQ273" s="600"/>
      <c r="CR273" s="600"/>
      <c r="CS273" s="600"/>
      <c r="CT273" s="600"/>
      <c r="CU273" s="600"/>
      <c r="CV273" s="600"/>
      <c r="CW273" s="600"/>
      <c r="CX273" s="600"/>
      <c r="CY273" s="600"/>
      <c r="CZ273" s="600"/>
      <c r="DA273" s="600"/>
      <c r="DB273" s="600"/>
      <c r="DC273" s="600"/>
      <c r="DD273" s="600"/>
      <c r="DE273" s="600"/>
      <c r="DF273" s="600"/>
    </row>
    <row r="274" spans="1:110" ht="17.25" customHeight="1">
      <c r="A274" s="139" t="s">
        <v>630</v>
      </c>
      <c r="B274" s="609"/>
      <c r="C274" s="609"/>
      <c r="D274" s="521">
        <v>3</v>
      </c>
      <c r="E274" s="521">
        <v>1</v>
      </c>
      <c r="F274" s="521">
        <v>4</v>
      </c>
      <c r="G274" s="521">
        <v>-10</v>
      </c>
      <c r="H274" s="521">
        <v>2</v>
      </c>
      <c r="I274" s="134">
        <v>4</v>
      </c>
      <c r="J274" s="134">
        <v>3</v>
      </c>
      <c r="K274" s="134">
        <v>4</v>
      </c>
      <c r="L274" s="134">
        <v>-10</v>
      </c>
      <c r="M274" s="521">
        <v>46</v>
      </c>
      <c r="N274" s="521">
        <v>-9</v>
      </c>
      <c r="O274" s="521">
        <v>-29</v>
      </c>
      <c r="P274" s="521">
        <v>-19</v>
      </c>
      <c r="Q274" s="521">
        <v>14</v>
      </c>
      <c r="R274" s="521">
        <v>-14</v>
      </c>
      <c r="S274" s="157">
        <v>26</v>
      </c>
      <c r="T274" s="157">
        <v>-16</v>
      </c>
      <c r="U274" s="157">
        <v>13</v>
      </c>
      <c r="V274" s="157">
        <v>1</v>
      </c>
      <c r="W274" s="610">
        <v>37</v>
      </c>
      <c r="X274" s="595">
        <v>-32</v>
      </c>
      <c r="Y274" s="595">
        <v>13</v>
      </c>
      <c r="Z274" s="595">
        <v>2</v>
      </c>
      <c r="AA274" s="595">
        <v>-10</v>
      </c>
      <c r="AB274" s="595">
        <v>2</v>
      </c>
      <c r="AC274" s="380">
        <v>0</v>
      </c>
      <c r="AD274" s="380">
        <v>1</v>
      </c>
      <c r="AE274" s="380">
        <v>-4</v>
      </c>
      <c r="AF274" s="380">
        <v>-10</v>
      </c>
      <c r="AG274" s="380">
        <v>13</v>
      </c>
      <c r="AH274" s="380">
        <v>1</v>
      </c>
      <c r="AI274" s="380">
        <v>4</v>
      </c>
      <c r="AJ274" s="600"/>
      <c r="AK274" s="600"/>
      <c r="AL274" s="600"/>
      <c r="AM274" s="600"/>
      <c r="AN274" s="600"/>
      <c r="AO274" s="600"/>
      <c r="AP274" s="600"/>
      <c r="AQ274" s="600"/>
      <c r="AR274" s="600"/>
      <c r="AS274" s="600"/>
      <c r="AT274" s="600"/>
      <c r="AU274" s="600"/>
      <c r="AV274" s="600"/>
      <c r="AW274" s="600"/>
      <c r="AX274" s="600"/>
      <c r="AY274" s="600"/>
      <c r="AZ274" s="600"/>
      <c r="BA274" s="600"/>
      <c r="BB274" s="600"/>
      <c r="BC274" s="600"/>
      <c r="BD274" s="600"/>
      <c r="BE274" s="600"/>
      <c r="BF274" s="600"/>
      <c r="BG274" s="600"/>
      <c r="BH274" s="600"/>
      <c r="BI274" s="600"/>
      <c r="BJ274" s="600"/>
      <c r="BK274" s="600"/>
      <c r="BL274" s="600"/>
      <c r="BM274" s="600"/>
      <c r="BN274" s="600"/>
      <c r="BO274" s="600"/>
      <c r="BP274" s="600"/>
      <c r="BQ274" s="600"/>
      <c r="BR274" s="600"/>
      <c r="BS274" s="600"/>
      <c r="BT274" s="600"/>
      <c r="BU274" s="600"/>
      <c r="BV274" s="600"/>
      <c r="BW274" s="600"/>
      <c r="BX274" s="600"/>
      <c r="BY274" s="600"/>
      <c r="BZ274" s="600"/>
      <c r="CA274" s="600"/>
      <c r="CB274" s="600"/>
      <c r="CC274" s="600"/>
      <c r="CD274" s="600"/>
      <c r="CE274" s="600"/>
      <c r="CF274" s="600"/>
      <c r="CG274" s="600"/>
      <c r="CH274" s="600"/>
      <c r="CI274" s="600"/>
      <c r="CJ274" s="600"/>
      <c r="CK274" s="600"/>
      <c r="CL274" s="600"/>
      <c r="CM274" s="600"/>
      <c r="CN274" s="600"/>
      <c r="CO274" s="600"/>
      <c r="CP274" s="600"/>
      <c r="CQ274" s="600"/>
      <c r="CR274" s="600"/>
      <c r="CS274" s="600"/>
      <c r="CT274" s="600"/>
      <c r="CU274" s="600"/>
      <c r="CV274" s="600"/>
      <c r="CW274" s="600"/>
      <c r="CX274" s="600"/>
      <c r="CY274" s="600"/>
      <c r="CZ274" s="600"/>
      <c r="DA274" s="600"/>
      <c r="DB274" s="600"/>
      <c r="DC274" s="600"/>
      <c r="DD274" s="600"/>
      <c r="DE274" s="600"/>
      <c r="DF274" s="600"/>
    </row>
    <row r="275" spans="1:110" ht="17.25" customHeight="1">
      <c r="A275" s="145" t="s">
        <v>355</v>
      </c>
      <c r="B275" s="167"/>
      <c r="C275" s="167"/>
      <c r="D275" s="522">
        <v>0</v>
      </c>
      <c r="E275" s="522">
        <v>0</v>
      </c>
      <c r="F275" s="522">
        <v>0</v>
      </c>
      <c r="G275" s="522">
        <v>2</v>
      </c>
      <c r="H275" s="522">
        <v>0</v>
      </c>
      <c r="I275" s="209">
        <v>0</v>
      </c>
      <c r="J275" s="209">
        <v>0</v>
      </c>
      <c r="K275" s="209">
        <v>-2</v>
      </c>
      <c r="L275" s="209">
        <v>-6</v>
      </c>
      <c r="M275" s="522">
        <v>11</v>
      </c>
      <c r="N275" s="522">
        <v>-9</v>
      </c>
      <c r="O275" s="522">
        <v>-5</v>
      </c>
      <c r="P275" s="522">
        <v>-2</v>
      </c>
      <c r="Q275" s="522">
        <v>-19</v>
      </c>
      <c r="R275" s="522">
        <v>-8</v>
      </c>
      <c r="S275" s="522">
        <v>-16</v>
      </c>
      <c r="T275" s="522">
        <v>-8</v>
      </c>
      <c r="U275" s="522">
        <v>-12</v>
      </c>
      <c r="V275" s="522">
        <v>-8</v>
      </c>
      <c r="W275" s="167">
        <v>-54</v>
      </c>
      <c r="X275" s="595">
        <v>23</v>
      </c>
      <c r="Y275" s="595">
        <v>42</v>
      </c>
      <c r="Z275" s="595">
        <v>8</v>
      </c>
      <c r="AA275" s="595">
        <v>-9</v>
      </c>
      <c r="AB275" s="595">
        <v>-2</v>
      </c>
      <c r="AC275" s="382">
        <v>1</v>
      </c>
      <c r="AD275" s="382">
        <v>-4</v>
      </c>
      <c r="AE275" s="382">
        <v>2</v>
      </c>
      <c r="AF275" s="382">
        <v>0</v>
      </c>
      <c r="AG275" s="382">
        <v>1</v>
      </c>
      <c r="AH275" s="382">
        <v>-4</v>
      </c>
      <c r="AI275" s="382">
        <v>4</v>
      </c>
      <c r="AJ275" s="600"/>
      <c r="AK275" s="600"/>
      <c r="AL275" s="600"/>
      <c r="AM275" s="600"/>
      <c r="AN275" s="600"/>
      <c r="AO275" s="600"/>
      <c r="AP275" s="600"/>
      <c r="AQ275" s="600"/>
      <c r="AR275" s="600"/>
      <c r="AS275" s="600"/>
      <c r="AT275" s="600"/>
      <c r="AU275" s="600"/>
      <c r="AV275" s="600"/>
      <c r="AW275" s="600"/>
      <c r="AX275" s="600"/>
      <c r="AY275" s="600"/>
      <c r="AZ275" s="600"/>
      <c r="BA275" s="600"/>
      <c r="BB275" s="600"/>
      <c r="BC275" s="600"/>
      <c r="BD275" s="600"/>
      <c r="BE275" s="600"/>
      <c r="BF275" s="600"/>
      <c r="BG275" s="600"/>
      <c r="BH275" s="600"/>
      <c r="BI275" s="600"/>
      <c r="BJ275" s="600"/>
      <c r="BK275" s="600"/>
      <c r="BL275" s="600"/>
      <c r="BM275" s="600"/>
      <c r="BN275" s="600"/>
      <c r="BO275" s="600"/>
      <c r="BP275" s="600"/>
      <c r="BQ275" s="600"/>
      <c r="BR275" s="600"/>
      <c r="BS275" s="600"/>
      <c r="BT275" s="600"/>
      <c r="BU275" s="600"/>
      <c r="BV275" s="600"/>
      <c r="BW275" s="600"/>
      <c r="BX275" s="600"/>
      <c r="BY275" s="600"/>
      <c r="BZ275" s="600"/>
      <c r="CA275" s="600"/>
      <c r="CB275" s="600"/>
      <c r="CC275" s="600"/>
      <c r="CD275" s="600"/>
      <c r="CE275" s="600"/>
      <c r="CF275" s="600"/>
      <c r="CG275" s="600"/>
      <c r="CH275" s="600"/>
      <c r="CI275" s="600"/>
      <c r="CJ275" s="600"/>
      <c r="CK275" s="600"/>
      <c r="CL275" s="600"/>
      <c r="CM275" s="600"/>
      <c r="CN275" s="600"/>
      <c r="CO275" s="600"/>
      <c r="CP275" s="600"/>
      <c r="CQ275" s="600"/>
      <c r="CR275" s="600"/>
      <c r="CS275" s="600"/>
      <c r="CT275" s="600"/>
      <c r="CU275" s="600"/>
      <c r="CV275" s="600"/>
      <c r="CW275" s="600"/>
      <c r="CX275" s="600"/>
      <c r="CY275" s="600"/>
      <c r="CZ275" s="600"/>
      <c r="DA275" s="600"/>
      <c r="DB275" s="600"/>
      <c r="DC275" s="600"/>
      <c r="DD275" s="600"/>
      <c r="DE275" s="600"/>
      <c r="DF275" s="600"/>
    </row>
    <row r="276" spans="1:110" s="55" customFormat="1" ht="25.5" customHeight="1" thickBot="1">
      <c r="A276" s="296" t="s">
        <v>219</v>
      </c>
      <c r="B276" s="296"/>
      <c r="C276" s="296"/>
      <c r="D276" s="319">
        <f t="shared" ref="D276:W276" si="43">SUM(D270:D275)</f>
        <v>-14</v>
      </c>
      <c r="E276" s="319">
        <f t="shared" si="43"/>
        <v>11</v>
      </c>
      <c r="F276" s="319">
        <f t="shared" si="43"/>
        <v>-17</v>
      </c>
      <c r="G276" s="319">
        <f t="shared" si="43"/>
        <v>-23</v>
      </c>
      <c r="H276" s="319">
        <f t="shared" si="43"/>
        <v>-23</v>
      </c>
      <c r="I276" s="319">
        <f t="shared" si="43"/>
        <v>25</v>
      </c>
      <c r="J276" s="319">
        <f t="shared" si="43"/>
        <v>40</v>
      </c>
      <c r="K276" s="319">
        <f t="shared" si="43"/>
        <v>-9</v>
      </c>
      <c r="L276" s="319">
        <f t="shared" si="43"/>
        <v>26</v>
      </c>
      <c r="M276" s="319">
        <f t="shared" si="43"/>
        <v>-55</v>
      </c>
      <c r="N276" s="319">
        <f t="shared" si="43"/>
        <v>27</v>
      </c>
      <c r="O276" s="319">
        <f t="shared" si="43"/>
        <v>35</v>
      </c>
      <c r="P276" s="320">
        <f t="shared" si="43"/>
        <v>-7</v>
      </c>
      <c r="Q276" s="320">
        <f t="shared" si="43"/>
        <v>-35</v>
      </c>
      <c r="R276" s="320">
        <f t="shared" si="43"/>
        <v>-37</v>
      </c>
      <c r="S276" s="320">
        <f t="shared" si="43"/>
        <v>-56</v>
      </c>
      <c r="T276" s="320">
        <f t="shared" si="43"/>
        <v>27</v>
      </c>
      <c r="U276" s="320">
        <f t="shared" si="43"/>
        <v>8</v>
      </c>
      <c r="V276" s="320">
        <f t="shared" si="43"/>
        <v>-26</v>
      </c>
      <c r="W276" s="320">
        <f t="shared" si="43"/>
        <v>-227</v>
      </c>
      <c r="X276" s="543">
        <f t="shared" ref="X276:AH276" si="44">SUM(X270:X275)</f>
        <v>169</v>
      </c>
      <c r="Y276" s="543">
        <f t="shared" si="44"/>
        <v>68</v>
      </c>
      <c r="Z276" s="543">
        <f t="shared" si="44"/>
        <v>17</v>
      </c>
      <c r="AA276" s="543">
        <f t="shared" si="44"/>
        <v>62</v>
      </c>
      <c r="AB276" s="543">
        <f t="shared" si="44"/>
        <v>-25</v>
      </c>
      <c r="AC276" s="543">
        <f t="shared" si="44"/>
        <v>-9</v>
      </c>
      <c r="AD276" s="543">
        <f t="shared" si="44"/>
        <v>2</v>
      </c>
      <c r="AE276" s="543">
        <f t="shared" si="44"/>
        <v>-1</v>
      </c>
      <c r="AF276" s="543">
        <f t="shared" si="44"/>
        <v>-51</v>
      </c>
      <c r="AG276" s="543">
        <f t="shared" si="44"/>
        <v>140</v>
      </c>
      <c r="AH276" s="543">
        <f t="shared" si="44"/>
        <v>-109</v>
      </c>
      <c r="AI276" s="543">
        <f>SUM(AI270:AI275)</f>
        <v>64</v>
      </c>
      <c r="AJ276" s="518"/>
      <c r="AK276" s="518"/>
      <c r="AL276" s="518"/>
      <c r="AM276" s="518"/>
      <c r="AN276" s="518"/>
      <c r="AO276" s="518"/>
      <c r="AP276" s="518"/>
      <c r="AQ276" s="518"/>
      <c r="AR276" s="518"/>
      <c r="AS276" s="518"/>
      <c r="AT276" s="518"/>
      <c r="AU276" s="518"/>
      <c r="AV276" s="518"/>
      <c r="AW276" s="518"/>
      <c r="AX276" s="518"/>
      <c r="AY276" s="518"/>
      <c r="AZ276" s="518"/>
      <c r="BA276" s="518"/>
      <c r="BB276" s="518"/>
      <c r="BC276" s="518"/>
      <c r="BD276" s="518"/>
      <c r="BE276" s="518"/>
      <c r="BF276" s="518"/>
      <c r="BG276" s="518"/>
      <c r="BH276" s="518"/>
      <c r="BI276" s="518"/>
      <c r="BJ276" s="518"/>
      <c r="BK276" s="518"/>
      <c r="BL276" s="518"/>
      <c r="BM276" s="518"/>
      <c r="BN276" s="518"/>
      <c r="BO276" s="518"/>
      <c r="BP276" s="518"/>
      <c r="BQ276" s="518"/>
      <c r="BR276" s="518"/>
      <c r="BS276" s="518"/>
      <c r="BT276" s="518"/>
      <c r="BU276" s="518"/>
      <c r="BV276" s="518"/>
      <c r="BW276" s="518"/>
      <c r="BX276" s="518"/>
      <c r="BY276" s="518"/>
      <c r="BZ276" s="518"/>
      <c r="CA276" s="518"/>
      <c r="CB276" s="518"/>
      <c r="CC276" s="518"/>
      <c r="CD276" s="518"/>
      <c r="CE276" s="518"/>
      <c r="CF276" s="518"/>
      <c r="CG276" s="518"/>
      <c r="CH276" s="518"/>
      <c r="CI276" s="518"/>
      <c r="CJ276" s="518"/>
      <c r="CK276" s="518"/>
      <c r="CL276" s="518"/>
      <c r="CM276" s="518"/>
      <c r="CN276" s="518"/>
      <c r="CO276" s="518"/>
      <c r="CP276" s="518"/>
      <c r="CQ276" s="518"/>
      <c r="CR276" s="518"/>
      <c r="CS276" s="518"/>
      <c r="CT276" s="518"/>
      <c r="CU276" s="518"/>
      <c r="CV276" s="518"/>
      <c r="CW276" s="518"/>
      <c r="CX276" s="518"/>
      <c r="CY276" s="518"/>
      <c r="CZ276" s="518"/>
      <c r="DA276" s="518"/>
      <c r="DB276" s="518"/>
      <c r="DC276" s="518"/>
      <c r="DD276" s="518"/>
      <c r="DE276" s="518"/>
      <c r="DF276" s="518"/>
    </row>
    <row r="277" spans="1:110" s="45" customFormat="1" ht="11.25" customHeight="1" thickTop="1">
      <c r="A277" s="125"/>
      <c r="B277" s="608"/>
      <c r="C277" s="608"/>
      <c r="D277" s="134"/>
      <c r="E277" s="134"/>
      <c r="F277" s="134"/>
      <c r="G277" s="134"/>
      <c r="H277" s="134"/>
      <c r="I277" s="134"/>
      <c r="J277" s="134"/>
      <c r="K277" s="134"/>
      <c r="L277" s="134"/>
      <c r="M277" s="521"/>
      <c r="N277" s="521"/>
      <c r="O277" s="521"/>
      <c r="P277" s="610"/>
      <c r="Q277" s="610"/>
      <c r="R277" s="610"/>
      <c r="S277" s="610"/>
      <c r="T277" s="610"/>
      <c r="U277" s="610"/>
      <c r="V277" s="610"/>
      <c r="W277" s="610"/>
      <c r="X277" s="595"/>
      <c r="Y277" s="595"/>
      <c r="Z277" s="595"/>
      <c r="AA277" s="595"/>
      <c r="AB277" s="595"/>
      <c r="AC277" s="595"/>
      <c r="AD277" s="595"/>
      <c r="AE277" s="595"/>
      <c r="AF277" s="595"/>
      <c r="AG277" s="595"/>
      <c r="AH277" s="595"/>
      <c r="AI277" s="595"/>
      <c r="AJ277" s="600"/>
      <c r="AK277" s="600"/>
      <c r="AL277" s="600"/>
      <c r="AM277" s="600"/>
      <c r="AN277" s="600"/>
      <c r="AO277" s="600"/>
      <c r="AP277" s="600"/>
      <c r="AQ277" s="600"/>
      <c r="AR277" s="600"/>
      <c r="AS277" s="601"/>
      <c r="AT277" s="601"/>
      <c r="AU277" s="601"/>
      <c r="AV277" s="601"/>
      <c r="AW277" s="601"/>
      <c r="AX277" s="601"/>
      <c r="AY277" s="601"/>
      <c r="AZ277" s="601"/>
      <c r="BA277" s="601"/>
      <c r="BB277" s="601"/>
      <c r="BC277" s="601"/>
      <c r="BD277" s="601"/>
      <c r="BE277" s="601"/>
      <c r="BF277" s="601"/>
      <c r="BG277" s="601"/>
      <c r="BH277" s="601"/>
      <c r="BI277" s="601"/>
      <c r="BJ277" s="601"/>
      <c r="BK277" s="601"/>
      <c r="BL277" s="601"/>
      <c r="BM277" s="601"/>
      <c r="BN277" s="601"/>
      <c r="BO277" s="601"/>
      <c r="BP277" s="601"/>
      <c r="BQ277" s="601"/>
      <c r="BR277" s="601"/>
      <c r="BS277" s="601"/>
      <c r="BT277" s="601"/>
      <c r="BU277" s="601"/>
      <c r="BV277" s="601"/>
      <c r="BW277" s="601"/>
      <c r="BX277" s="601"/>
      <c r="BY277" s="601"/>
      <c r="BZ277" s="601"/>
      <c r="CA277" s="601"/>
      <c r="CB277" s="601"/>
      <c r="CC277" s="601"/>
      <c r="CD277" s="601"/>
      <c r="CE277" s="601"/>
      <c r="CF277" s="601"/>
      <c r="CG277" s="601"/>
      <c r="CH277" s="601"/>
      <c r="CI277" s="601"/>
      <c r="CJ277" s="601"/>
      <c r="CK277" s="601"/>
      <c r="CL277" s="601"/>
      <c r="CM277" s="601"/>
      <c r="CN277" s="601"/>
      <c r="CO277" s="601"/>
      <c r="CP277" s="601"/>
      <c r="CQ277" s="601"/>
      <c r="CR277" s="601"/>
      <c r="CS277" s="601"/>
      <c r="CT277" s="601"/>
      <c r="CU277" s="601"/>
      <c r="CV277" s="601"/>
      <c r="CW277" s="601"/>
      <c r="CX277" s="601"/>
      <c r="CY277" s="601"/>
      <c r="CZ277" s="601"/>
      <c r="DA277" s="601"/>
      <c r="DB277" s="601"/>
      <c r="DC277" s="601"/>
      <c r="DD277" s="601"/>
      <c r="DE277" s="601"/>
      <c r="DF277" s="601"/>
    </row>
    <row r="278" spans="1:110" ht="19.5" customHeight="1">
      <c r="A278" s="211" t="s">
        <v>635</v>
      </c>
      <c r="B278" s="609"/>
      <c r="C278" s="609"/>
      <c r="D278" s="609"/>
      <c r="E278" s="609"/>
      <c r="F278" s="609"/>
      <c r="G278" s="609"/>
      <c r="H278" s="609"/>
      <c r="I278" s="609"/>
      <c r="J278" s="609"/>
      <c r="K278" s="609"/>
      <c r="L278" s="134"/>
      <c r="M278" s="521"/>
      <c r="N278" s="521"/>
      <c r="O278" s="521"/>
      <c r="P278" s="610"/>
      <c r="Q278" s="610"/>
      <c r="R278" s="610"/>
      <c r="S278" s="610"/>
      <c r="T278" s="610"/>
      <c r="U278" s="610"/>
      <c r="V278" s="610"/>
      <c r="W278" s="610"/>
      <c r="X278" s="595"/>
      <c r="Y278" s="595"/>
      <c r="Z278" s="595"/>
      <c r="AA278" s="595"/>
      <c r="AB278" s="595"/>
      <c r="AC278" s="595"/>
      <c r="AD278" s="595"/>
      <c r="AE278" s="595"/>
      <c r="AF278" s="595"/>
      <c r="AG278" s="595"/>
      <c r="AH278" s="595"/>
      <c r="AI278" s="595"/>
      <c r="AJ278" s="600"/>
      <c r="AK278" s="600"/>
      <c r="AL278" s="600"/>
      <c r="AM278" s="600"/>
      <c r="AN278" s="600"/>
      <c r="AO278" s="600"/>
      <c r="AP278" s="600"/>
      <c r="AQ278" s="600"/>
      <c r="AR278" s="600"/>
      <c r="AS278" s="600"/>
      <c r="AT278" s="600"/>
      <c r="AU278" s="600"/>
      <c r="AV278" s="600"/>
      <c r="AW278" s="600"/>
      <c r="AX278" s="600"/>
      <c r="AY278" s="600"/>
      <c r="AZ278" s="600"/>
      <c r="BA278" s="600"/>
      <c r="BB278" s="600"/>
      <c r="BC278" s="600"/>
      <c r="BD278" s="600"/>
      <c r="BE278" s="600"/>
      <c r="BF278" s="600"/>
      <c r="BG278" s="600"/>
      <c r="BH278" s="600"/>
      <c r="BI278" s="600"/>
      <c r="BJ278" s="600"/>
      <c r="BK278" s="600"/>
      <c r="BL278" s="600"/>
      <c r="BM278" s="600"/>
      <c r="BN278" s="600"/>
      <c r="BO278" s="600"/>
      <c r="BP278" s="600"/>
      <c r="BQ278" s="600"/>
      <c r="BR278" s="600"/>
      <c r="BS278" s="600"/>
      <c r="BT278" s="600"/>
      <c r="BU278" s="600"/>
      <c r="BV278" s="600"/>
      <c r="BW278" s="600"/>
      <c r="BX278" s="600"/>
      <c r="BY278" s="600"/>
      <c r="BZ278" s="600"/>
      <c r="CA278" s="600"/>
      <c r="CB278" s="600"/>
      <c r="CC278" s="600"/>
      <c r="CD278" s="600"/>
      <c r="CE278" s="600"/>
      <c r="CF278" s="600"/>
      <c r="CG278" s="600"/>
      <c r="CH278" s="600"/>
      <c r="CI278" s="600"/>
      <c r="CJ278" s="600"/>
      <c r="CK278" s="600"/>
      <c r="CL278" s="600"/>
      <c r="CM278" s="600"/>
      <c r="CN278" s="600"/>
      <c r="CO278" s="600"/>
      <c r="CP278" s="600"/>
      <c r="CQ278" s="600"/>
      <c r="CR278" s="600"/>
      <c r="CS278" s="600"/>
      <c r="CT278" s="600"/>
      <c r="CU278" s="600"/>
      <c r="CV278" s="600"/>
      <c r="CW278" s="600"/>
      <c r="CX278" s="600"/>
      <c r="CY278" s="600"/>
      <c r="CZ278" s="600"/>
      <c r="DA278" s="600"/>
      <c r="DB278" s="600"/>
      <c r="DC278" s="600"/>
      <c r="DD278" s="600"/>
      <c r="DE278" s="600"/>
      <c r="DF278" s="600"/>
    </row>
    <row r="279" spans="1:110" ht="15.75" customHeight="1">
      <c r="A279" s="139" t="s">
        <v>230</v>
      </c>
      <c r="B279" s="608"/>
      <c r="C279" s="608"/>
      <c r="D279" s="134">
        <v>-4</v>
      </c>
      <c r="E279" s="134">
        <v>11</v>
      </c>
      <c r="F279" s="134">
        <v>-3</v>
      </c>
      <c r="G279" s="134">
        <v>-4</v>
      </c>
      <c r="H279" s="134">
        <v>-5</v>
      </c>
      <c r="I279" s="134">
        <v>-4</v>
      </c>
      <c r="J279" s="134">
        <v>33</v>
      </c>
      <c r="K279" s="134">
        <v>-7</v>
      </c>
      <c r="L279" s="134">
        <v>-9</v>
      </c>
      <c r="M279" s="521">
        <v>-8</v>
      </c>
      <c r="N279" s="521">
        <v>10</v>
      </c>
      <c r="O279" s="521">
        <v>-12</v>
      </c>
      <c r="P279" s="610">
        <v>-11</v>
      </c>
      <c r="Q279" s="610">
        <v>-10</v>
      </c>
      <c r="R279" s="610">
        <v>-5</v>
      </c>
      <c r="S279" s="610">
        <v>-33</v>
      </c>
      <c r="T279" s="610">
        <v>-9</v>
      </c>
      <c r="U279" s="610">
        <v>23</v>
      </c>
      <c r="V279" s="610">
        <v>-10</v>
      </c>
      <c r="W279" s="610">
        <v>-6</v>
      </c>
      <c r="X279" s="595">
        <v>-4</v>
      </c>
      <c r="Y279" s="595">
        <v>-8</v>
      </c>
      <c r="Z279" s="595">
        <v>-6</v>
      </c>
      <c r="AA279" s="595">
        <v>-10</v>
      </c>
      <c r="AB279" s="595">
        <v>-9</v>
      </c>
      <c r="AC279" s="595">
        <v>-7</v>
      </c>
      <c r="AD279" s="595">
        <v>-8</v>
      </c>
      <c r="AE279" s="595">
        <v>-7</v>
      </c>
      <c r="AF279" s="595">
        <v>-3</v>
      </c>
      <c r="AG279" s="595">
        <v>34</v>
      </c>
      <c r="AH279" s="595">
        <v>-4</v>
      </c>
      <c r="AI279" s="595">
        <v>-4</v>
      </c>
      <c r="AJ279" s="600"/>
      <c r="AK279" s="600"/>
      <c r="AL279" s="600"/>
      <c r="AM279" s="600"/>
      <c r="AN279" s="600"/>
      <c r="AO279" s="600"/>
      <c r="AP279" s="600"/>
      <c r="AQ279" s="600"/>
      <c r="AR279" s="600"/>
      <c r="AS279" s="600"/>
      <c r="AT279" s="600"/>
      <c r="AU279" s="600"/>
      <c r="AV279" s="600"/>
      <c r="AW279" s="600"/>
      <c r="AX279" s="600"/>
      <c r="AY279" s="600"/>
      <c r="AZ279" s="600"/>
      <c r="BA279" s="600"/>
      <c r="BB279" s="600"/>
      <c r="BC279" s="600"/>
      <c r="BD279" s="600"/>
      <c r="BE279" s="600"/>
      <c r="BF279" s="600"/>
      <c r="BG279" s="600"/>
      <c r="BH279" s="600"/>
      <c r="BI279" s="600"/>
      <c r="BJ279" s="600"/>
      <c r="BK279" s="600"/>
      <c r="BL279" s="600"/>
      <c r="BM279" s="600"/>
      <c r="BN279" s="600"/>
      <c r="BO279" s="600"/>
      <c r="BP279" s="600"/>
      <c r="BQ279" s="600"/>
      <c r="BR279" s="600"/>
      <c r="BS279" s="600"/>
      <c r="BT279" s="600"/>
      <c r="BU279" s="600"/>
      <c r="BV279" s="600"/>
      <c r="BW279" s="600"/>
      <c r="BX279" s="600"/>
      <c r="BY279" s="600"/>
      <c r="BZ279" s="600"/>
      <c r="CA279" s="600"/>
      <c r="CB279" s="600"/>
      <c r="CC279" s="600"/>
      <c r="CD279" s="600"/>
      <c r="CE279" s="600"/>
      <c r="CF279" s="600"/>
      <c r="CG279" s="600"/>
      <c r="CH279" s="600"/>
      <c r="CI279" s="600"/>
      <c r="CJ279" s="600"/>
      <c r="CK279" s="600"/>
      <c r="CL279" s="600"/>
      <c r="CM279" s="600"/>
      <c r="CN279" s="600"/>
      <c r="CO279" s="600"/>
      <c r="CP279" s="600"/>
      <c r="CQ279" s="600"/>
      <c r="CR279" s="600"/>
      <c r="CS279" s="600"/>
      <c r="CT279" s="600"/>
      <c r="CU279" s="600"/>
      <c r="CV279" s="600"/>
      <c r="CW279" s="600"/>
      <c r="CX279" s="600"/>
      <c r="CY279" s="600"/>
      <c r="CZ279" s="600"/>
      <c r="DA279" s="600"/>
      <c r="DB279" s="600"/>
      <c r="DC279" s="600"/>
      <c r="DD279" s="600"/>
      <c r="DE279" s="600"/>
      <c r="DF279" s="600"/>
    </row>
    <row r="280" spans="1:110" ht="15.75" customHeight="1">
      <c r="A280" s="125"/>
      <c r="B280" s="608"/>
      <c r="C280" s="608"/>
      <c r="D280" s="321"/>
      <c r="E280" s="321"/>
      <c r="F280" s="321"/>
      <c r="G280" s="321"/>
      <c r="H280" s="321"/>
      <c r="I280" s="321"/>
      <c r="J280" s="321"/>
      <c r="K280" s="321"/>
      <c r="L280" s="321"/>
      <c r="M280" s="134"/>
      <c r="N280" s="521"/>
      <c r="O280" s="521"/>
      <c r="P280" s="610"/>
      <c r="Q280" s="610"/>
      <c r="R280" s="610"/>
      <c r="S280" s="610"/>
      <c r="T280" s="610"/>
      <c r="U280" s="611"/>
      <c r="V280" s="610"/>
      <c r="W280" s="610"/>
      <c r="X280" s="595"/>
      <c r="Y280" s="595"/>
      <c r="Z280" s="595"/>
      <c r="AA280" s="600"/>
      <c r="AB280" s="600"/>
      <c r="AC280" s="600"/>
      <c r="AD280" s="600"/>
      <c r="AE280" s="600"/>
      <c r="AF280" s="600"/>
      <c r="AG280" s="600"/>
      <c r="AH280" s="600"/>
      <c r="AI280" s="600"/>
      <c r="AJ280" s="600"/>
      <c r="AK280" s="600"/>
      <c r="AL280" s="600"/>
      <c r="AM280" s="600"/>
      <c r="AN280" s="600"/>
      <c r="AO280" s="600"/>
      <c r="AP280" s="600"/>
      <c r="AQ280" s="600"/>
      <c r="AR280" s="600"/>
      <c r="AS280" s="600"/>
      <c r="AT280" s="600"/>
      <c r="AU280" s="600"/>
      <c r="AV280" s="600"/>
      <c r="AW280" s="600"/>
      <c r="AX280" s="600"/>
      <c r="AY280" s="600"/>
      <c r="AZ280" s="600"/>
      <c r="BA280" s="600"/>
      <c r="BB280" s="600"/>
      <c r="BC280" s="600"/>
      <c r="BD280" s="600"/>
      <c r="BE280" s="600"/>
      <c r="BF280" s="600"/>
      <c r="BG280" s="600"/>
      <c r="BH280" s="600"/>
      <c r="BI280" s="600"/>
      <c r="BJ280" s="600"/>
      <c r="BK280" s="600"/>
      <c r="BL280" s="600"/>
      <c r="BM280" s="600"/>
      <c r="BN280" s="600"/>
      <c r="BO280" s="600"/>
      <c r="BP280" s="600"/>
      <c r="BQ280" s="600"/>
      <c r="BR280" s="600"/>
      <c r="BS280" s="600"/>
      <c r="BT280" s="600"/>
      <c r="BU280" s="600"/>
      <c r="BV280" s="600"/>
      <c r="BW280" s="600"/>
      <c r="BX280" s="600"/>
      <c r="BY280" s="600"/>
      <c r="BZ280" s="600"/>
      <c r="CA280" s="600"/>
      <c r="CB280" s="600"/>
      <c r="CC280" s="600"/>
      <c r="CD280" s="600"/>
      <c r="CE280" s="600"/>
      <c r="CF280" s="600"/>
      <c r="CG280" s="600"/>
      <c r="CH280" s="600"/>
      <c r="CI280" s="600"/>
      <c r="CJ280" s="600"/>
      <c r="CK280" s="600"/>
      <c r="CL280" s="600"/>
      <c r="CM280" s="600"/>
      <c r="CN280" s="600"/>
      <c r="CO280" s="600"/>
      <c r="CP280" s="600"/>
      <c r="CQ280" s="600"/>
      <c r="CR280" s="600"/>
      <c r="CS280" s="600"/>
      <c r="CT280" s="600"/>
      <c r="CU280" s="600"/>
      <c r="CV280" s="600"/>
      <c r="CW280" s="600"/>
      <c r="CX280" s="600"/>
      <c r="CY280" s="600"/>
      <c r="CZ280" s="600"/>
      <c r="DA280" s="600"/>
      <c r="DB280" s="600"/>
      <c r="DC280" s="600"/>
      <c r="DD280" s="600"/>
      <c r="DE280" s="600"/>
      <c r="DF280" s="600"/>
    </row>
    <row r="281" spans="1:110" s="55" customFormat="1" ht="18" customHeight="1">
      <c r="A281" s="608" t="s">
        <v>232</v>
      </c>
      <c r="B281" s="142"/>
      <c r="C281" s="142"/>
      <c r="D281" s="311"/>
      <c r="E281" s="311"/>
      <c r="F281" s="311"/>
      <c r="G281" s="311"/>
      <c r="H281" s="311"/>
      <c r="I281" s="311"/>
      <c r="J281" s="311"/>
      <c r="K281" s="311"/>
      <c r="L281" s="311"/>
      <c r="M281" s="278"/>
      <c r="N281" s="272"/>
      <c r="O281" s="272"/>
      <c r="P281" s="228"/>
      <c r="Q281" s="228"/>
      <c r="R281" s="228"/>
      <c r="S281" s="228"/>
      <c r="T281" s="228"/>
      <c r="U281" s="228"/>
      <c r="V281" s="228"/>
      <c r="W281" s="228"/>
      <c r="X281" s="228"/>
      <c r="Y281" s="228"/>
      <c r="Z281" s="228"/>
      <c r="AA281" s="518"/>
      <c r="AB281" s="518"/>
      <c r="AC281" s="518"/>
      <c r="AD281" s="518"/>
      <c r="AE281" s="518"/>
      <c r="AF281" s="518"/>
      <c r="AG281" s="518"/>
      <c r="AH281" s="518"/>
      <c r="AI281" s="518"/>
      <c r="AJ281" s="518"/>
      <c r="AK281" s="518"/>
      <c r="AL281" s="518"/>
      <c r="AM281" s="518"/>
      <c r="AN281" s="518"/>
      <c r="AO281" s="518"/>
      <c r="AP281" s="518"/>
      <c r="AQ281" s="518"/>
      <c r="AR281" s="518"/>
      <c r="AS281" s="518"/>
      <c r="AT281" s="518"/>
      <c r="AU281" s="518"/>
      <c r="AV281" s="518"/>
      <c r="AW281" s="518"/>
      <c r="AX281" s="518"/>
      <c r="AY281" s="518"/>
      <c r="AZ281" s="518"/>
      <c r="BA281" s="518"/>
      <c r="BB281" s="518"/>
      <c r="BC281" s="518"/>
      <c r="BD281" s="518"/>
      <c r="BE281" s="518"/>
      <c r="BF281" s="518"/>
      <c r="BG281" s="518"/>
      <c r="BH281" s="518"/>
      <c r="BI281" s="518"/>
      <c r="BJ281" s="518"/>
      <c r="BK281" s="518"/>
      <c r="BL281" s="518"/>
      <c r="BM281" s="518"/>
      <c r="BN281" s="518"/>
      <c r="BO281" s="518"/>
      <c r="BP281" s="518"/>
      <c r="BQ281" s="518"/>
      <c r="BR281" s="518"/>
      <c r="BS281" s="518"/>
      <c r="BT281" s="518"/>
      <c r="BU281" s="518"/>
      <c r="BV281" s="518"/>
      <c r="BW281" s="518"/>
      <c r="BX281" s="518"/>
      <c r="BY281" s="518"/>
      <c r="BZ281" s="518"/>
      <c r="CA281" s="518"/>
      <c r="CB281" s="518"/>
      <c r="CC281" s="518"/>
      <c r="CD281" s="518"/>
      <c r="CE281" s="518"/>
      <c r="CF281" s="518"/>
      <c r="CG281" s="518"/>
      <c r="CH281" s="518"/>
      <c r="CI281" s="518"/>
      <c r="CJ281" s="518"/>
      <c r="CK281" s="518"/>
      <c r="CL281" s="518"/>
      <c r="CM281" s="518"/>
      <c r="CN281" s="518"/>
      <c r="CO281" s="518"/>
      <c r="CP281" s="518"/>
      <c r="CQ281" s="518"/>
      <c r="CR281" s="518"/>
      <c r="CS281" s="518"/>
      <c r="CT281" s="518"/>
      <c r="CU281" s="518"/>
      <c r="CV281" s="518"/>
      <c r="CW281" s="518"/>
      <c r="CX281" s="518"/>
      <c r="CY281" s="518"/>
      <c r="CZ281" s="518"/>
      <c r="DA281" s="518"/>
      <c r="DB281" s="518"/>
      <c r="DC281" s="518"/>
      <c r="DD281" s="518"/>
      <c r="DE281" s="518"/>
      <c r="DF281" s="518"/>
    </row>
    <row r="282" spans="1:110" s="55" customFormat="1" ht="37.5" customHeight="1" thickBot="1">
      <c r="A282" s="126" t="s">
        <v>17</v>
      </c>
      <c r="B282" s="127"/>
      <c r="C282" s="128"/>
      <c r="D282" s="195" t="s">
        <v>405</v>
      </c>
      <c r="E282" s="195" t="s">
        <v>406</v>
      </c>
      <c r="F282" s="195" t="s">
        <v>407</v>
      </c>
      <c r="G282" s="195" t="s">
        <v>408</v>
      </c>
      <c r="H282" s="195" t="s">
        <v>409</v>
      </c>
      <c r="I282" s="195" t="s">
        <v>410</v>
      </c>
      <c r="J282" s="195" t="s">
        <v>411</v>
      </c>
      <c r="K282" s="195" t="s">
        <v>412</v>
      </c>
      <c r="L282" s="195" t="s">
        <v>413</v>
      </c>
      <c r="M282" s="129" t="s">
        <v>414</v>
      </c>
      <c r="N282" s="129" t="s">
        <v>415</v>
      </c>
      <c r="O282" s="129" t="s">
        <v>416</v>
      </c>
      <c r="P282" s="130" t="s">
        <v>417</v>
      </c>
      <c r="Q282" s="130" t="s">
        <v>418</v>
      </c>
      <c r="R282" s="130" t="s">
        <v>419</v>
      </c>
      <c r="S282" s="130" t="s">
        <v>420</v>
      </c>
      <c r="T282" s="130" t="s">
        <v>421</v>
      </c>
      <c r="U282" s="130" t="s">
        <v>422</v>
      </c>
      <c r="V282" s="130" t="s">
        <v>423</v>
      </c>
      <c r="W282" s="130" t="s">
        <v>424</v>
      </c>
      <c r="X282" s="527" t="s">
        <v>425</v>
      </c>
      <c r="Y282" s="527" t="s">
        <v>426</v>
      </c>
      <c r="Z282" s="527" t="s">
        <v>427</v>
      </c>
      <c r="AA282" s="527" t="s">
        <v>428</v>
      </c>
      <c r="AB282" s="527" t="s">
        <v>560</v>
      </c>
      <c r="AC282" s="527" t="s">
        <v>561</v>
      </c>
      <c r="AD282" s="527" t="s">
        <v>562</v>
      </c>
      <c r="AE282" s="527" t="s">
        <v>563</v>
      </c>
      <c r="AF282" s="527" t="s">
        <v>18</v>
      </c>
      <c r="AG282" s="527" t="s">
        <v>19</v>
      </c>
      <c r="AH282" s="527" t="s">
        <v>20</v>
      </c>
      <c r="AI282" s="527" t="s">
        <v>21</v>
      </c>
      <c r="AJ282" s="518"/>
      <c r="AK282" s="518"/>
      <c r="AL282" s="518"/>
      <c r="AM282" s="518"/>
      <c r="AN282" s="518"/>
      <c r="AO282" s="518"/>
      <c r="AP282" s="518"/>
      <c r="AQ282" s="518"/>
      <c r="AR282" s="518"/>
      <c r="AS282" s="518"/>
      <c r="AT282" s="518"/>
      <c r="AU282" s="518"/>
      <c r="AV282" s="518"/>
      <c r="AW282" s="518"/>
      <c r="AX282" s="518"/>
      <c r="AY282" s="518"/>
      <c r="AZ282" s="518"/>
      <c r="BA282" s="518"/>
      <c r="BB282" s="518"/>
      <c r="BC282" s="518"/>
      <c r="BD282" s="518"/>
      <c r="BE282" s="518"/>
      <c r="BF282" s="518"/>
      <c r="BG282" s="518"/>
      <c r="BH282" s="518"/>
      <c r="BI282" s="518"/>
      <c r="BJ282" s="518"/>
      <c r="BK282" s="518"/>
      <c r="BL282" s="518"/>
      <c r="BM282" s="518"/>
      <c r="BN282" s="518"/>
      <c r="BO282" s="518"/>
      <c r="BP282" s="518"/>
      <c r="BQ282" s="518"/>
      <c r="BR282" s="518"/>
      <c r="BS282" s="518"/>
      <c r="BT282" s="518"/>
      <c r="BU282" s="518"/>
      <c r="BV282" s="518"/>
      <c r="BW282" s="518"/>
      <c r="BX282" s="518"/>
      <c r="BY282" s="518"/>
      <c r="BZ282" s="518"/>
      <c r="CA282" s="518"/>
      <c r="CB282" s="518"/>
      <c r="CC282" s="518"/>
      <c r="CD282" s="518"/>
      <c r="CE282" s="518"/>
      <c r="CF282" s="518"/>
      <c r="CG282" s="518"/>
      <c r="CH282" s="518"/>
      <c r="CI282" s="518"/>
      <c r="CJ282" s="518"/>
      <c r="CK282" s="518"/>
      <c r="CL282" s="518"/>
      <c r="CM282" s="518"/>
      <c r="CN282" s="518"/>
      <c r="CO282" s="518"/>
      <c r="CP282" s="518"/>
      <c r="CQ282" s="518"/>
      <c r="CR282" s="518"/>
      <c r="CS282" s="518"/>
      <c r="CT282" s="518"/>
      <c r="CU282" s="518"/>
      <c r="CV282" s="518"/>
      <c r="CW282" s="518"/>
      <c r="CX282" s="518"/>
      <c r="CY282" s="518"/>
      <c r="CZ282" s="518"/>
      <c r="DA282" s="518"/>
      <c r="DB282" s="518"/>
      <c r="DC282" s="518"/>
      <c r="DD282" s="518"/>
      <c r="DE282" s="518"/>
      <c r="DF282" s="518"/>
    </row>
    <row r="283" spans="1:110" s="55" customFormat="1" ht="17.25" customHeight="1">
      <c r="A283" s="139" t="s">
        <v>628</v>
      </c>
      <c r="B283" s="609"/>
      <c r="C283" s="609"/>
      <c r="D283" s="524">
        <f t="shared" ref="D283:K283" si="45">D233+D294</f>
        <v>319</v>
      </c>
      <c r="E283" s="524">
        <f t="shared" si="45"/>
        <v>235</v>
      </c>
      <c r="F283" s="524">
        <f t="shared" si="45"/>
        <v>223</v>
      </c>
      <c r="G283" s="524">
        <f t="shared" si="45"/>
        <v>316</v>
      </c>
      <c r="H283" s="524">
        <f t="shared" si="45"/>
        <v>356</v>
      </c>
      <c r="I283" s="524">
        <f t="shared" si="45"/>
        <v>243</v>
      </c>
      <c r="J283" s="524">
        <f t="shared" si="45"/>
        <v>212</v>
      </c>
      <c r="K283" s="524">
        <f t="shared" si="45"/>
        <v>387</v>
      </c>
      <c r="L283" s="524">
        <f>L233+L294</f>
        <v>419</v>
      </c>
      <c r="M283" s="524">
        <f>M233+M294</f>
        <v>409</v>
      </c>
      <c r="N283" s="524">
        <f t="shared" ref="N283:AA288" si="46">N233+N294</f>
        <v>395</v>
      </c>
      <c r="O283" s="524">
        <f t="shared" si="46"/>
        <v>402</v>
      </c>
      <c r="P283" s="524">
        <f t="shared" si="46"/>
        <v>438</v>
      </c>
      <c r="Q283" s="524">
        <f t="shared" si="46"/>
        <v>362</v>
      </c>
      <c r="R283" s="524">
        <f t="shared" si="46"/>
        <v>332</v>
      </c>
      <c r="S283" s="524">
        <f t="shared" si="46"/>
        <v>415</v>
      </c>
      <c r="T283" s="524">
        <f t="shared" si="46"/>
        <v>448</v>
      </c>
      <c r="U283" s="524">
        <f t="shared" si="46"/>
        <v>295</v>
      </c>
      <c r="V283" s="524">
        <f t="shared" si="46"/>
        <v>293</v>
      </c>
      <c r="W283" s="524">
        <f t="shared" si="46"/>
        <v>362</v>
      </c>
      <c r="X283" s="524">
        <f t="shared" si="46"/>
        <v>352</v>
      </c>
      <c r="Y283" s="524">
        <f t="shared" si="46"/>
        <v>284</v>
      </c>
      <c r="Z283" s="524">
        <f t="shared" si="46"/>
        <v>295</v>
      </c>
      <c r="AA283" s="524">
        <f t="shared" si="46"/>
        <v>379</v>
      </c>
      <c r="AB283" s="524">
        <f>AB233+AB294</f>
        <v>370</v>
      </c>
      <c r="AC283" s="524">
        <v>250</v>
      </c>
      <c r="AD283" s="524">
        <v>230</v>
      </c>
      <c r="AE283" s="524">
        <v>410</v>
      </c>
      <c r="AF283" s="524">
        <v>334</v>
      </c>
      <c r="AG283" s="524">
        <v>240</v>
      </c>
      <c r="AH283" s="524">
        <v>188</v>
      </c>
      <c r="AI283" s="524">
        <v>241</v>
      </c>
      <c r="AJ283" s="518"/>
      <c r="AK283" s="518"/>
      <c r="AL283" s="518"/>
      <c r="AM283" s="518"/>
      <c r="AN283" s="518"/>
      <c r="AO283" s="518"/>
      <c r="AP283" s="518"/>
      <c r="AQ283" s="518"/>
      <c r="AR283" s="518"/>
      <c r="AS283" s="518"/>
      <c r="AT283" s="518"/>
      <c r="AU283" s="518"/>
      <c r="AV283" s="518"/>
      <c r="AW283" s="518"/>
      <c r="AX283" s="518"/>
      <c r="AY283" s="518"/>
      <c r="AZ283" s="518"/>
      <c r="BA283" s="518"/>
      <c r="BB283" s="518"/>
      <c r="BC283" s="518"/>
      <c r="BD283" s="518"/>
      <c r="BE283" s="518"/>
      <c r="BF283" s="518"/>
      <c r="BG283" s="518"/>
      <c r="BH283" s="518"/>
      <c r="BI283" s="518"/>
      <c r="BJ283" s="518"/>
      <c r="BK283" s="518"/>
      <c r="BL283" s="518"/>
      <c r="BM283" s="518"/>
      <c r="BN283" s="518"/>
      <c r="BO283" s="518"/>
      <c r="BP283" s="518"/>
      <c r="BQ283" s="518"/>
      <c r="BR283" s="518"/>
      <c r="BS283" s="518"/>
      <c r="BT283" s="518"/>
      <c r="BU283" s="518"/>
      <c r="BV283" s="518"/>
      <c r="BW283" s="518"/>
      <c r="BX283" s="518"/>
      <c r="BY283" s="518"/>
      <c r="BZ283" s="518"/>
      <c r="CA283" s="518"/>
      <c r="CB283" s="518"/>
      <c r="CC283" s="518"/>
      <c r="CD283" s="518"/>
      <c r="CE283" s="518"/>
      <c r="CF283" s="518"/>
      <c r="CG283" s="518"/>
      <c r="CH283" s="518"/>
      <c r="CI283" s="518"/>
      <c r="CJ283" s="518"/>
      <c r="CK283" s="518"/>
      <c r="CL283" s="518"/>
      <c r="CM283" s="518"/>
      <c r="CN283" s="518"/>
      <c r="CO283" s="518"/>
      <c r="CP283" s="518"/>
      <c r="CQ283" s="518"/>
      <c r="CR283" s="518"/>
      <c r="CS283" s="518"/>
      <c r="CT283" s="518"/>
      <c r="CU283" s="518"/>
      <c r="CV283" s="518"/>
      <c r="CW283" s="518"/>
      <c r="CX283" s="518"/>
      <c r="CY283" s="518"/>
      <c r="CZ283" s="518"/>
      <c r="DA283" s="518"/>
      <c r="DB283" s="518"/>
      <c r="DC283" s="518"/>
      <c r="DD283" s="518"/>
      <c r="DE283" s="518"/>
      <c r="DF283" s="518"/>
    </row>
    <row r="284" spans="1:110" s="55" customFormat="1" ht="17.25" customHeight="1">
      <c r="A284" s="609" t="s">
        <v>629</v>
      </c>
      <c r="B284" s="609"/>
      <c r="C284" s="609"/>
      <c r="D284" s="521">
        <f t="shared" ref="D284:K288" si="47">D234+D295</f>
        <v>156</v>
      </c>
      <c r="E284" s="521">
        <f t="shared" si="47"/>
        <v>65</v>
      </c>
      <c r="F284" s="521">
        <f t="shared" si="47"/>
        <v>38</v>
      </c>
      <c r="G284" s="521">
        <f t="shared" si="47"/>
        <v>138</v>
      </c>
      <c r="H284" s="521">
        <f t="shared" si="47"/>
        <v>177</v>
      </c>
      <c r="I284" s="521">
        <f t="shared" si="47"/>
        <v>76</v>
      </c>
      <c r="J284" s="521">
        <f t="shared" si="47"/>
        <v>37</v>
      </c>
      <c r="K284" s="521">
        <f t="shared" si="47"/>
        <v>163</v>
      </c>
      <c r="L284" s="521">
        <f>L234+L295</f>
        <v>163</v>
      </c>
      <c r="M284" s="521">
        <f>M234+M295</f>
        <v>68</v>
      </c>
      <c r="N284" s="521">
        <f t="shared" si="46"/>
        <v>38</v>
      </c>
      <c r="O284" s="521">
        <f t="shared" si="46"/>
        <v>150</v>
      </c>
      <c r="P284" s="521">
        <f t="shared" si="46"/>
        <v>152</v>
      </c>
      <c r="Q284" s="521">
        <f t="shared" si="46"/>
        <v>64</v>
      </c>
      <c r="R284" s="521">
        <f t="shared" si="46"/>
        <v>28</v>
      </c>
      <c r="S284" s="521">
        <f t="shared" si="46"/>
        <v>149</v>
      </c>
      <c r="T284" s="521">
        <f t="shared" si="46"/>
        <v>177</v>
      </c>
      <c r="U284" s="521">
        <f t="shared" si="46"/>
        <v>79</v>
      </c>
      <c r="V284" s="521">
        <f t="shared" si="46"/>
        <v>34</v>
      </c>
      <c r="W284" s="521">
        <f t="shared" si="46"/>
        <v>172</v>
      </c>
      <c r="X284" s="521">
        <f t="shared" si="46"/>
        <v>220</v>
      </c>
      <c r="Y284" s="521">
        <f t="shared" si="46"/>
        <v>74</v>
      </c>
      <c r="Z284" s="521">
        <f t="shared" si="46"/>
        <v>32</v>
      </c>
      <c r="AA284" s="521">
        <f t="shared" si="46"/>
        <v>145</v>
      </c>
      <c r="AB284" s="521">
        <f>AB234+AB295</f>
        <v>212</v>
      </c>
      <c r="AC284" s="521">
        <v>73</v>
      </c>
      <c r="AD284" s="521">
        <v>43</v>
      </c>
      <c r="AE284" s="521">
        <v>153</v>
      </c>
      <c r="AF284" s="521">
        <v>222</v>
      </c>
      <c r="AG284" s="521">
        <v>64</v>
      </c>
      <c r="AH284" s="521">
        <v>39</v>
      </c>
      <c r="AI284" s="521">
        <v>164</v>
      </c>
      <c r="AJ284" s="518"/>
      <c r="AK284" s="518"/>
      <c r="AL284" s="518"/>
      <c r="AM284" s="518"/>
      <c r="AN284" s="518"/>
      <c r="AO284" s="518"/>
      <c r="AP284" s="518"/>
      <c r="AQ284" s="518"/>
      <c r="AR284" s="518"/>
      <c r="AS284" s="518"/>
      <c r="AT284" s="518"/>
      <c r="AU284" s="518"/>
      <c r="AV284" s="518"/>
      <c r="AW284" s="518"/>
      <c r="AX284" s="518"/>
      <c r="AY284" s="518"/>
      <c r="AZ284" s="518"/>
      <c r="BA284" s="518"/>
      <c r="BB284" s="518"/>
      <c r="BC284" s="518"/>
      <c r="BD284" s="518"/>
      <c r="BE284" s="518"/>
      <c r="BF284" s="518"/>
      <c r="BG284" s="518"/>
      <c r="BH284" s="518"/>
      <c r="BI284" s="518"/>
      <c r="BJ284" s="518"/>
      <c r="BK284" s="518"/>
      <c r="BL284" s="518"/>
      <c r="BM284" s="518"/>
      <c r="BN284" s="518"/>
      <c r="BO284" s="518"/>
      <c r="BP284" s="518"/>
      <c r="BQ284" s="518"/>
      <c r="BR284" s="518"/>
      <c r="BS284" s="518"/>
      <c r="BT284" s="518"/>
      <c r="BU284" s="518"/>
      <c r="BV284" s="518"/>
      <c r="BW284" s="518"/>
      <c r="BX284" s="518"/>
      <c r="BY284" s="518"/>
      <c r="BZ284" s="518"/>
      <c r="CA284" s="518"/>
      <c r="CB284" s="518"/>
      <c r="CC284" s="518"/>
      <c r="CD284" s="518"/>
      <c r="CE284" s="518"/>
      <c r="CF284" s="518"/>
      <c r="CG284" s="518"/>
      <c r="CH284" s="518"/>
      <c r="CI284" s="518"/>
      <c r="CJ284" s="518"/>
      <c r="CK284" s="518"/>
      <c r="CL284" s="518"/>
      <c r="CM284" s="518"/>
      <c r="CN284" s="518"/>
      <c r="CO284" s="518"/>
      <c r="CP284" s="518"/>
      <c r="CQ284" s="518"/>
      <c r="CR284" s="518"/>
      <c r="CS284" s="518"/>
      <c r="CT284" s="518"/>
      <c r="CU284" s="518"/>
      <c r="CV284" s="518"/>
      <c r="CW284" s="518"/>
      <c r="CX284" s="518"/>
      <c r="CY284" s="518"/>
      <c r="CZ284" s="518"/>
      <c r="DA284" s="518"/>
      <c r="DB284" s="518"/>
      <c r="DC284" s="518"/>
      <c r="DD284" s="518"/>
      <c r="DE284" s="518"/>
      <c r="DF284" s="518"/>
    </row>
    <row r="285" spans="1:110" ht="17.25" customHeight="1">
      <c r="A285" s="139" t="s">
        <v>212</v>
      </c>
      <c r="B285" s="609"/>
      <c r="C285" s="609"/>
      <c r="D285" s="288" t="s">
        <v>61</v>
      </c>
      <c r="E285" s="288" t="s">
        <v>61</v>
      </c>
      <c r="F285" s="288" t="s">
        <v>61</v>
      </c>
      <c r="G285" s="288" t="s">
        <v>61</v>
      </c>
      <c r="H285" s="288" t="s">
        <v>61</v>
      </c>
      <c r="I285" s="288" t="s">
        <v>61</v>
      </c>
      <c r="J285" s="288" t="s">
        <v>61</v>
      </c>
      <c r="K285" s="288" t="s">
        <v>61</v>
      </c>
      <c r="L285" s="288" t="s">
        <v>61</v>
      </c>
      <c r="M285" s="521">
        <f>M235+M296</f>
        <v>-11</v>
      </c>
      <c r="N285" s="521">
        <f t="shared" si="46"/>
        <v>-16</v>
      </c>
      <c r="O285" s="521">
        <f t="shared" si="46"/>
        <v>2</v>
      </c>
      <c r="P285" s="521">
        <f t="shared" si="46"/>
        <v>25</v>
      </c>
      <c r="Q285" s="521">
        <f t="shared" si="46"/>
        <v>4</v>
      </c>
      <c r="R285" s="521">
        <f t="shared" si="46"/>
        <v>-2</v>
      </c>
      <c r="S285" s="521">
        <f t="shared" si="46"/>
        <v>28</v>
      </c>
      <c r="T285" s="521">
        <f t="shared" si="46"/>
        <v>36</v>
      </c>
      <c r="U285" s="521">
        <f t="shared" si="46"/>
        <v>13</v>
      </c>
      <c r="V285" s="521">
        <f t="shared" si="46"/>
        <v>5</v>
      </c>
      <c r="W285" s="521">
        <f t="shared" si="46"/>
        <v>40</v>
      </c>
      <c r="X285" s="521">
        <f t="shared" si="46"/>
        <v>57</v>
      </c>
      <c r="Y285" s="521">
        <v>30</v>
      </c>
      <c r="Z285" s="521">
        <v>11</v>
      </c>
      <c r="AA285" s="521">
        <v>50</v>
      </c>
      <c r="AB285" s="521">
        <v>77</v>
      </c>
      <c r="AC285" s="521">
        <v>36</v>
      </c>
      <c r="AD285" s="521">
        <v>19</v>
      </c>
      <c r="AE285" s="521">
        <v>57</v>
      </c>
      <c r="AF285" s="521">
        <v>71</v>
      </c>
      <c r="AG285" s="521">
        <v>49</v>
      </c>
      <c r="AH285" s="521">
        <v>23</v>
      </c>
      <c r="AI285" s="521">
        <v>115</v>
      </c>
      <c r="AJ285" s="600"/>
      <c r="AK285" s="600"/>
      <c r="AL285" s="600"/>
      <c r="AM285" s="600"/>
      <c r="AN285" s="600"/>
      <c r="AO285" s="600"/>
      <c r="AP285" s="600"/>
      <c r="AQ285" s="600"/>
      <c r="AR285" s="600"/>
      <c r="AS285" s="600"/>
      <c r="AT285" s="600"/>
      <c r="AU285" s="600"/>
      <c r="AV285" s="600"/>
      <c r="AW285" s="600"/>
      <c r="AX285" s="600"/>
      <c r="AY285" s="600"/>
      <c r="AZ285" s="600"/>
      <c r="BA285" s="600"/>
      <c r="BB285" s="600"/>
      <c r="BC285" s="600"/>
      <c r="BD285" s="600"/>
      <c r="BE285" s="600"/>
      <c r="BF285" s="600"/>
      <c r="BG285" s="600"/>
      <c r="BH285" s="600"/>
      <c r="BI285" s="600"/>
      <c r="BJ285" s="600"/>
      <c r="BK285" s="600"/>
      <c r="BL285" s="600"/>
      <c r="BM285" s="600"/>
      <c r="BN285" s="600"/>
      <c r="BO285" s="600"/>
      <c r="BP285" s="600"/>
      <c r="BQ285" s="600"/>
      <c r="BR285" s="600"/>
      <c r="BS285" s="600"/>
      <c r="BT285" s="600"/>
      <c r="BU285" s="600"/>
      <c r="BV285" s="600"/>
      <c r="BW285" s="600"/>
      <c r="BX285" s="600"/>
      <c r="BY285" s="600"/>
      <c r="BZ285" s="600"/>
      <c r="CA285" s="600"/>
      <c r="CB285" s="600"/>
      <c r="CC285" s="600"/>
      <c r="CD285" s="600"/>
      <c r="CE285" s="600"/>
      <c r="CF285" s="600"/>
      <c r="CG285" s="600"/>
      <c r="CH285" s="600"/>
      <c r="CI285" s="600"/>
      <c r="CJ285" s="600"/>
      <c r="CK285" s="600"/>
      <c r="CL285" s="600"/>
      <c r="CM285" s="600"/>
      <c r="CN285" s="600"/>
      <c r="CO285" s="600"/>
      <c r="CP285" s="600"/>
      <c r="CQ285" s="600"/>
      <c r="CR285" s="600"/>
      <c r="CS285" s="600"/>
      <c r="CT285" s="600"/>
      <c r="CU285" s="600"/>
      <c r="CV285" s="600"/>
      <c r="CW285" s="600"/>
      <c r="CX285" s="600"/>
      <c r="CY285" s="600"/>
      <c r="CZ285" s="600"/>
      <c r="DA285" s="600"/>
      <c r="DB285" s="600"/>
      <c r="DC285" s="600"/>
      <c r="DD285" s="600"/>
      <c r="DE285" s="600"/>
      <c r="DF285" s="600"/>
    </row>
    <row r="286" spans="1:110" s="55" customFormat="1" ht="17.25" customHeight="1">
      <c r="A286" s="139" t="s">
        <v>621</v>
      </c>
      <c r="B286" s="609"/>
      <c r="C286" s="609"/>
      <c r="D286" s="521">
        <f t="shared" si="47"/>
        <v>116</v>
      </c>
      <c r="E286" s="521">
        <f t="shared" si="47"/>
        <v>86</v>
      </c>
      <c r="F286" s="521">
        <f t="shared" si="47"/>
        <v>79</v>
      </c>
      <c r="G286" s="521">
        <f t="shared" si="47"/>
        <v>116</v>
      </c>
      <c r="H286" s="521">
        <f t="shared" si="47"/>
        <v>117</v>
      </c>
      <c r="I286" s="521">
        <f t="shared" si="47"/>
        <v>92</v>
      </c>
      <c r="J286" s="521">
        <f t="shared" si="47"/>
        <v>91</v>
      </c>
      <c r="K286" s="521">
        <f t="shared" si="47"/>
        <v>93</v>
      </c>
      <c r="L286" s="521">
        <f>L236+L297</f>
        <v>128</v>
      </c>
      <c r="M286" s="521">
        <f>M236+M297</f>
        <v>91</v>
      </c>
      <c r="N286" s="521">
        <f t="shared" si="46"/>
        <v>90</v>
      </c>
      <c r="O286" s="521">
        <f t="shared" si="46"/>
        <v>104</v>
      </c>
      <c r="P286" s="521">
        <f t="shared" si="46"/>
        <v>120</v>
      </c>
      <c r="Q286" s="521">
        <f t="shared" si="46"/>
        <v>95</v>
      </c>
      <c r="R286" s="521">
        <f t="shared" si="46"/>
        <v>89</v>
      </c>
      <c r="S286" s="521">
        <f t="shared" si="46"/>
        <v>122</v>
      </c>
      <c r="T286" s="521">
        <f t="shared" si="46"/>
        <v>145</v>
      </c>
      <c r="U286" s="521">
        <f t="shared" si="46"/>
        <v>97</v>
      </c>
      <c r="V286" s="521">
        <f t="shared" si="46"/>
        <v>106</v>
      </c>
      <c r="W286" s="521">
        <f t="shared" si="46"/>
        <v>137</v>
      </c>
      <c r="X286" s="521">
        <f t="shared" si="46"/>
        <v>171</v>
      </c>
      <c r="Y286" s="521">
        <f t="shared" si="46"/>
        <v>106</v>
      </c>
      <c r="Z286" s="521">
        <f t="shared" si="46"/>
        <v>108</v>
      </c>
      <c r="AA286" s="521">
        <f t="shared" si="46"/>
        <v>97</v>
      </c>
      <c r="AB286" s="521">
        <f>AB236+AB297</f>
        <v>159</v>
      </c>
      <c r="AC286" s="521">
        <v>103</v>
      </c>
      <c r="AD286" s="521">
        <v>109</v>
      </c>
      <c r="AE286" s="521">
        <v>158</v>
      </c>
      <c r="AF286" s="521">
        <v>191</v>
      </c>
      <c r="AG286" s="521">
        <v>114</v>
      </c>
      <c r="AH286" s="521">
        <v>112</v>
      </c>
      <c r="AI286" s="521">
        <v>133</v>
      </c>
      <c r="AJ286" s="518"/>
      <c r="AK286" s="518"/>
      <c r="AL286" s="518"/>
      <c r="AM286" s="518"/>
      <c r="AN286" s="518"/>
      <c r="AO286" s="518"/>
      <c r="AP286" s="518"/>
      <c r="AQ286" s="518"/>
      <c r="AR286" s="518"/>
      <c r="AS286" s="518"/>
      <c r="AT286" s="518"/>
      <c r="AU286" s="518"/>
      <c r="AV286" s="518"/>
      <c r="AW286" s="518"/>
      <c r="AX286" s="518"/>
      <c r="AY286" s="518"/>
      <c r="AZ286" s="518"/>
      <c r="BA286" s="518"/>
      <c r="BB286" s="518"/>
      <c r="BC286" s="518"/>
      <c r="BD286" s="518"/>
      <c r="BE286" s="518"/>
      <c r="BF286" s="518"/>
      <c r="BG286" s="518"/>
      <c r="BH286" s="518"/>
      <c r="BI286" s="518"/>
      <c r="BJ286" s="518"/>
      <c r="BK286" s="518"/>
      <c r="BL286" s="518"/>
      <c r="BM286" s="518"/>
      <c r="BN286" s="518"/>
      <c r="BO286" s="518"/>
      <c r="BP286" s="518"/>
      <c r="BQ286" s="518"/>
      <c r="BR286" s="518"/>
      <c r="BS286" s="518"/>
      <c r="BT286" s="518"/>
      <c r="BU286" s="518"/>
      <c r="BV286" s="518"/>
      <c r="BW286" s="518"/>
      <c r="BX286" s="518"/>
      <c r="BY286" s="518"/>
      <c r="BZ286" s="518"/>
      <c r="CA286" s="518"/>
      <c r="CB286" s="518"/>
      <c r="CC286" s="518"/>
      <c r="CD286" s="518"/>
      <c r="CE286" s="518"/>
      <c r="CF286" s="518"/>
      <c r="CG286" s="518"/>
      <c r="CH286" s="518"/>
      <c r="CI286" s="518"/>
      <c r="CJ286" s="518"/>
      <c r="CK286" s="518"/>
      <c r="CL286" s="518"/>
      <c r="CM286" s="518"/>
      <c r="CN286" s="518"/>
      <c r="CO286" s="518"/>
      <c r="CP286" s="518"/>
      <c r="CQ286" s="518"/>
      <c r="CR286" s="518"/>
      <c r="CS286" s="518"/>
      <c r="CT286" s="518"/>
      <c r="CU286" s="518"/>
      <c r="CV286" s="518"/>
      <c r="CW286" s="518"/>
      <c r="CX286" s="518"/>
      <c r="CY286" s="518"/>
      <c r="CZ286" s="518"/>
      <c r="DA286" s="518"/>
      <c r="DB286" s="518"/>
      <c r="DC286" s="518"/>
      <c r="DD286" s="518"/>
      <c r="DE286" s="518"/>
      <c r="DF286" s="518"/>
    </row>
    <row r="287" spans="1:110" ht="17.25" customHeight="1">
      <c r="A287" s="139" t="s">
        <v>630</v>
      </c>
      <c r="B287" s="609"/>
      <c r="C287" s="609"/>
      <c r="D287" s="521">
        <f t="shared" si="47"/>
        <v>4</v>
      </c>
      <c r="E287" s="521">
        <f t="shared" si="47"/>
        <v>7</v>
      </c>
      <c r="F287" s="521">
        <f t="shared" si="47"/>
        <v>7</v>
      </c>
      <c r="G287" s="521">
        <f t="shared" si="47"/>
        <v>-3</v>
      </c>
      <c r="H287" s="521">
        <f t="shared" si="47"/>
        <v>-10</v>
      </c>
      <c r="I287" s="521">
        <f t="shared" si="47"/>
        <v>6</v>
      </c>
      <c r="J287" s="521">
        <f t="shared" si="47"/>
        <v>13</v>
      </c>
      <c r="K287" s="521">
        <f t="shared" si="47"/>
        <v>1</v>
      </c>
      <c r="L287" s="521">
        <f>L237+L298</f>
        <v>-8</v>
      </c>
      <c r="M287" s="521">
        <f>M237+M298</f>
        <v>-13</v>
      </c>
      <c r="N287" s="521">
        <f t="shared" si="46"/>
        <v>-6</v>
      </c>
      <c r="O287" s="521">
        <f t="shared" si="46"/>
        <v>1</v>
      </c>
      <c r="P287" s="521">
        <f t="shared" si="46"/>
        <v>-1</v>
      </c>
      <c r="Q287" s="521">
        <f t="shared" si="46"/>
        <v>8</v>
      </c>
      <c r="R287" s="521">
        <f t="shared" si="46"/>
        <v>8</v>
      </c>
      <c r="S287" s="521">
        <f t="shared" si="46"/>
        <v>13</v>
      </c>
      <c r="T287" s="521">
        <f t="shared" si="46"/>
        <v>-12</v>
      </c>
      <c r="U287" s="521">
        <f t="shared" si="46"/>
        <v>11</v>
      </c>
      <c r="V287" s="521">
        <f t="shared" si="46"/>
        <v>11</v>
      </c>
      <c r="W287" s="521">
        <f t="shared" si="46"/>
        <v>3</v>
      </c>
      <c r="X287" s="521">
        <f t="shared" si="46"/>
        <v>12</v>
      </c>
      <c r="Y287" s="521">
        <f t="shared" si="46"/>
        <v>10</v>
      </c>
      <c r="Z287" s="521">
        <f t="shared" si="46"/>
        <v>4</v>
      </c>
      <c r="AA287" s="521">
        <f t="shared" si="46"/>
        <v>3</v>
      </c>
      <c r="AB287" s="521">
        <f>AB237+AB298</f>
        <v>9</v>
      </c>
      <c r="AC287" s="521">
        <v>11</v>
      </c>
      <c r="AD287" s="521">
        <v>10</v>
      </c>
      <c r="AE287" s="521">
        <v>10</v>
      </c>
      <c r="AF287" s="521">
        <v>15</v>
      </c>
      <c r="AG287" s="521">
        <v>14</v>
      </c>
      <c r="AH287" s="521">
        <v>13</v>
      </c>
      <c r="AI287" s="521">
        <v>8</v>
      </c>
      <c r="AJ287" s="600"/>
      <c r="AK287" s="600"/>
      <c r="AL287" s="600"/>
      <c r="AM287" s="600"/>
      <c r="AN287" s="600"/>
      <c r="AO287" s="600"/>
      <c r="AP287" s="600"/>
      <c r="AQ287" s="600"/>
      <c r="AR287" s="600"/>
      <c r="AS287" s="600"/>
      <c r="AT287" s="600"/>
      <c r="AU287" s="600"/>
      <c r="AV287" s="600"/>
      <c r="AW287" s="600"/>
      <c r="AX287" s="600"/>
      <c r="AY287" s="600"/>
      <c r="AZ287" s="600"/>
      <c r="BA287" s="600"/>
      <c r="BB287" s="600"/>
      <c r="BC287" s="600"/>
      <c r="BD287" s="600"/>
      <c r="BE287" s="600"/>
      <c r="BF287" s="600"/>
      <c r="BG287" s="600"/>
      <c r="BH287" s="600"/>
      <c r="BI287" s="600"/>
      <c r="BJ287" s="600"/>
      <c r="BK287" s="600"/>
      <c r="BL287" s="600"/>
      <c r="BM287" s="600"/>
      <c r="BN287" s="600"/>
      <c r="BO287" s="600"/>
      <c r="BP287" s="600"/>
      <c r="BQ287" s="600"/>
      <c r="BR287" s="600"/>
      <c r="BS287" s="600"/>
      <c r="BT287" s="600"/>
      <c r="BU287" s="600"/>
      <c r="BV287" s="600"/>
      <c r="BW287" s="600"/>
      <c r="BX287" s="600"/>
      <c r="BY287" s="600"/>
      <c r="BZ287" s="600"/>
      <c r="CA287" s="600"/>
      <c r="CB287" s="600"/>
      <c r="CC287" s="600"/>
      <c r="CD287" s="600"/>
      <c r="CE287" s="600"/>
      <c r="CF287" s="600"/>
      <c r="CG287" s="600"/>
      <c r="CH287" s="600"/>
      <c r="CI287" s="600"/>
      <c r="CJ287" s="600"/>
      <c r="CK287" s="600"/>
      <c r="CL287" s="600"/>
      <c r="CM287" s="600"/>
      <c r="CN287" s="600"/>
      <c r="CO287" s="600"/>
      <c r="CP287" s="600"/>
      <c r="CQ287" s="600"/>
      <c r="CR287" s="600"/>
      <c r="CS287" s="600"/>
      <c r="CT287" s="600"/>
      <c r="CU287" s="600"/>
      <c r="CV287" s="600"/>
      <c r="CW287" s="600"/>
      <c r="CX287" s="600"/>
      <c r="CY287" s="600"/>
      <c r="CZ287" s="600"/>
      <c r="DA287" s="600"/>
      <c r="DB287" s="600"/>
      <c r="DC287" s="600"/>
      <c r="DD287" s="600"/>
      <c r="DE287" s="600"/>
      <c r="DF287" s="600"/>
    </row>
    <row r="288" spans="1:110" ht="17.25" customHeight="1">
      <c r="A288" s="145" t="s">
        <v>355</v>
      </c>
      <c r="B288" s="167"/>
      <c r="C288" s="167"/>
      <c r="D288" s="522">
        <f t="shared" si="47"/>
        <v>-11</v>
      </c>
      <c r="E288" s="522">
        <f t="shared" si="47"/>
        <v>-10</v>
      </c>
      <c r="F288" s="522">
        <f t="shared" si="47"/>
        <v>-6</v>
      </c>
      <c r="G288" s="522">
        <f t="shared" si="47"/>
        <v>-9</v>
      </c>
      <c r="H288" s="522">
        <f t="shared" si="47"/>
        <v>-16</v>
      </c>
      <c r="I288" s="522">
        <f t="shared" si="47"/>
        <v>-8</v>
      </c>
      <c r="J288" s="522">
        <f t="shared" si="47"/>
        <v>-2</v>
      </c>
      <c r="K288" s="522">
        <f t="shared" si="47"/>
        <v>-13</v>
      </c>
      <c r="L288" s="522">
        <f>L238+L299</f>
        <v>-10</v>
      </c>
      <c r="M288" s="522">
        <f>M238+M299</f>
        <v>-6</v>
      </c>
      <c r="N288" s="522">
        <f t="shared" si="46"/>
        <v>-11</v>
      </c>
      <c r="O288" s="522">
        <f t="shared" si="46"/>
        <v>-19</v>
      </c>
      <c r="P288" s="522">
        <f t="shared" si="46"/>
        <v>-10</v>
      </c>
      <c r="Q288" s="522">
        <f t="shared" si="46"/>
        <v>-9</v>
      </c>
      <c r="R288" s="522">
        <f t="shared" si="46"/>
        <v>-11</v>
      </c>
      <c r="S288" s="522">
        <f t="shared" si="46"/>
        <v>-21</v>
      </c>
      <c r="T288" s="522">
        <f t="shared" si="46"/>
        <v>-6</v>
      </c>
      <c r="U288" s="522">
        <f t="shared" si="46"/>
        <v>-17</v>
      </c>
      <c r="V288" s="522">
        <f t="shared" si="46"/>
        <v>-7</v>
      </c>
      <c r="W288" s="522">
        <f t="shared" si="46"/>
        <v>-26</v>
      </c>
      <c r="X288" s="522">
        <f t="shared" si="46"/>
        <v>-14</v>
      </c>
      <c r="Y288" s="522">
        <f t="shared" si="46"/>
        <v>-23</v>
      </c>
      <c r="Z288" s="522">
        <f t="shared" si="46"/>
        <v>-5</v>
      </c>
      <c r="AA288" s="522">
        <v>-24</v>
      </c>
      <c r="AB288" s="522">
        <v>-15</v>
      </c>
      <c r="AC288" s="522">
        <v>-26</v>
      </c>
      <c r="AD288" s="522">
        <v>-20</v>
      </c>
      <c r="AE288" s="522">
        <v>-22</v>
      </c>
      <c r="AF288" s="522">
        <v>-14</v>
      </c>
      <c r="AG288" s="522">
        <v>-14</v>
      </c>
      <c r="AH288" s="522">
        <v>-11</v>
      </c>
      <c r="AI288" s="522">
        <v>-12</v>
      </c>
      <c r="AJ288" s="600"/>
      <c r="AK288" s="600"/>
      <c r="AL288" s="600"/>
      <c r="AM288" s="600"/>
      <c r="AN288" s="600"/>
      <c r="AO288" s="600"/>
      <c r="AP288" s="600"/>
      <c r="AQ288" s="600"/>
      <c r="AR288" s="600"/>
      <c r="AS288" s="600"/>
      <c r="AT288" s="600"/>
      <c r="AU288" s="600"/>
      <c r="AV288" s="600"/>
      <c r="AW288" s="600"/>
      <c r="AX288" s="600"/>
      <c r="AY288" s="600"/>
      <c r="AZ288" s="600"/>
      <c r="BA288" s="600"/>
      <c r="BB288" s="600"/>
      <c r="BC288" s="600"/>
      <c r="BD288" s="600"/>
      <c r="BE288" s="600"/>
      <c r="BF288" s="600"/>
      <c r="BG288" s="600"/>
      <c r="BH288" s="600"/>
      <c r="BI288" s="600"/>
      <c r="BJ288" s="600"/>
      <c r="BK288" s="600"/>
      <c r="BL288" s="600"/>
      <c r="BM288" s="600"/>
      <c r="BN288" s="600"/>
      <c r="BO288" s="600"/>
      <c r="BP288" s="600"/>
      <c r="BQ288" s="600"/>
      <c r="BR288" s="600"/>
      <c r="BS288" s="600"/>
      <c r="BT288" s="600"/>
      <c r="BU288" s="600"/>
      <c r="BV288" s="600"/>
      <c r="BW288" s="600"/>
      <c r="BX288" s="600"/>
      <c r="BY288" s="600"/>
      <c r="BZ288" s="600"/>
      <c r="CA288" s="600"/>
      <c r="CB288" s="600"/>
      <c r="CC288" s="600"/>
      <c r="CD288" s="600"/>
      <c r="CE288" s="600"/>
      <c r="CF288" s="600"/>
      <c r="CG288" s="600"/>
      <c r="CH288" s="600"/>
      <c r="CI288" s="600"/>
      <c r="CJ288" s="600"/>
      <c r="CK288" s="600"/>
      <c r="CL288" s="600"/>
      <c r="CM288" s="600"/>
      <c r="CN288" s="600"/>
      <c r="CO288" s="600"/>
      <c r="CP288" s="600"/>
      <c r="CQ288" s="600"/>
      <c r="CR288" s="600"/>
      <c r="CS288" s="600"/>
      <c r="CT288" s="600"/>
      <c r="CU288" s="600"/>
      <c r="CV288" s="600"/>
      <c r="CW288" s="600"/>
      <c r="CX288" s="600"/>
      <c r="CY288" s="600"/>
      <c r="CZ288" s="600"/>
      <c r="DA288" s="600"/>
      <c r="DB288" s="600"/>
      <c r="DC288" s="600"/>
      <c r="DD288" s="600"/>
      <c r="DE288" s="600"/>
      <c r="DF288" s="600"/>
    </row>
    <row r="289" spans="1:110" s="55" customFormat="1" ht="25.5" customHeight="1" thickBot="1">
      <c r="A289" s="296" t="s">
        <v>219</v>
      </c>
      <c r="B289" s="296"/>
      <c r="C289" s="296"/>
      <c r="D289" s="319">
        <f t="shared" ref="D289:AH289" si="48">SUM(D283:D288)</f>
        <v>584</v>
      </c>
      <c r="E289" s="319">
        <f t="shared" si="48"/>
        <v>383</v>
      </c>
      <c r="F289" s="319">
        <f t="shared" si="48"/>
        <v>341</v>
      </c>
      <c r="G289" s="319">
        <f t="shared" si="48"/>
        <v>558</v>
      </c>
      <c r="H289" s="319">
        <f t="shared" si="48"/>
        <v>624</v>
      </c>
      <c r="I289" s="319">
        <f t="shared" si="48"/>
        <v>409</v>
      </c>
      <c r="J289" s="319">
        <f t="shared" si="48"/>
        <v>351</v>
      </c>
      <c r="K289" s="319">
        <f t="shared" si="48"/>
        <v>631</v>
      </c>
      <c r="L289" s="319">
        <f t="shared" si="48"/>
        <v>692</v>
      </c>
      <c r="M289" s="319">
        <f t="shared" si="48"/>
        <v>538</v>
      </c>
      <c r="N289" s="319">
        <f t="shared" si="48"/>
        <v>490</v>
      </c>
      <c r="O289" s="319">
        <f t="shared" si="48"/>
        <v>640</v>
      </c>
      <c r="P289" s="320">
        <f t="shared" si="48"/>
        <v>724</v>
      </c>
      <c r="Q289" s="320">
        <f t="shared" si="48"/>
        <v>524</v>
      </c>
      <c r="R289" s="320">
        <f t="shared" si="48"/>
        <v>444</v>
      </c>
      <c r="S289" s="320">
        <f t="shared" si="48"/>
        <v>706</v>
      </c>
      <c r="T289" s="320">
        <f t="shared" si="48"/>
        <v>788</v>
      </c>
      <c r="U289" s="320">
        <f t="shared" si="48"/>
        <v>478</v>
      </c>
      <c r="V289" s="320">
        <f t="shared" si="48"/>
        <v>442</v>
      </c>
      <c r="W289" s="320">
        <f t="shared" si="48"/>
        <v>688</v>
      </c>
      <c r="X289" s="543">
        <f t="shared" si="48"/>
        <v>798</v>
      </c>
      <c r="Y289" s="543">
        <f t="shared" si="48"/>
        <v>481</v>
      </c>
      <c r="Z289" s="543">
        <f t="shared" si="48"/>
        <v>445</v>
      </c>
      <c r="AA289" s="543">
        <f t="shared" si="48"/>
        <v>650</v>
      </c>
      <c r="AB289" s="543">
        <f t="shared" si="48"/>
        <v>812</v>
      </c>
      <c r="AC289" s="543">
        <f t="shared" si="48"/>
        <v>447</v>
      </c>
      <c r="AD289" s="543">
        <f t="shared" si="48"/>
        <v>391</v>
      </c>
      <c r="AE289" s="543">
        <f t="shared" si="48"/>
        <v>766</v>
      </c>
      <c r="AF289" s="543">
        <f t="shared" si="48"/>
        <v>819</v>
      </c>
      <c r="AG289" s="543">
        <f t="shared" si="48"/>
        <v>467</v>
      </c>
      <c r="AH289" s="543">
        <f t="shared" si="48"/>
        <v>364</v>
      </c>
      <c r="AI289" s="543">
        <f>SUM(AI283:AI288)</f>
        <v>649</v>
      </c>
      <c r="AJ289" s="518"/>
      <c r="AK289" s="518"/>
      <c r="AL289" s="518"/>
      <c r="AM289" s="518"/>
      <c r="AN289" s="518"/>
      <c r="AO289" s="518"/>
      <c r="AP289" s="518"/>
      <c r="AQ289" s="518"/>
      <c r="AR289" s="518"/>
      <c r="AS289" s="518"/>
      <c r="AT289" s="518"/>
      <c r="AU289" s="518"/>
      <c r="AV289" s="518"/>
      <c r="AW289" s="518"/>
      <c r="AX289" s="518"/>
      <c r="AY289" s="518"/>
      <c r="AZ289" s="518"/>
      <c r="BA289" s="518"/>
      <c r="BB289" s="518"/>
      <c r="BC289" s="518"/>
      <c r="BD289" s="518"/>
      <c r="BE289" s="518"/>
      <c r="BF289" s="518"/>
      <c r="BG289" s="518"/>
      <c r="BH289" s="518"/>
      <c r="BI289" s="518"/>
      <c r="BJ289" s="518"/>
      <c r="BK289" s="518"/>
      <c r="BL289" s="518"/>
      <c r="BM289" s="518"/>
      <c r="BN289" s="518"/>
      <c r="BO289" s="518"/>
      <c r="BP289" s="518"/>
      <c r="BQ289" s="518"/>
      <c r="BR289" s="518"/>
      <c r="BS289" s="518"/>
      <c r="BT289" s="518"/>
      <c r="BU289" s="518"/>
      <c r="BV289" s="518"/>
      <c r="BW289" s="518"/>
      <c r="BX289" s="518"/>
      <c r="BY289" s="518"/>
      <c r="BZ289" s="518"/>
      <c r="CA289" s="518"/>
      <c r="CB289" s="518"/>
      <c r="CC289" s="518"/>
      <c r="CD289" s="518"/>
      <c r="CE289" s="518"/>
      <c r="CF289" s="518"/>
      <c r="CG289" s="518"/>
      <c r="CH289" s="518"/>
      <c r="CI289" s="518"/>
      <c r="CJ289" s="518"/>
      <c r="CK289" s="518"/>
      <c r="CL289" s="518"/>
      <c r="CM289" s="518"/>
      <c r="CN289" s="518"/>
      <c r="CO289" s="518"/>
      <c r="CP289" s="518"/>
      <c r="CQ289" s="518"/>
      <c r="CR289" s="518"/>
      <c r="CS289" s="518"/>
      <c r="CT289" s="518"/>
      <c r="CU289" s="518"/>
      <c r="CV289" s="518"/>
      <c r="CW289" s="518"/>
      <c r="CX289" s="518"/>
      <c r="CY289" s="518"/>
      <c r="CZ289" s="518"/>
      <c r="DA289" s="518"/>
      <c r="DB289" s="518"/>
      <c r="DC289" s="518"/>
      <c r="DD289" s="518"/>
      <c r="DE289" s="518"/>
      <c r="DF289" s="518"/>
    </row>
    <row r="290" spans="1:110" s="45" customFormat="1" ht="19.5" customHeight="1" thickTop="1">
      <c r="A290" s="609"/>
      <c r="B290" s="609"/>
      <c r="C290" s="609"/>
      <c r="D290" s="157"/>
      <c r="E290" s="157"/>
      <c r="F290" s="157"/>
      <c r="G290" s="157"/>
      <c r="H290" s="157"/>
      <c r="I290" s="157"/>
      <c r="J290" s="157"/>
      <c r="K290" s="157"/>
      <c r="L290" s="157"/>
      <c r="M290" s="134"/>
      <c r="N290" s="521"/>
      <c r="O290" s="521"/>
      <c r="P290" s="610"/>
      <c r="Q290" s="610"/>
      <c r="R290" s="610"/>
      <c r="S290" s="610"/>
      <c r="T290" s="610"/>
      <c r="U290" s="611"/>
      <c r="V290" s="611"/>
      <c r="W290" s="610"/>
      <c r="X290" s="595"/>
      <c r="Y290" s="595"/>
      <c r="Z290" s="595"/>
      <c r="AA290" s="600"/>
      <c r="AB290" s="600"/>
      <c r="AC290" s="600"/>
      <c r="AD290" s="600"/>
      <c r="AE290" s="600"/>
      <c r="AF290" s="600"/>
      <c r="AG290" s="600"/>
      <c r="AH290" s="600"/>
      <c r="AI290" s="600"/>
      <c r="AJ290" s="600"/>
      <c r="AK290" s="600"/>
      <c r="AL290" s="600"/>
      <c r="AM290" s="600"/>
      <c r="AN290" s="600"/>
      <c r="AO290" s="600"/>
      <c r="AP290" s="600"/>
      <c r="AQ290" s="600"/>
      <c r="AR290" s="600"/>
      <c r="AS290" s="601"/>
      <c r="AT290" s="601"/>
      <c r="AU290" s="601"/>
      <c r="AV290" s="601"/>
      <c r="AW290" s="601"/>
      <c r="AX290" s="601"/>
      <c r="AY290" s="601"/>
      <c r="AZ290" s="601"/>
      <c r="BA290" s="601"/>
      <c r="BB290" s="601"/>
      <c r="BC290" s="601"/>
      <c r="BD290" s="601"/>
      <c r="BE290" s="601"/>
      <c r="BF290" s="601"/>
      <c r="BG290" s="601"/>
      <c r="BH290" s="601"/>
      <c r="BI290" s="601"/>
      <c r="BJ290" s="601"/>
      <c r="BK290" s="601"/>
      <c r="BL290" s="601"/>
      <c r="BM290" s="601"/>
      <c r="BN290" s="601"/>
      <c r="BO290" s="601"/>
      <c r="BP290" s="601"/>
      <c r="BQ290" s="601"/>
      <c r="BR290" s="601"/>
      <c r="BS290" s="601"/>
      <c r="BT290" s="601"/>
      <c r="BU290" s="601"/>
      <c r="BV290" s="601"/>
      <c r="BW290" s="601"/>
      <c r="BX290" s="601"/>
      <c r="BY290" s="601"/>
      <c r="BZ290" s="601"/>
      <c r="CA290" s="601"/>
      <c r="CB290" s="601"/>
      <c r="CC290" s="601"/>
      <c r="CD290" s="601"/>
      <c r="CE290" s="601"/>
      <c r="CF290" s="601"/>
      <c r="CG290" s="601"/>
      <c r="CH290" s="601"/>
      <c r="CI290" s="601"/>
      <c r="CJ290" s="601"/>
      <c r="CK290" s="601"/>
      <c r="CL290" s="601"/>
      <c r="CM290" s="601"/>
      <c r="CN290" s="601"/>
      <c r="CO290" s="601"/>
      <c r="CP290" s="601"/>
      <c r="CQ290" s="601"/>
      <c r="CR290" s="601"/>
      <c r="CS290" s="601"/>
      <c r="CT290" s="601"/>
      <c r="CU290" s="601"/>
      <c r="CV290" s="601"/>
      <c r="CW290" s="601"/>
      <c r="CX290" s="601"/>
      <c r="CY290" s="601"/>
      <c r="CZ290" s="601"/>
      <c r="DA290" s="601"/>
      <c r="DB290" s="601"/>
      <c r="DC290" s="601"/>
      <c r="DD290" s="601"/>
      <c r="DE290" s="601"/>
      <c r="DF290" s="601"/>
    </row>
    <row r="291" spans="1:110" s="45" customFormat="1" ht="19.5" customHeight="1">
      <c r="A291" s="609"/>
      <c r="B291" s="609"/>
      <c r="C291" s="609"/>
      <c r="D291" s="157"/>
      <c r="E291" s="157"/>
      <c r="F291" s="157"/>
      <c r="G291" s="157"/>
      <c r="H291" s="157"/>
      <c r="I291" s="157"/>
      <c r="J291" s="157"/>
      <c r="K291" s="157"/>
      <c r="L291" s="157"/>
      <c r="M291" s="134"/>
      <c r="N291" s="521"/>
      <c r="O291" s="521"/>
      <c r="P291" s="610"/>
      <c r="Q291" s="610"/>
      <c r="R291" s="610"/>
      <c r="S291" s="610"/>
      <c r="T291" s="610"/>
      <c r="U291" s="611"/>
      <c r="V291" s="611"/>
      <c r="W291" s="610"/>
      <c r="X291" s="595"/>
      <c r="Y291" s="595"/>
      <c r="Z291" s="595"/>
      <c r="AA291" s="600"/>
      <c r="AB291" s="600"/>
      <c r="AC291" s="600"/>
      <c r="AD291" s="600"/>
      <c r="AE291" s="600"/>
      <c r="AF291" s="600"/>
      <c r="AG291" s="600"/>
      <c r="AH291" s="600"/>
      <c r="AI291" s="600"/>
      <c r="AJ291" s="600"/>
      <c r="AK291" s="600"/>
      <c r="AL291" s="600"/>
      <c r="AM291" s="600"/>
      <c r="AN291" s="600"/>
      <c r="AO291" s="600"/>
      <c r="AP291" s="600"/>
      <c r="AQ291" s="600"/>
      <c r="AR291" s="600"/>
      <c r="AS291" s="601"/>
      <c r="AT291" s="601"/>
      <c r="AU291" s="601"/>
      <c r="AV291" s="601"/>
      <c r="AW291" s="601"/>
      <c r="AX291" s="601"/>
      <c r="AY291" s="601"/>
      <c r="AZ291" s="601"/>
      <c r="BA291" s="601"/>
      <c r="BB291" s="601"/>
      <c r="BC291" s="601"/>
      <c r="BD291" s="601"/>
      <c r="BE291" s="601"/>
      <c r="BF291" s="601"/>
      <c r="BG291" s="601"/>
      <c r="BH291" s="601"/>
      <c r="BI291" s="601"/>
      <c r="BJ291" s="601"/>
      <c r="BK291" s="601"/>
      <c r="BL291" s="601"/>
      <c r="BM291" s="601"/>
      <c r="BN291" s="601"/>
      <c r="BO291" s="601"/>
      <c r="BP291" s="601"/>
      <c r="BQ291" s="601"/>
      <c r="BR291" s="601"/>
      <c r="BS291" s="601"/>
      <c r="BT291" s="601"/>
      <c r="BU291" s="601"/>
      <c r="BV291" s="601"/>
      <c r="BW291" s="601"/>
      <c r="BX291" s="601"/>
      <c r="BY291" s="601"/>
      <c r="BZ291" s="601"/>
      <c r="CA291" s="601"/>
      <c r="CB291" s="601"/>
      <c r="CC291" s="601"/>
      <c r="CD291" s="601"/>
      <c r="CE291" s="601"/>
      <c r="CF291" s="601"/>
      <c r="CG291" s="601"/>
      <c r="CH291" s="601"/>
      <c r="CI291" s="601"/>
      <c r="CJ291" s="601"/>
      <c r="CK291" s="601"/>
      <c r="CL291" s="601"/>
      <c r="CM291" s="601"/>
      <c r="CN291" s="601"/>
      <c r="CO291" s="601"/>
      <c r="CP291" s="601"/>
      <c r="CQ291" s="601"/>
      <c r="CR291" s="601"/>
      <c r="CS291" s="601"/>
      <c r="CT291" s="601"/>
      <c r="CU291" s="601"/>
      <c r="CV291" s="601"/>
      <c r="CW291" s="601"/>
      <c r="CX291" s="601"/>
      <c r="CY291" s="601"/>
      <c r="CZ291" s="601"/>
      <c r="DA291" s="601"/>
      <c r="DB291" s="601"/>
      <c r="DC291" s="601"/>
      <c r="DD291" s="601"/>
      <c r="DE291" s="601"/>
      <c r="DF291" s="601"/>
    </row>
    <row r="292" spans="1:110" s="55" customFormat="1" ht="18" customHeight="1">
      <c r="A292" s="608" t="s">
        <v>636</v>
      </c>
      <c r="B292" s="142"/>
      <c r="C292" s="142"/>
      <c r="D292" s="311"/>
      <c r="E292" s="311"/>
      <c r="F292" s="311"/>
      <c r="G292" s="311"/>
      <c r="H292" s="311"/>
      <c r="I292" s="311"/>
      <c r="J292" s="311"/>
      <c r="K292" s="311"/>
      <c r="L292" s="311"/>
      <c r="M292" s="278"/>
      <c r="N292" s="272"/>
      <c r="O292" s="272"/>
      <c r="P292" s="228"/>
      <c r="Q292" s="228"/>
      <c r="R292" s="228"/>
      <c r="S292" s="228"/>
      <c r="T292" s="228"/>
      <c r="U292" s="298"/>
      <c r="V292" s="228"/>
      <c r="W292" s="228"/>
      <c r="X292" s="112"/>
      <c r="Y292" s="112"/>
      <c r="Z292" s="112"/>
      <c r="AA292" s="518"/>
      <c r="AB292" s="518"/>
      <c r="AC292" s="518"/>
      <c r="AD292" s="518"/>
      <c r="AE292" s="518"/>
      <c r="AF292" s="518"/>
      <c r="AG292" s="518"/>
      <c r="AH292" s="518"/>
      <c r="AI292" s="518"/>
      <c r="AJ292" s="518"/>
      <c r="AK292" s="518"/>
      <c r="AL292" s="518"/>
      <c r="AM292" s="518"/>
      <c r="AN292" s="518"/>
      <c r="AO292" s="518"/>
      <c r="AP292" s="518"/>
      <c r="AQ292" s="518"/>
      <c r="AR292" s="518"/>
      <c r="AS292" s="518"/>
      <c r="AT292" s="518"/>
      <c r="AU292" s="518"/>
      <c r="AV292" s="518"/>
      <c r="AW292" s="518"/>
      <c r="AX292" s="518"/>
      <c r="AY292" s="518"/>
      <c r="AZ292" s="518"/>
      <c r="BA292" s="518"/>
      <c r="BB292" s="518"/>
      <c r="BC292" s="518"/>
      <c r="BD292" s="518"/>
      <c r="BE292" s="518"/>
      <c r="BF292" s="518"/>
      <c r="BG292" s="518"/>
      <c r="BH292" s="518"/>
      <c r="BI292" s="518"/>
      <c r="BJ292" s="518"/>
      <c r="BK292" s="518"/>
      <c r="BL292" s="518"/>
      <c r="BM292" s="518"/>
      <c r="BN292" s="518"/>
      <c r="BO292" s="518"/>
      <c r="BP292" s="518"/>
      <c r="BQ292" s="518"/>
      <c r="BR292" s="518"/>
      <c r="BS292" s="518"/>
      <c r="BT292" s="518"/>
      <c r="BU292" s="518"/>
      <c r="BV292" s="518"/>
      <c r="BW292" s="518"/>
      <c r="BX292" s="518"/>
      <c r="BY292" s="518"/>
      <c r="BZ292" s="518"/>
      <c r="CA292" s="518"/>
      <c r="CB292" s="518"/>
      <c r="CC292" s="518"/>
      <c r="CD292" s="518"/>
      <c r="CE292" s="518"/>
      <c r="CF292" s="518"/>
      <c r="CG292" s="518"/>
      <c r="CH292" s="518"/>
      <c r="CI292" s="518"/>
      <c r="CJ292" s="518"/>
      <c r="CK292" s="518"/>
      <c r="CL292" s="518"/>
      <c r="CM292" s="518"/>
      <c r="CN292" s="518"/>
      <c r="CO292" s="518"/>
      <c r="CP292" s="518"/>
      <c r="CQ292" s="518"/>
      <c r="CR292" s="518"/>
      <c r="CS292" s="518"/>
      <c r="CT292" s="518"/>
      <c r="CU292" s="518"/>
      <c r="CV292" s="518"/>
      <c r="CW292" s="518"/>
      <c r="CX292" s="518"/>
      <c r="CY292" s="518"/>
      <c r="CZ292" s="518"/>
      <c r="DA292" s="518"/>
      <c r="DB292" s="518"/>
      <c r="DC292" s="518"/>
      <c r="DD292" s="518"/>
      <c r="DE292" s="518"/>
      <c r="DF292" s="518"/>
    </row>
    <row r="293" spans="1:110" s="55" customFormat="1" ht="37.5" customHeight="1" thickBot="1">
      <c r="A293" s="126" t="s">
        <v>17</v>
      </c>
      <c r="B293" s="127"/>
      <c r="C293" s="128"/>
      <c r="D293" s="195" t="s">
        <v>405</v>
      </c>
      <c r="E293" s="195" t="s">
        <v>406</v>
      </c>
      <c r="F293" s="195" t="s">
        <v>407</v>
      </c>
      <c r="G293" s="195" t="s">
        <v>408</v>
      </c>
      <c r="H293" s="195" t="s">
        <v>409</v>
      </c>
      <c r="I293" s="195" t="s">
        <v>410</v>
      </c>
      <c r="J293" s="195" t="s">
        <v>411</v>
      </c>
      <c r="K293" s="195" t="s">
        <v>412</v>
      </c>
      <c r="L293" s="195" t="s">
        <v>413</v>
      </c>
      <c r="M293" s="129" t="s">
        <v>414</v>
      </c>
      <c r="N293" s="129" t="s">
        <v>415</v>
      </c>
      <c r="O293" s="129" t="s">
        <v>416</v>
      </c>
      <c r="P293" s="130" t="s">
        <v>417</v>
      </c>
      <c r="Q293" s="130" t="s">
        <v>418</v>
      </c>
      <c r="R293" s="130" t="s">
        <v>419</v>
      </c>
      <c r="S293" s="130" t="s">
        <v>420</v>
      </c>
      <c r="T293" s="130" t="s">
        <v>421</v>
      </c>
      <c r="U293" s="130" t="s">
        <v>422</v>
      </c>
      <c r="V293" s="130" t="s">
        <v>423</v>
      </c>
      <c r="W293" s="130" t="s">
        <v>424</v>
      </c>
      <c r="X293" s="527" t="s">
        <v>425</v>
      </c>
      <c r="Y293" s="527" t="s">
        <v>426</v>
      </c>
      <c r="Z293" s="527" t="s">
        <v>427</v>
      </c>
      <c r="AA293" s="527" t="s">
        <v>428</v>
      </c>
      <c r="AB293" s="527" t="s">
        <v>429</v>
      </c>
      <c r="AC293" s="527" t="s">
        <v>430</v>
      </c>
      <c r="AD293" s="527" t="s">
        <v>431</v>
      </c>
      <c r="AE293" s="527" t="s">
        <v>432</v>
      </c>
      <c r="AF293" s="527" t="s">
        <v>18</v>
      </c>
      <c r="AG293" s="527" t="s">
        <v>19</v>
      </c>
      <c r="AH293" s="527" t="s">
        <v>20</v>
      </c>
      <c r="AI293" s="527" t="s">
        <v>21</v>
      </c>
      <c r="AJ293" s="518"/>
      <c r="AK293" s="518"/>
      <c r="AL293" s="518"/>
      <c r="AM293" s="518"/>
      <c r="AN293" s="518"/>
      <c r="AO293" s="518"/>
      <c r="AP293" s="518"/>
      <c r="AQ293" s="518"/>
      <c r="AR293" s="518"/>
      <c r="AS293" s="518"/>
      <c r="AT293" s="518"/>
      <c r="AU293" s="518"/>
      <c r="AV293" s="518"/>
      <c r="AW293" s="518"/>
      <c r="AX293" s="518"/>
      <c r="AY293" s="518"/>
      <c r="AZ293" s="518"/>
      <c r="BA293" s="518"/>
      <c r="BB293" s="518"/>
      <c r="BC293" s="518"/>
      <c r="BD293" s="518"/>
      <c r="BE293" s="518"/>
      <c r="BF293" s="518"/>
      <c r="BG293" s="518"/>
      <c r="BH293" s="518"/>
      <c r="BI293" s="518"/>
      <c r="BJ293" s="518"/>
      <c r="BK293" s="518"/>
      <c r="BL293" s="518"/>
      <c r="BM293" s="518"/>
      <c r="BN293" s="518"/>
      <c r="BO293" s="518"/>
      <c r="BP293" s="518"/>
      <c r="BQ293" s="518"/>
      <c r="BR293" s="518"/>
      <c r="BS293" s="518"/>
      <c r="BT293" s="518"/>
      <c r="BU293" s="518"/>
      <c r="BV293" s="518"/>
      <c r="BW293" s="518"/>
      <c r="BX293" s="518"/>
      <c r="BY293" s="518"/>
      <c r="BZ293" s="518"/>
      <c r="CA293" s="518"/>
      <c r="CB293" s="518"/>
      <c r="CC293" s="518"/>
      <c r="CD293" s="518"/>
      <c r="CE293" s="518"/>
      <c r="CF293" s="518"/>
      <c r="CG293" s="518"/>
      <c r="CH293" s="518"/>
      <c r="CI293" s="518"/>
      <c r="CJ293" s="518"/>
      <c r="CK293" s="518"/>
      <c r="CL293" s="518"/>
      <c r="CM293" s="518"/>
      <c r="CN293" s="518"/>
      <c r="CO293" s="518"/>
      <c r="CP293" s="518"/>
      <c r="CQ293" s="518"/>
      <c r="CR293" s="518"/>
      <c r="CS293" s="518"/>
      <c r="CT293" s="518"/>
      <c r="CU293" s="518"/>
      <c r="CV293" s="518"/>
      <c r="CW293" s="518"/>
      <c r="CX293" s="518"/>
      <c r="CY293" s="518"/>
      <c r="CZ293" s="518"/>
      <c r="DA293" s="518"/>
      <c r="DB293" s="518"/>
      <c r="DC293" s="518"/>
      <c r="DD293" s="518"/>
      <c r="DE293" s="518"/>
      <c r="DF293" s="518"/>
    </row>
    <row r="294" spans="1:110" s="55" customFormat="1" ht="17.25" customHeight="1">
      <c r="A294" s="139" t="s">
        <v>628</v>
      </c>
      <c r="B294" s="609"/>
      <c r="C294" s="609"/>
      <c r="D294" s="524">
        <v>26</v>
      </c>
      <c r="E294" s="524">
        <v>27</v>
      </c>
      <c r="F294" s="521">
        <v>28</v>
      </c>
      <c r="G294" s="521">
        <v>27</v>
      </c>
      <c r="H294" s="272">
        <v>26</v>
      </c>
      <c r="I294" s="134">
        <v>26</v>
      </c>
      <c r="J294" s="134">
        <v>27</v>
      </c>
      <c r="K294" s="134">
        <v>24</v>
      </c>
      <c r="L294" s="521">
        <v>24</v>
      </c>
      <c r="M294" s="224">
        <v>25</v>
      </c>
      <c r="N294" s="224">
        <v>24</v>
      </c>
      <c r="O294" s="224">
        <v>24</v>
      </c>
      <c r="P294" s="217">
        <v>23</v>
      </c>
      <c r="Q294" s="217">
        <v>22</v>
      </c>
      <c r="R294" s="217">
        <v>24</v>
      </c>
      <c r="S294" s="609">
        <v>24</v>
      </c>
      <c r="T294" s="609">
        <v>24</v>
      </c>
      <c r="U294" s="157">
        <v>24</v>
      </c>
      <c r="V294" s="157">
        <v>26</v>
      </c>
      <c r="W294" s="228">
        <v>26</v>
      </c>
      <c r="X294" s="112">
        <v>27</v>
      </c>
      <c r="Y294" s="112">
        <v>27</v>
      </c>
      <c r="Z294" s="112">
        <v>27</v>
      </c>
      <c r="AA294" s="112">
        <v>28</v>
      </c>
      <c r="AB294" s="112">
        <v>28</v>
      </c>
      <c r="AC294" s="112">
        <v>28</v>
      </c>
      <c r="AD294" s="112">
        <v>29</v>
      </c>
      <c r="AE294" s="112">
        <v>29</v>
      </c>
      <c r="AF294" s="112">
        <v>31</v>
      </c>
      <c r="AG294" s="112">
        <v>30</v>
      </c>
      <c r="AH294" s="112">
        <v>50</v>
      </c>
      <c r="AI294" s="112">
        <v>34</v>
      </c>
      <c r="AJ294" s="518"/>
      <c r="AK294" s="518"/>
      <c r="AL294" s="518"/>
      <c r="AM294" s="518"/>
      <c r="AN294" s="518"/>
      <c r="AO294" s="518"/>
      <c r="AP294" s="518"/>
      <c r="AQ294" s="518"/>
      <c r="AR294" s="518"/>
      <c r="AS294" s="518"/>
      <c r="AT294" s="518"/>
      <c r="AU294" s="518"/>
      <c r="AV294" s="518"/>
      <c r="AW294" s="518"/>
      <c r="AX294" s="518"/>
      <c r="AY294" s="518"/>
      <c r="AZ294" s="518"/>
      <c r="BA294" s="518"/>
      <c r="BB294" s="518"/>
      <c r="BC294" s="518"/>
      <c r="BD294" s="518"/>
      <c r="BE294" s="518"/>
      <c r="BF294" s="518"/>
      <c r="BG294" s="518"/>
      <c r="BH294" s="518"/>
      <c r="BI294" s="518"/>
      <c r="BJ294" s="518"/>
      <c r="BK294" s="518"/>
      <c r="BL294" s="518"/>
      <c r="BM294" s="518"/>
      <c r="BN294" s="518"/>
      <c r="BO294" s="518"/>
      <c r="BP294" s="518"/>
      <c r="BQ294" s="518"/>
      <c r="BR294" s="518"/>
      <c r="BS294" s="518"/>
      <c r="BT294" s="518"/>
      <c r="BU294" s="518"/>
      <c r="BV294" s="518"/>
      <c r="BW294" s="518"/>
      <c r="BX294" s="518"/>
      <c r="BY294" s="518"/>
      <c r="BZ294" s="518"/>
      <c r="CA294" s="518"/>
      <c r="CB294" s="518"/>
      <c r="CC294" s="518"/>
      <c r="CD294" s="518"/>
      <c r="CE294" s="518"/>
      <c r="CF294" s="518"/>
      <c r="CG294" s="518"/>
      <c r="CH294" s="518"/>
      <c r="CI294" s="518"/>
      <c r="CJ294" s="518"/>
      <c r="CK294" s="518"/>
      <c r="CL294" s="518"/>
      <c r="CM294" s="518"/>
      <c r="CN294" s="518"/>
      <c r="CO294" s="518"/>
      <c r="CP294" s="518"/>
      <c r="CQ294" s="518"/>
      <c r="CR294" s="518"/>
      <c r="CS294" s="518"/>
      <c r="CT294" s="518"/>
      <c r="CU294" s="518"/>
      <c r="CV294" s="518"/>
      <c r="CW294" s="518"/>
      <c r="CX294" s="518"/>
      <c r="CY294" s="518"/>
      <c r="CZ294" s="518"/>
      <c r="DA294" s="518"/>
      <c r="DB294" s="518"/>
      <c r="DC294" s="518"/>
      <c r="DD294" s="518"/>
      <c r="DE294" s="518"/>
      <c r="DF294" s="518"/>
    </row>
    <row r="295" spans="1:110" s="55" customFormat="1" ht="17.25" customHeight="1">
      <c r="A295" s="609" t="s">
        <v>629</v>
      </c>
      <c r="B295" s="609"/>
      <c r="C295" s="609"/>
      <c r="D295" s="521">
        <v>30</v>
      </c>
      <c r="E295" s="521">
        <v>30</v>
      </c>
      <c r="F295" s="521">
        <v>41</v>
      </c>
      <c r="G295" s="521">
        <v>43</v>
      </c>
      <c r="H295" s="272">
        <v>40</v>
      </c>
      <c r="I295" s="134">
        <v>40</v>
      </c>
      <c r="J295" s="134">
        <v>40</v>
      </c>
      <c r="K295" s="134">
        <v>43</v>
      </c>
      <c r="L295" s="521">
        <v>42</v>
      </c>
      <c r="M295" s="224">
        <v>41</v>
      </c>
      <c r="N295" s="224">
        <v>45</v>
      </c>
      <c r="O295" s="224">
        <v>41</v>
      </c>
      <c r="P295" s="217">
        <v>38</v>
      </c>
      <c r="Q295" s="217">
        <v>38</v>
      </c>
      <c r="R295" s="217">
        <v>41</v>
      </c>
      <c r="S295" s="609">
        <v>45</v>
      </c>
      <c r="T295" s="609">
        <v>45</v>
      </c>
      <c r="U295" s="157">
        <v>46</v>
      </c>
      <c r="V295" s="157">
        <v>46</v>
      </c>
      <c r="W295" s="228">
        <v>50</v>
      </c>
      <c r="X295" s="112">
        <v>49</v>
      </c>
      <c r="Y295" s="112">
        <v>49</v>
      </c>
      <c r="Z295" s="112">
        <v>46</v>
      </c>
      <c r="AA295" s="112">
        <v>49</v>
      </c>
      <c r="AB295" s="112">
        <v>50</v>
      </c>
      <c r="AC295" s="112">
        <v>49</v>
      </c>
      <c r="AD295" s="112">
        <v>52</v>
      </c>
      <c r="AE295" s="112">
        <v>59</v>
      </c>
      <c r="AF295" s="112">
        <v>52</v>
      </c>
      <c r="AG295" s="112">
        <v>53</v>
      </c>
      <c r="AH295" s="112">
        <v>53</v>
      </c>
      <c r="AI295" s="112">
        <v>58</v>
      </c>
      <c r="AJ295" s="518"/>
      <c r="AK295" s="518"/>
      <c r="AL295" s="518"/>
      <c r="AM295" s="518"/>
      <c r="AN295" s="518"/>
      <c r="AO295" s="518"/>
      <c r="AP295" s="518"/>
      <c r="AQ295" s="518"/>
      <c r="AR295" s="518"/>
      <c r="AS295" s="518"/>
      <c r="AT295" s="518"/>
      <c r="AU295" s="518"/>
      <c r="AV295" s="518"/>
      <c r="AW295" s="518"/>
      <c r="AX295" s="518"/>
      <c r="AY295" s="518"/>
      <c r="AZ295" s="518"/>
      <c r="BA295" s="518"/>
      <c r="BB295" s="518"/>
      <c r="BC295" s="518"/>
      <c r="BD295" s="518"/>
      <c r="BE295" s="518"/>
      <c r="BF295" s="518"/>
      <c r="BG295" s="518"/>
      <c r="BH295" s="518"/>
      <c r="BI295" s="518"/>
      <c r="BJ295" s="518"/>
      <c r="BK295" s="518"/>
      <c r="BL295" s="518"/>
      <c r="BM295" s="518"/>
      <c r="BN295" s="518"/>
      <c r="BO295" s="518"/>
      <c r="BP295" s="518"/>
      <c r="BQ295" s="518"/>
      <c r="BR295" s="518"/>
      <c r="BS295" s="518"/>
      <c r="BT295" s="518"/>
      <c r="BU295" s="518"/>
      <c r="BV295" s="518"/>
      <c r="BW295" s="518"/>
      <c r="BX295" s="518"/>
      <c r="BY295" s="518"/>
      <c r="BZ295" s="518"/>
      <c r="CA295" s="518"/>
      <c r="CB295" s="518"/>
      <c r="CC295" s="518"/>
      <c r="CD295" s="518"/>
      <c r="CE295" s="518"/>
      <c r="CF295" s="518"/>
      <c r="CG295" s="518"/>
      <c r="CH295" s="518"/>
      <c r="CI295" s="518"/>
      <c r="CJ295" s="518"/>
      <c r="CK295" s="518"/>
      <c r="CL295" s="518"/>
      <c r="CM295" s="518"/>
      <c r="CN295" s="518"/>
      <c r="CO295" s="518"/>
      <c r="CP295" s="518"/>
      <c r="CQ295" s="518"/>
      <c r="CR295" s="518"/>
      <c r="CS295" s="518"/>
      <c r="CT295" s="518"/>
      <c r="CU295" s="518"/>
      <c r="CV295" s="518"/>
      <c r="CW295" s="518"/>
      <c r="CX295" s="518"/>
      <c r="CY295" s="518"/>
      <c r="CZ295" s="518"/>
      <c r="DA295" s="518"/>
      <c r="DB295" s="518"/>
      <c r="DC295" s="518"/>
      <c r="DD295" s="518"/>
      <c r="DE295" s="518"/>
      <c r="DF295" s="518"/>
    </row>
    <row r="296" spans="1:110" ht="17.25" customHeight="1">
      <c r="A296" s="139" t="s">
        <v>212</v>
      </c>
      <c r="B296" s="609"/>
      <c r="C296" s="609"/>
      <c r="D296" s="288" t="s">
        <v>61</v>
      </c>
      <c r="E296" s="288" t="s">
        <v>61</v>
      </c>
      <c r="F296" s="288" t="s">
        <v>61</v>
      </c>
      <c r="G296" s="288" t="s">
        <v>61</v>
      </c>
      <c r="H296" s="315" t="s">
        <v>61</v>
      </c>
      <c r="I296" s="315" t="s">
        <v>61</v>
      </c>
      <c r="J296" s="315" t="s">
        <v>61</v>
      </c>
      <c r="K296" s="181" t="s">
        <v>61</v>
      </c>
      <c r="L296" s="181" t="s">
        <v>61</v>
      </c>
      <c r="M296" s="224">
        <v>22</v>
      </c>
      <c r="N296" s="224">
        <v>23</v>
      </c>
      <c r="O296" s="224">
        <v>22</v>
      </c>
      <c r="P296" s="217">
        <v>19</v>
      </c>
      <c r="Q296" s="217">
        <v>18</v>
      </c>
      <c r="R296" s="217">
        <v>18</v>
      </c>
      <c r="S296" s="609">
        <v>20</v>
      </c>
      <c r="T296" s="609">
        <v>20</v>
      </c>
      <c r="U296" s="157">
        <v>22</v>
      </c>
      <c r="V296" s="157">
        <v>21</v>
      </c>
      <c r="W296" s="610">
        <v>23</v>
      </c>
      <c r="X296" s="595">
        <v>23</v>
      </c>
      <c r="Y296" s="595">
        <v>31</v>
      </c>
      <c r="Z296" s="595">
        <v>26</v>
      </c>
      <c r="AA296" s="595">
        <v>28</v>
      </c>
      <c r="AB296" s="595">
        <v>29</v>
      </c>
      <c r="AC296" s="595">
        <v>32</v>
      </c>
      <c r="AD296" s="595">
        <v>31</v>
      </c>
      <c r="AE296" s="595">
        <v>29</v>
      </c>
      <c r="AF296" s="595">
        <v>30</v>
      </c>
      <c r="AG296" s="595">
        <v>39</v>
      </c>
      <c r="AH296" s="595">
        <v>38</v>
      </c>
      <c r="AI296" s="595">
        <v>43</v>
      </c>
      <c r="AJ296" s="600"/>
      <c r="AK296" s="600"/>
      <c r="AL296" s="600"/>
      <c r="AM296" s="600"/>
      <c r="AN296" s="600"/>
      <c r="AO296" s="600"/>
      <c r="AP296" s="600"/>
      <c r="AQ296" s="600"/>
      <c r="AR296" s="600"/>
      <c r="AS296" s="600"/>
      <c r="AT296" s="600"/>
      <c r="AU296" s="600"/>
      <c r="AV296" s="600"/>
      <c r="AW296" s="600"/>
      <c r="AX296" s="600"/>
      <c r="AY296" s="600"/>
      <c r="AZ296" s="600"/>
      <c r="BA296" s="600"/>
      <c r="BB296" s="600"/>
      <c r="BC296" s="600"/>
      <c r="BD296" s="600"/>
      <c r="BE296" s="600"/>
      <c r="BF296" s="600"/>
      <c r="BG296" s="600"/>
      <c r="BH296" s="600"/>
      <c r="BI296" s="600"/>
      <c r="BJ296" s="600"/>
      <c r="BK296" s="600"/>
      <c r="BL296" s="600"/>
      <c r="BM296" s="600"/>
      <c r="BN296" s="600"/>
      <c r="BO296" s="600"/>
      <c r="BP296" s="600"/>
      <c r="BQ296" s="600"/>
      <c r="BR296" s="600"/>
      <c r="BS296" s="600"/>
      <c r="BT296" s="600"/>
      <c r="BU296" s="600"/>
      <c r="BV296" s="600"/>
      <c r="BW296" s="600"/>
      <c r="BX296" s="600"/>
      <c r="BY296" s="600"/>
      <c r="BZ296" s="600"/>
      <c r="CA296" s="600"/>
      <c r="CB296" s="600"/>
      <c r="CC296" s="600"/>
      <c r="CD296" s="600"/>
      <c r="CE296" s="600"/>
      <c r="CF296" s="600"/>
      <c r="CG296" s="600"/>
      <c r="CH296" s="600"/>
      <c r="CI296" s="600"/>
      <c r="CJ296" s="600"/>
      <c r="CK296" s="600"/>
      <c r="CL296" s="600"/>
      <c r="CM296" s="600"/>
      <c r="CN296" s="600"/>
      <c r="CO296" s="600"/>
      <c r="CP296" s="600"/>
      <c r="CQ296" s="600"/>
      <c r="CR296" s="600"/>
      <c r="CS296" s="600"/>
      <c r="CT296" s="600"/>
      <c r="CU296" s="600"/>
      <c r="CV296" s="600"/>
      <c r="CW296" s="600"/>
      <c r="CX296" s="600"/>
      <c r="CY296" s="600"/>
      <c r="CZ296" s="600"/>
      <c r="DA296" s="600"/>
      <c r="DB296" s="600"/>
      <c r="DC296" s="600"/>
      <c r="DD296" s="600"/>
      <c r="DE296" s="600"/>
      <c r="DF296" s="600"/>
    </row>
    <row r="297" spans="1:110" s="55" customFormat="1" ht="17.25" customHeight="1">
      <c r="A297" s="139" t="s">
        <v>621</v>
      </c>
      <c r="B297" s="609"/>
      <c r="C297" s="609"/>
      <c r="D297" s="521">
        <v>35</v>
      </c>
      <c r="E297" s="521">
        <v>33</v>
      </c>
      <c r="F297" s="521">
        <v>40</v>
      </c>
      <c r="G297" s="521">
        <v>39</v>
      </c>
      <c r="H297" s="272">
        <v>39</v>
      </c>
      <c r="I297" s="134">
        <v>40</v>
      </c>
      <c r="J297" s="134">
        <v>40</v>
      </c>
      <c r="K297" s="134">
        <v>43</v>
      </c>
      <c r="L297" s="521">
        <v>41</v>
      </c>
      <c r="M297" s="224">
        <v>42</v>
      </c>
      <c r="N297" s="224">
        <v>41</v>
      </c>
      <c r="O297" s="224">
        <v>41</v>
      </c>
      <c r="P297" s="217">
        <v>39</v>
      </c>
      <c r="Q297" s="217">
        <v>41</v>
      </c>
      <c r="R297" s="217">
        <v>42</v>
      </c>
      <c r="S297" s="609">
        <v>42</v>
      </c>
      <c r="T297" s="609">
        <v>43</v>
      </c>
      <c r="U297" s="157">
        <v>44</v>
      </c>
      <c r="V297" s="157">
        <v>45</v>
      </c>
      <c r="W297" s="228">
        <v>46</v>
      </c>
      <c r="X297" s="112">
        <v>47</v>
      </c>
      <c r="Y297" s="112">
        <v>46</v>
      </c>
      <c r="Z297" s="112">
        <v>46</v>
      </c>
      <c r="AA297" s="112">
        <v>48</v>
      </c>
      <c r="AB297" s="112">
        <v>49</v>
      </c>
      <c r="AC297" s="112">
        <v>52</v>
      </c>
      <c r="AD297" s="112">
        <v>52</v>
      </c>
      <c r="AE297" s="112">
        <v>56</v>
      </c>
      <c r="AF297" s="112">
        <v>54</v>
      </c>
      <c r="AG297" s="112">
        <v>54</v>
      </c>
      <c r="AH297" s="112">
        <v>55</v>
      </c>
      <c r="AI297" s="112">
        <v>56</v>
      </c>
      <c r="AJ297" s="518"/>
      <c r="AK297" s="518"/>
      <c r="AL297" s="518"/>
      <c r="AM297" s="518"/>
      <c r="AN297" s="518"/>
      <c r="AO297" s="518"/>
      <c r="AP297" s="518"/>
      <c r="AQ297" s="518"/>
      <c r="AR297" s="518"/>
      <c r="AS297" s="518"/>
      <c r="AT297" s="518"/>
      <c r="AU297" s="518"/>
      <c r="AV297" s="518"/>
      <c r="AW297" s="518"/>
      <c r="AX297" s="518"/>
      <c r="AY297" s="518"/>
      <c r="AZ297" s="518"/>
      <c r="BA297" s="518"/>
      <c r="BB297" s="518"/>
      <c r="BC297" s="518"/>
      <c r="BD297" s="518"/>
      <c r="BE297" s="518"/>
      <c r="BF297" s="518"/>
      <c r="BG297" s="518"/>
      <c r="BH297" s="518"/>
      <c r="BI297" s="518"/>
      <c r="BJ297" s="518"/>
      <c r="BK297" s="518"/>
      <c r="BL297" s="518"/>
      <c r="BM297" s="518"/>
      <c r="BN297" s="518"/>
      <c r="BO297" s="518"/>
      <c r="BP297" s="518"/>
      <c r="BQ297" s="518"/>
      <c r="BR297" s="518"/>
      <c r="BS297" s="518"/>
      <c r="BT297" s="518"/>
      <c r="BU297" s="518"/>
      <c r="BV297" s="518"/>
      <c r="BW297" s="518"/>
      <c r="BX297" s="518"/>
      <c r="BY297" s="518"/>
      <c r="BZ297" s="518"/>
      <c r="CA297" s="518"/>
      <c r="CB297" s="518"/>
      <c r="CC297" s="518"/>
      <c r="CD297" s="518"/>
      <c r="CE297" s="518"/>
      <c r="CF297" s="518"/>
      <c r="CG297" s="518"/>
      <c r="CH297" s="518"/>
      <c r="CI297" s="518"/>
      <c r="CJ297" s="518"/>
      <c r="CK297" s="518"/>
      <c r="CL297" s="518"/>
      <c r="CM297" s="518"/>
      <c r="CN297" s="518"/>
      <c r="CO297" s="518"/>
      <c r="CP297" s="518"/>
      <c r="CQ297" s="518"/>
      <c r="CR297" s="518"/>
      <c r="CS297" s="518"/>
      <c r="CT297" s="518"/>
      <c r="CU297" s="518"/>
      <c r="CV297" s="518"/>
      <c r="CW297" s="518"/>
      <c r="CX297" s="518"/>
      <c r="CY297" s="518"/>
      <c r="CZ297" s="518"/>
      <c r="DA297" s="518"/>
      <c r="DB297" s="518"/>
      <c r="DC297" s="518"/>
      <c r="DD297" s="518"/>
      <c r="DE297" s="518"/>
      <c r="DF297" s="518"/>
    </row>
    <row r="298" spans="1:110" ht="17.25" customHeight="1">
      <c r="A298" s="139" t="s">
        <v>630</v>
      </c>
      <c r="B298" s="609"/>
      <c r="C298" s="609"/>
      <c r="D298" s="521">
        <v>4</v>
      </c>
      <c r="E298" s="521">
        <v>5</v>
      </c>
      <c r="F298" s="521">
        <v>5</v>
      </c>
      <c r="G298" s="521">
        <v>5</v>
      </c>
      <c r="H298" s="521">
        <v>4</v>
      </c>
      <c r="I298" s="134">
        <v>3</v>
      </c>
      <c r="J298" s="134">
        <v>2</v>
      </c>
      <c r="K298" s="134">
        <v>2</v>
      </c>
      <c r="L298" s="521">
        <v>2</v>
      </c>
      <c r="M298" s="224">
        <v>2</v>
      </c>
      <c r="N298" s="224">
        <v>2</v>
      </c>
      <c r="O298" s="224">
        <v>1</v>
      </c>
      <c r="P298" s="217">
        <v>1</v>
      </c>
      <c r="Q298" s="217">
        <v>2</v>
      </c>
      <c r="R298" s="217">
        <v>1</v>
      </c>
      <c r="S298" s="609">
        <v>2</v>
      </c>
      <c r="T298" s="609">
        <v>1</v>
      </c>
      <c r="U298" s="157">
        <v>1</v>
      </c>
      <c r="V298" s="157">
        <v>0</v>
      </c>
      <c r="W298" s="610">
        <v>0</v>
      </c>
      <c r="X298" s="595">
        <v>1</v>
      </c>
      <c r="Y298" s="595">
        <v>0</v>
      </c>
      <c r="Z298" s="595">
        <v>0</v>
      </c>
      <c r="AA298" s="595">
        <v>1</v>
      </c>
      <c r="AB298" s="595">
        <v>0</v>
      </c>
      <c r="AC298" s="595">
        <v>0</v>
      </c>
      <c r="AD298" s="595">
        <v>1</v>
      </c>
      <c r="AE298" s="595">
        <v>0</v>
      </c>
      <c r="AF298" s="595">
        <v>0</v>
      </c>
      <c r="AG298" s="595">
        <v>1</v>
      </c>
      <c r="AH298" s="595">
        <v>0</v>
      </c>
      <c r="AI298" s="595">
        <v>1</v>
      </c>
      <c r="AJ298" s="600"/>
      <c r="AK298" s="600"/>
      <c r="AL298" s="600"/>
      <c r="AM298" s="600"/>
      <c r="AN298" s="600"/>
      <c r="AO298" s="600"/>
      <c r="AP298" s="600"/>
      <c r="AQ298" s="600"/>
      <c r="AR298" s="600"/>
      <c r="AS298" s="600"/>
      <c r="AT298" s="600"/>
      <c r="AU298" s="600"/>
      <c r="AV298" s="600"/>
      <c r="AW298" s="600"/>
      <c r="AX298" s="600"/>
      <c r="AY298" s="600"/>
      <c r="AZ298" s="600"/>
      <c r="BA298" s="600"/>
      <c r="BB298" s="600"/>
      <c r="BC298" s="600"/>
      <c r="BD298" s="600"/>
      <c r="BE298" s="600"/>
      <c r="BF298" s="600"/>
      <c r="BG298" s="600"/>
      <c r="BH298" s="600"/>
      <c r="BI298" s="600"/>
      <c r="BJ298" s="600"/>
      <c r="BK298" s="600"/>
      <c r="BL298" s="600"/>
      <c r="BM298" s="600"/>
      <c r="BN298" s="600"/>
      <c r="BO298" s="600"/>
      <c r="BP298" s="600"/>
      <c r="BQ298" s="600"/>
      <c r="BR298" s="600"/>
      <c r="BS298" s="600"/>
      <c r="BT298" s="600"/>
      <c r="BU298" s="600"/>
      <c r="BV298" s="600"/>
      <c r="BW298" s="600"/>
      <c r="BX298" s="600"/>
      <c r="BY298" s="600"/>
      <c r="BZ298" s="600"/>
      <c r="CA298" s="600"/>
      <c r="CB298" s="600"/>
      <c r="CC298" s="600"/>
      <c r="CD298" s="600"/>
      <c r="CE298" s="600"/>
      <c r="CF298" s="600"/>
      <c r="CG298" s="600"/>
      <c r="CH298" s="600"/>
      <c r="CI298" s="600"/>
      <c r="CJ298" s="600"/>
      <c r="CK298" s="600"/>
      <c r="CL298" s="600"/>
      <c r="CM298" s="600"/>
      <c r="CN298" s="600"/>
      <c r="CO298" s="600"/>
      <c r="CP298" s="600"/>
      <c r="CQ298" s="600"/>
      <c r="CR298" s="600"/>
      <c r="CS298" s="600"/>
      <c r="CT298" s="600"/>
      <c r="CU298" s="600"/>
      <c r="CV298" s="600"/>
      <c r="CW298" s="600"/>
      <c r="CX298" s="600"/>
      <c r="CY298" s="600"/>
      <c r="CZ298" s="600"/>
      <c r="DA298" s="600"/>
      <c r="DB298" s="600"/>
      <c r="DC298" s="600"/>
      <c r="DD298" s="600"/>
      <c r="DE298" s="600"/>
      <c r="DF298" s="600"/>
    </row>
    <row r="299" spans="1:110" ht="17.25" customHeight="1">
      <c r="A299" s="145" t="s">
        <v>355</v>
      </c>
      <c r="B299" s="167"/>
      <c r="C299" s="167"/>
      <c r="D299" s="522">
        <v>3</v>
      </c>
      <c r="E299" s="522">
        <v>2</v>
      </c>
      <c r="F299" s="522">
        <f>3-1</f>
        <v>2</v>
      </c>
      <c r="G299" s="522">
        <v>4</v>
      </c>
      <c r="H299" s="522">
        <v>3</v>
      </c>
      <c r="I299" s="209">
        <v>2</v>
      </c>
      <c r="J299" s="209">
        <v>4</v>
      </c>
      <c r="K299" s="209">
        <v>3</v>
      </c>
      <c r="L299" s="522">
        <v>2</v>
      </c>
      <c r="M299" s="275">
        <v>3</v>
      </c>
      <c r="N299" s="275">
        <v>2</v>
      </c>
      <c r="O299" s="275">
        <v>3</v>
      </c>
      <c r="P299" s="221">
        <v>2</v>
      </c>
      <c r="Q299" s="221">
        <v>3</v>
      </c>
      <c r="R299" s="221">
        <v>2</v>
      </c>
      <c r="S299" s="167">
        <v>3</v>
      </c>
      <c r="T299" s="167">
        <v>4</v>
      </c>
      <c r="U299" s="522">
        <v>2</v>
      </c>
      <c r="V299" s="522">
        <v>2</v>
      </c>
      <c r="W299" s="167">
        <v>2</v>
      </c>
      <c r="X299" s="595">
        <v>2</v>
      </c>
      <c r="Y299" s="595">
        <v>2</v>
      </c>
      <c r="Z299" s="595">
        <v>2</v>
      </c>
      <c r="AA299" s="595">
        <v>1</v>
      </c>
      <c r="AB299" s="595">
        <v>2</v>
      </c>
      <c r="AC299" s="595">
        <v>2</v>
      </c>
      <c r="AD299" s="595">
        <v>3</v>
      </c>
      <c r="AE299" s="595">
        <v>2</v>
      </c>
      <c r="AF299" s="595">
        <v>2</v>
      </c>
      <c r="AG299" s="595">
        <v>2</v>
      </c>
      <c r="AH299" s="595">
        <v>2</v>
      </c>
      <c r="AI299" s="595">
        <v>2</v>
      </c>
      <c r="AJ299" s="600"/>
      <c r="AK299" s="600"/>
      <c r="AL299" s="600"/>
      <c r="AM299" s="600"/>
      <c r="AN299" s="600"/>
      <c r="AO299" s="600"/>
      <c r="AP299" s="600"/>
      <c r="AQ299" s="600"/>
      <c r="AR299" s="600"/>
      <c r="AS299" s="600"/>
      <c r="AT299" s="600"/>
      <c r="AU299" s="600"/>
      <c r="AV299" s="600"/>
      <c r="AW299" s="600"/>
      <c r="AX299" s="600"/>
      <c r="AY299" s="600"/>
      <c r="AZ299" s="600"/>
      <c r="BA299" s="600"/>
      <c r="BB299" s="600"/>
      <c r="BC299" s="600"/>
      <c r="BD299" s="600"/>
      <c r="BE299" s="600"/>
      <c r="BF299" s="600"/>
      <c r="BG299" s="600"/>
      <c r="BH299" s="600"/>
      <c r="BI299" s="600"/>
      <c r="BJ299" s="600"/>
      <c r="BK299" s="600"/>
      <c r="BL299" s="600"/>
      <c r="BM299" s="600"/>
      <c r="BN299" s="600"/>
      <c r="BO299" s="600"/>
      <c r="BP299" s="600"/>
      <c r="BQ299" s="600"/>
      <c r="BR299" s="600"/>
      <c r="BS299" s="600"/>
      <c r="BT299" s="600"/>
      <c r="BU299" s="600"/>
      <c r="BV299" s="600"/>
      <c r="BW299" s="600"/>
      <c r="BX299" s="600"/>
      <c r="BY299" s="600"/>
      <c r="BZ299" s="600"/>
      <c r="CA299" s="600"/>
      <c r="CB299" s="600"/>
      <c r="CC299" s="600"/>
      <c r="CD299" s="600"/>
      <c r="CE299" s="600"/>
      <c r="CF299" s="600"/>
      <c r="CG299" s="600"/>
      <c r="CH299" s="600"/>
      <c r="CI299" s="600"/>
      <c r="CJ299" s="600"/>
      <c r="CK299" s="600"/>
      <c r="CL299" s="600"/>
      <c r="CM299" s="600"/>
      <c r="CN299" s="600"/>
      <c r="CO299" s="600"/>
      <c r="CP299" s="600"/>
      <c r="CQ299" s="600"/>
      <c r="CR299" s="600"/>
      <c r="CS299" s="600"/>
      <c r="CT299" s="600"/>
      <c r="CU299" s="600"/>
      <c r="CV299" s="600"/>
      <c r="CW299" s="600"/>
      <c r="CX299" s="600"/>
      <c r="CY299" s="600"/>
      <c r="CZ299" s="600"/>
      <c r="DA299" s="600"/>
      <c r="DB299" s="600"/>
      <c r="DC299" s="600"/>
      <c r="DD299" s="600"/>
      <c r="DE299" s="600"/>
      <c r="DF299" s="600"/>
    </row>
    <row r="300" spans="1:110" s="55" customFormat="1" ht="25.5" customHeight="1" thickBot="1">
      <c r="A300" s="296" t="s">
        <v>219</v>
      </c>
      <c r="B300" s="296"/>
      <c r="C300" s="296"/>
      <c r="D300" s="319">
        <f t="shared" ref="D300:W300" si="49">SUM(D294:D299)</f>
        <v>98</v>
      </c>
      <c r="E300" s="319">
        <f t="shared" si="49"/>
        <v>97</v>
      </c>
      <c r="F300" s="319">
        <f t="shared" si="49"/>
        <v>116</v>
      </c>
      <c r="G300" s="319">
        <f t="shared" si="49"/>
        <v>118</v>
      </c>
      <c r="H300" s="319">
        <f t="shared" si="49"/>
        <v>112</v>
      </c>
      <c r="I300" s="319">
        <f t="shared" si="49"/>
        <v>111</v>
      </c>
      <c r="J300" s="319">
        <f t="shared" si="49"/>
        <v>113</v>
      </c>
      <c r="K300" s="319">
        <f t="shared" si="49"/>
        <v>115</v>
      </c>
      <c r="L300" s="319">
        <f t="shared" si="49"/>
        <v>111</v>
      </c>
      <c r="M300" s="319">
        <f t="shared" si="49"/>
        <v>135</v>
      </c>
      <c r="N300" s="319">
        <f t="shared" si="49"/>
        <v>137</v>
      </c>
      <c r="O300" s="319">
        <f t="shared" si="49"/>
        <v>132</v>
      </c>
      <c r="P300" s="320">
        <f t="shared" si="49"/>
        <v>122</v>
      </c>
      <c r="Q300" s="320">
        <f t="shared" si="49"/>
        <v>124</v>
      </c>
      <c r="R300" s="320">
        <f t="shared" si="49"/>
        <v>128</v>
      </c>
      <c r="S300" s="320">
        <f t="shared" si="49"/>
        <v>136</v>
      </c>
      <c r="T300" s="320">
        <f t="shared" si="49"/>
        <v>137</v>
      </c>
      <c r="U300" s="320">
        <f t="shared" si="49"/>
        <v>139</v>
      </c>
      <c r="V300" s="320">
        <f t="shared" si="49"/>
        <v>140</v>
      </c>
      <c r="W300" s="320">
        <f t="shared" si="49"/>
        <v>147</v>
      </c>
      <c r="X300" s="543">
        <f t="shared" ref="X300:AH300" si="50">SUM(X294:X299)</f>
        <v>149</v>
      </c>
      <c r="Y300" s="543">
        <f t="shared" si="50"/>
        <v>155</v>
      </c>
      <c r="Z300" s="543">
        <f t="shared" si="50"/>
        <v>147</v>
      </c>
      <c r="AA300" s="543">
        <f t="shared" si="50"/>
        <v>155</v>
      </c>
      <c r="AB300" s="543">
        <f t="shared" si="50"/>
        <v>158</v>
      </c>
      <c r="AC300" s="543">
        <f t="shared" si="50"/>
        <v>163</v>
      </c>
      <c r="AD300" s="543">
        <f t="shared" si="50"/>
        <v>168</v>
      </c>
      <c r="AE300" s="543">
        <f t="shared" si="50"/>
        <v>175</v>
      </c>
      <c r="AF300" s="543">
        <f t="shared" si="50"/>
        <v>169</v>
      </c>
      <c r="AG300" s="543">
        <f t="shared" si="50"/>
        <v>179</v>
      </c>
      <c r="AH300" s="543">
        <f t="shared" si="50"/>
        <v>198</v>
      </c>
      <c r="AI300" s="543">
        <f>SUM(AI294:AI299)</f>
        <v>194</v>
      </c>
      <c r="AJ300" s="518"/>
      <c r="AK300" s="518"/>
      <c r="AL300" s="518"/>
      <c r="AM300" s="518"/>
      <c r="AN300" s="518"/>
      <c r="AO300" s="518"/>
      <c r="AP300" s="518"/>
      <c r="AQ300" s="518"/>
      <c r="AR300" s="518"/>
      <c r="AS300" s="518"/>
      <c r="AT300" s="518"/>
      <c r="AU300" s="518"/>
      <c r="AV300" s="518"/>
      <c r="AW300" s="518"/>
      <c r="AX300" s="518"/>
      <c r="AY300" s="518"/>
      <c r="AZ300" s="518"/>
      <c r="BA300" s="518"/>
      <c r="BB300" s="518"/>
      <c r="BC300" s="518"/>
      <c r="BD300" s="518"/>
      <c r="BE300" s="518"/>
      <c r="BF300" s="518"/>
      <c r="BG300" s="518"/>
      <c r="BH300" s="518"/>
      <c r="BI300" s="518"/>
      <c r="BJ300" s="518"/>
      <c r="BK300" s="518"/>
      <c r="BL300" s="518"/>
      <c r="BM300" s="518"/>
      <c r="BN300" s="518"/>
      <c r="BO300" s="518"/>
      <c r="BP300" s="518"/>
      <c r="BQ300" s="518"/>
      <c r="BR300" s="518"/>
      <c r="BS300" s="518"/>
      <c r="BT300" s="518"/>
      <c r="BU300" s="518"/>
      <c r="BV300" s="518"/>
      <c r="BW300" s="518"/>
      <c r="BX300" s="518"/>
      <c r="BY300" s="518"/>
      <c r="BZ300" s="518"/>
      <c r="CA300" s="518"/>
      <c r="CB300" s="518"/>
      <c r="CC300" s="518"/>
      <c r="CD300" s="518"/>
      <c r="CE300" s="518"/>
      <c r="CF300" s="518"/>
      <c r="CG300" s="518"/>
      <c r="CH300" s="518"/>
      <c r="CI300" s="518"/>
      <c r="CJ300" s="518"/>
      <c r="CK300" s="518"/>
      <c r="CL300" s="518"/>
      <c r="CM300" s="518"/>
      <c r="CN300" s="518"/>
      <c r="CO300" s="518"/>
      <c r="CP300" s="518"/>
      <c r="CQ300" s="518"/>
      <c r="CR300" s="518"/>
      <c r="CS300" s="518"/>
      <c r="CT300" s="518"/>
      <c r="CU300" s="518"/>
      <c r="CV300" s="518"/>
      <c r="CW300" s="518"/>
      <c r="CX300" s="518"/>
      <c r="CY300" s="518"/>
      <c r="CZ300" s="518"/>
      <c r="DA300" s="518"/>
      <c r="DB300" s="518"/>
      <c r="DC300" s="518"/>
      <c r="DD300" s="518"/>
      <c r="DE300" s="518"/>
      <c r="DF300" s="518"/>
    </row>
    <row r="301" spans="1:110" s="55" customFormat="1" ht="15.75" customHeight="1" thickTop="1">
      <c r="A301" s="610"/>
      <c r="B301" s="228"/>
      <c r="C301" s="228"/>
      <c r="D301" s="272"/>
      <c r="E301" s="272"/>
      <c r="F301" s="272"/>
      <c r="G301" s="272"/>
      <c r="H301" s="272"/>
      <c r="I301" s="272"/>
      <c r="J301" s="272"/>
      <c r="K301" s="272"/>
      <c r="L301" s="272"/>
      <c r="M301" s="278"/>
      <c r="N301" s="323"/>
      <c r="O301" s="323"/>
      <c r="P301" s="324"/>
      <c r="Q301" s="324"/>
      <c r="R301" s="324"/>
      <c r="S301" s="324"/>
      <c r="T301" s="324"/>
      <c r="U301" s="325"/>
      <c r="V301" s="228"/>
      <c r="W301" s="228"/>
      <c r="X301" s="112"/>
      <c r="Y301" s="112"/>
      <c r="Z301" s="112"/>
      <c r="AA301" s="518"/>
      <c r="AB301" s="518"/>
      <c r="AC301" s="518"/>
      <c r="AD301" s="518"/>
      <c r="AE301" s="518"/>
      <c r="AF301" s="518"/>
      <c r="AG301" s="518"/>
      <c r="AH301" s="518"/>
      <c r="AI301" s="518"/>
      <c r="AJ301" s="518"/>
      <c r="AK301" s="518"/>
      <c r="AL301" s="518"/>
      <c r="AM301" s="518"/>
      <c r="AN301" s="518"/>
      <c r="AO301" s="518"/>
      <c r="AP301" s="518"/>
      <c r="AQ301" s="518"/>
      <c r="AR301" s="518"/>
      <c r="AS301" s="518"/>
      <c r="AT301" s="518"/>
      <c r="AU301" s="518"/>
      <c r="AV301" s="518"/>
      <c r="AW301" s="518"/>
      <c r="AX301" s="518"/>
      <c r="AY301" s="518"/>
      <c r="AZ301" s="518"/>
      <c r="BA301" s="518"/>
      <c r="BB301" s="518"/>
      <c r="BC301" s="518"/>
      <c r="BD301" s="518"/>
      <c r="BE301" s="518"/>
      <c r="BF301" s="518"/>
      <c r="BG301" s="518"/>
      <c r="BH301" s="518"/>
      <c r="BI301" s="518"/>
      <c r="BJ301" s="518"/>
      <c r="BK301" s="518"/>
      <c r="BL301" s="518"/>
      <c r="BM301" s="518"/>
      <c r="BN301" s="518"/>
      <c r="BO301" s="518"/>
      <c r="BP301" s="518"/>
      <c r="BQ301" s="518"/>
      <c r="BR301" s="518"/>
      <c r="BS301" s="518"/>
      <c r="BT301" s="518"/>
      <c r="BU301" s="518"/>
      <c r="BV301" s="518"/>
      <c r="BW301" s="518"/>
      <c r="BX301" s="518"/>
      <c r="BY301" s="518"/>
      <c r="BZ301" s="518"/>
      <c r="CA301" s="518"/>
      <c r="CB301" s="518"/>
      <c r="CC301" s="518"/>
      <c r="CD301" s="518"/>
      <c r="CE301" s="518"/>
      <c r="CF301" s="518"/>
      <c r="CG301" s="518"/>
      <c r="CH301" s="518"/>
      <c r="CI301" s="518"/>
      <c r="CJ301" s="518"/>
      <c r="CK301" s="518"/>
      <c r="CL301" s="518"/>
      <c r="CM301" s="518"/>
      <c r="CN301" s="518"/>
      <c r="CO301" s="518"/>
      <c r="CP301" s="518"/>
      <c r="CQ301" s="518"/>
      <c r="CR301" s="518"/>
      <c r="CS301" s="518"/>
      <c r="CT301" s="518"/>
      <c r="CU301" s="518"/>
      <c r="CV301" s="518"/>
      <c r="CW301" s="518"/>
      <c r="CX301" s="518"/>
      <c r="CY301" s="518"/>
      <c r="CZ301" s="518"/>
      <c r="DA301" s="518"/>
      <c r="DB301" s="518"/>
      <c r="DC301" s="518"/>
      <c r="DD301" s="518"/>
      <c r="DE301" s="518"/>
      <c r="DF301" s="518"/>
    </row>
    <row r="302" spans="1:110" s="57" customFormat="1" ht="19.149999999999999" customHeight="1">
      <c r="A302" s="610"/>
      <c r="B302" s="228"/>
      <c r="C302" s="228"/>
      <c r="D302" s="272"/>
      <c r="E302" s="272"/>
      <c r="F302" s="272"/>
      <c r="G302" s="272"/>
      <c r="H302" s="272"/>
      <c r="I302" s="272"/>
      <c r="J302" s="272"/>
      <c r="K302" s="272"/>
      <c r="L302" s="272"/>
      <c r="M302" s="278"/>
      <c r="N302" s="323"/>
      <c r="O302" s="323"/>
      <c r="P302" s="324"/>
      <c r="Q302" s="324"/>
      <c r="R302" s="324"/>
      <c r="S302" s="324"/>
      <c r="T302" s="324"/>
      <c r="U302" s="325"/>
      <c r="V302" s="298"/>
      <c r="W302" s="228"/>
      <c r="X302" s="112"/>
      <c r="Y302" s="112"/>
      <c r="Z302" s="112"/>
      <c r="AA302" s="518"/>
      <c r="AB302" s="518"/>
      <c r="AC302" s="518"/>
      <c r="AD302" s="518"/>
      <c r="AE302" s="518"/>
      <c r="AF302" s="518"/>
      <c r="AG302" s="518"/>
      <c r="AH302" s="518"/>
      <c r="AI302" s="518"/>
      <c r="AJ302" s="518"/>
      <c r="AK302" s="518"/>
      <c r="AL302" s="518"/>
      <c r="AM302" s="518"/>
      <c r="AN302" s="518"/>
      <c r="AO302" s="518"/>
      <c r="AP302" s="518"/>
      <c r="AQ302" s="518"/>
      <c r="AR302" s="518"/>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row>
    <row r="303" spans="1:110" s="55" customFormat="1" ht="18" customHeight="1">
      <c r="A303" s="608" t="s">
        <v>234</v>
      </c>
      <c r="B303" s="142"/>
      <c r="C303" s="142"/>
      <c r="D303" s="311"/>
      <c r="E303" s="311"/>
      <c r="F303" s="311"/>
      <c r="G303" s="311"/>
      <c r="H303" s="311"/>
      <c r="I303" s="311"/>
      <c r="J303" s="311"/>
      <c r="K303" s="311"/>
      <c r="L303" s="311"/>
      <c r="M303" s="278"/>
      <c r="N303" s="658"/>
      <c r="O303" s="658"/>
      <c r="P303" s="219"/>
      <c r="Q303" s="219"/>
      <c r="R303" s="219"/>
      <c r="S303" s="219"/>
      <c r="T303" s="219"/>
      <c r="U303" s="218"/>
      <c r="V303" s="228"/>
      <c r="W303" s="228"/>
      <c r="X303" s="112"/>
      <c r="Y303" s="112"/>
      <c r="Z303" s="112"/>
      <c r="AA303" s="518"/>
      <c r="AB303" s="518"/>
      <c r="AC303" s="518"/>
      <c r="AD303" s="518"/>
      <c r="AE303" s="518"/>
      <c r="AF303" s="518"/>
      <c r="AG303" s="518"/>
      <c r="AH303" s="518"/>
      <c r="AI303" s="518"/>
      <c r="AJ303" s="518"/>
      <c r="AK303" s="518"/>
      <c r="AL303" s="518"/>
      <c r="AM303" s="518"/>
      <c r="AN303" s="518"/>
      <c r="AO303" s="518"/>
      <c r="AP303" s="518"/>
      <c r="AQ303" s="518"/>
      <c r="AR303" s="518"/>
      <c r="AS303" s="518"/>
      <c r="AT303" s="518"/>
      <c r="AU303" s="518"/>
      <c r="AV303" s="518"/>
      <c r="AW303" s="518"/>
      <c r="AX303" s="518"/>
      <c r="AY303" s="518"/>
      <c r="AZ303" s="518"/>
      <c r="BA303" s="518"/>
      <c r="BB303" s="518"/>
      <c r="BC303" s="518"/>
      <c r="BD303" s="518"/>
      <c r="BE303" s="518"/>
      <c r="BF303" s="518"/>
      <c r="BG303" s="518"/>
      <c r="BH303" s="518"/>
      <c r="BI303" s="518"/>
      <c r="BJ303" s="518"/>
      <c r="BK303" s="518"/>
      <c r="BL303" s="518"/>
      <c r="BM303" s="518"/>
      <c r="BN303" s="518"/>
      <c r="BO303" s="518"/>
      <c r="BP303" s="518"/>
      <c r="BQ303" s="518"/>
      <c r="BR303" s="518"/>
      <c r="BS303" s="518"/>
      <c r="BT303" s="518"/>
      <c r="BU303" s="518"/>
      <c r="BV303" s="518"/>
      <c r="BW303" s="518"/>
      <c r="BX303" s="518"/>
      <c r="BY303" s="518"/>
      <c r="BZ303" s="518"/>
      <c r="CA303" s="518"/>
      <c r="CB303" s="518"/>
      <c r="CC303" s="518"/>
      <c r="CD303" s="518"/>
      <c r="CE303" s="518"/>
      <c r="CF303" s="518"/>
      <c r="CG303" s="518"/>
      <c r="CH303" s="518"/>
      <c r="CI303" s="518"/>
      <c r="CJ303" s="518"/>
      <c r="CK303" s="518"/>
      <c r="CL303" s="518"/>
      <c r="CM303" s="518"/>
      <c r="CN303" s="518"/>
      <c r="CO303" s="518"/>
      <c r="CP303" s="518"/>
      <c r="CQ303" s="518"/>
      <c r="CR303" s="518"/>
      <c r="CS303" s="518"/>
      <c r="CT303" s="518"/>
      <c r="CU303" s="518"/>
      <c r="CV303" s="518"/>
      <c r="CW303" s="518"/>
      <c r="CX303" s="518"/>
      <c r="CY303" s="518"/>
      <c r="CZ303" s="518"/>
      <c r="DA303" s="518"/>
      <c r="DB303" s="518"/>
      <c r="DC303" s="518"/>
      <c r="DD303" s="518"/>
      <c r="DE303" s="518"/>
      <c r="DF303" s="518"/>
    </row>
    <row r="304" spans="1:110" s="55" customFormat="1" ht="37.5" customHeight="1" thickBot="1">
      <c r="A304" s="126" t="s">
        <v>17</v>
      </c>
      <c r="B304" s="127"/>
      <c r="C304" s="128"/>
      <c r="D304" s="195" t="s">
        <v>405</v>
      </c>
      <c r="E304" s="195" t="s">
        <v>406</v>
      </c>
      <c r="F304" s="195" t="s">
        <v>407</v>
      </c>
      <c r="G304" s="195" t="s">
        <v>408</v>
      </c>
      <c r="H304" s="195" t="s">
        <v>409</v>
      </c>
      <c r="I304" s="195" t="s">
        <v>410</v>
      </c>
      <c r="J304" s="195" t="s">
        <v>411</v>
      </c>
      <c r="K304" s="195" t="s">
        <v>412</v>
      </c>
      <c r="L304" s="195" t="s">
        <v>413</v>
      </c>
      <c r="M304" s="129" t="s">
        <v>414</v>
      </c>
      <c r="N304" s="129" t="s">
        <v>415</v>
      </c>
      <c r="O304" s="129" t="s">
        <v>416</v>
      </c>
      <c r="P304" s="130" t="s">
        <v>417</v>
      </c>
      <c r="Q304" s="130" t="s">
        <v>418</v>
      </c>
      <c r="R304" s="130" t="s">
        <v>419</v>
      </c>
      <c r="S304" s="130" t="s">
        <v>420</v>
      </c>
      <c r="T304" s="130" t="s">
        <v>421</v>
      </c>
      <c r="U304" s="130" t="s">
        <v>422</v>
      </c>
      <c r="V304" s="130" t="s">
        <v>423</v>
      </c>
      <c r="W304" s="130" t="s">
        <v>424</v>
      </c>
      <c r="X304" s="527" t="s">
        <v>425</v>
      </c>
      <c r="Y304" s="527" t="s">
        <v>426</v>
      </c>
      <c r="Z304" s="527" t="s">
        <v>427</v>
      </c>
      <c r="AA304" s="527" t="s">
        <v>428</v>
      </c>
      <c r="AB304" s="527" t="s">
        <v>560</v>
      </c>
      <c r="AC304" s="527" t="s">
        <v>561</v>
      </c>
      <c r="AD304" s="527" t="s">
        <v>562</v>
      </c>
      <c r="AE304" s="527" t="s">
        <v>563</v>
      </c>
      <c r="AF304" s="527" t="s">
        <v>18</v>
      </c>
      <c r="AG304" s="527" t="s">
        <v>19</v>
      </c>
      <c r="AH304" s="527" t="s">
        <v>20</v>
      </c>
      <c r="AI304" s="527" t="s">
        <v>21</v>
      </c>
      <c r="AJ304" s="518"/>
      <c r="AK304" s="518"/>
      <c r="AL304" s="518"/>
      <c r="AM304" s="518"/>
      <c r="AN304" s="518"/>
      <c r="AO304" s="518"/>
      <c r="AP304" s="518"/>
      <c r="AQ304" s="518"/>
      <c r="AR304" s="518"/>
      <c r="AS304" s="518"/>
      <c r="AT304" s="518"/>
      <c r="AU304" s="518"/>
      <c r="AV304" s="518"/>
      <c r="AW304" s="518"/>
      <c r="AX304" s="518"/>
      <c r="AY304" s="518"/>
      <c r="AZ304" s="518"/>
      <c r="BA304" s="518"/>
      <c r="BB304" s="518"/>
      <c r="BC304" s="518"/>
      <c r="BD304" s="518"/>
      <c r="BE304" s="518"/>
      <c r="BF304" s="518"/>
      <c r="BG304" s="518"/>
      <c r="BH304" s="518"/>
      <c r="BI304" s="518"/>
      <c r="BJ304" s="518"/>
      <c r="BK304" s="518"/>
      <c r="BL304" s="518"/>
      <c r="BM304" s="518"/>
      <c r="BN304" s="518"/>
      <c r="BO304" s="518"/>
      <c r="BP304" s="518"/>
      <c r="BQ304" s="518"/>
      <c r="BR304" s="518"/>
      <c r="BS304" s="518"/>
      <c r="BT304" s="518"/>
      <c r="BU304" s="518"/>
      <c r="BV304" s="518"/>
      <c r="BW304" s="518"/>
      <c r="BX304" s="518"/>
      <c r="BY304" s="518"/>
      <c r="BZ304" s="518"/>
      <c r="CA304" s="518"/>
      <c r="CB304" s="518"/>
      <c r="CC304" s="518"/>
      <c r="CD304" s="518"/>
      <c r="CE304" s="518"/>
      <c r="CF304" s="518"/>
      <c r="CG304" s="518"/>
      <c r="CH304" s="518"/>
      <c r="CI304" s="518"/>
      <c r="CJ304" s="518"/>
      <c r="CK304" s="518"/>
      <c r="CL304" s="518"/>
      <c r="CM304" s="518"/>
      <c r="CN304" s="518"/>
      <c r="CO304" s="518"/>
      <c r="CP304" s="518"/>
      <c r="CQ304" s="518"/>
      <c r="CR304" s="518"/>
      <c r="CS304" s="518"/>
      <c r="CT304" s="518"/>
      <c r="CU304" s="518"/>
      <c r="CV304" s="518"/>
      <c r="CW304" s="518"/>
      <c r="CX304" s="518"/>
      <c r="CY304" s="518"/>
      <c r="CZ304" s="518"/>
      <c r="DA304" s="518"/>
      <c r="DB304" s="518"/>
      <c r="DC304" s="518"/>
      <c r="DD304" s="518"/>
      <c r="DE304" s="518"/>
      <c r="DF304" s="518"/>
    </row>
    <row r="305" spans="1:110" s="57" customFormat="1" ht="19.5" customHeight="1">
      <c r="A305" s="609" t="s">
        <v>637</v>
      </c>
      <c r="B305" s="609"/>
      <c r="C305" s="609"/>
      <c r="D305" s="272">
        <v>0</v>
      </c>
      <c r="E305" s="272">
        <v>-4</v>
      </c>
      <c r="F305" s="272">
        <v>-5</v>
      </c>
      <c r="G305" s="272">
        <v>0</v>
      </c>
      <c r="H305" s="272">
        <v>-6</v>
      </c>
      <c r="I305" s="134">
        <v>-5</v>
      </c>
      <c r="J305" s="134">
        <v>-9</v>
      </c>
      <c r="K305" s="134">
        <v>-3</v>
      </c>
      <c r="L305" s="134">
        <v>-8</v>
      </c>
      <c r="M305" s="273">
        <v>1</v>
      </c>
      <c r="N305" s="273">
        <v>-6</v>
      </c>
      <c r="O305" s="273">
        <v>39</v>
      </c>
      <c r="P305" s="229">
        <v>-6</v>
      </c>
      <c r="Q305" s="229">
        <v>-5</v>
      </c>
      <c r="R305" s="229">
        <v>-9</v>
      </c>
      <c r="S305" s="228">
        <v>-15</v>
      </c>
      <c r="T305" s="228">
        <v>-8</v>
      </c>
      <c r="U305" s="272">
        <v>-15</v>
      </c>
      <c r="V305" s="272">
        <v>-4</v>
      </c>
      <c r="W305" s="228">
        <v>2</v>
      </c>
      <c r="X305" s="112">
        <v>-4</v>
      </c>
      <c r="Y305" s="112">
        <v>-12</v>
      </c>
      <c r="Z305" s="112">
        <v>-11</v>
      </c>
      <c r="AA305" s="112">
        <v>30</v>
      </c>
      <c r="AB305" s="112">
        <v>-7</v>
      </c>
      <c r="AC305" s="112">
        <v>-7</v>
      </c>
      <c r="AD305" s="112">
        <v>-6</v>
      </c>
      <c r="AE305" s="112">
        <v>8</v>
      </c>
      <c r="AF305" s="112">
        <v>-11</v>
      </c>
      <c r="AG305" s="112">
        <v>2</v>
      </c>
      <c r="AH305" s="112">
        <v>-13</v>
      </c>
      <c r="AI305" s="112">
        <v>26</v>
      </c>
      <c r="AJ305" s="518"/>
      <c r="AK305" s="518"/>
      <c r="AL305" s="518"/>
      <c r="AM305" s="518"/>
      <c r="AN305" s="518"/>
      <c r="AO305" s="518"/>
      <c r="AP305" s="518"/>
      <c r="AQ305" s="518"/>
      <c r="AR305" s="518"/>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row>
    <row r="306" spans="1:110" s="57" customFormat="1" ht="17.25" customHeight="1">
      <c r="A306" s="609" t="s">
        <v>629</v>
      </c>
      <c r="B306" s="609"/>
      <c r="C306" s="609"/>
      <c r="D306" s="272">
        <v>11</v>
      </c>
      <c r="E306" s="272">
        <v>3</v>
      </c>
      <c r="F306" s="272">
        <v>2</v>
      </c>
      <c r="G306" s="272">
        <v>7</v>
      </c>
      <c r="H306" s="272">
        <v>7</v>
      </c>
      <c r="I306" s="134">
        <v>5</v>
      </c>
      <c r="J306" s="134">
        <v>4</v>
      </c>
      <c r="K306" s="134">
        <v>8</v>
      </c>
      <c r="L306" s="134">
        <v>7</v>
      </c>
      <c r="M306" s="273">
        <v>1</v>
      </c>
      <c r="N306" s="273">
        <v>0</v>
      </c>
      <c r="O306" s="273">
        <v>4</v>
      </c>
      <c r="P306" s="229">
        <v>5</v>
      </c>
      <c r="Q306" s="229">
        <v>7</v>
      </c>
      <c r="R306" s="229">
        <v>6</v>
      </c>
      <c r="S306" s="228">
        <v>12</v>
      </c>
      <c r="T306" s="228">
        <v>18</v>
      </c>
      <c r="U306" s="272">
        <v>1</v>
      </c>
      <c r="V306" s="272">
        <v>3</v>
      </c>
      <c r="W306" s="228">
        <v>9</v>
      </c>
      <c r="X306" s="112">
        <v>4</v>
      </c>
      <c r="Y306" s="112">
        <v>5</v>
      </c>
      <c r="Z306" s="112">
        <v>3</v>
      </c>
      <c r="AA306" s="112">
        <v>7</v>
      </c>
      <c r="AB306" s="112">
        <v>9</v>
      </c>
      <c r="AC306" s="112">
        <v>1</v>
      </c>
      <c r="AD306" s="112">
        <v>2</v>
      </c>
      <c r="AE306" s="112">
        <v>8</v>
      </c>
      <c r="AF306" s="112">
        <v>9</v>
      </c>
      <c r="AG306" s="112">
        <v>3</v>
      </c>
      <c r="AH306" s="112">
        <v>3</v>
      </c>
      <c r="AI306" s="112">
        <v>4</v>
      </c>
      <c r="AJ306" s="518"/>
      <c r="AK306" s="518"/>
      <c r="AL306" s="518"/>
      <c r="AM306" s="518"/>
      <c r="AN306" s="518"/>
      <c r="AO306" s="518"/>
      <c r="AP306" s="518"/>
      <c r="AQ306" s="518"/>
      <c r="AR306" s="518"/>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row>
    <row r="307" spans="1:110" s="57" customFormat="1" ht="18" customHeight="1">
      <c r="A307" s="139" t="s">
        <v>212</v>
      </c>
      <c r="B307" s="609"/>
      <c r="C307" s="609"/>
      <c r="D307" s="288" t="s">
        <v>61</v>
      </c>
      <c r="E307" s="288" t="s">
        <v>61</v>
      </c>
      <c r="F307" s="288" t="s">
        <v>61</v>
      </c>
      <c r="G307" s="288" t="s">
        <v>61</v>
      </c>
      <c r="H307" s="315" t="s">
        <v>61</v>
      </c>
      <c r="I307" s="315" t="s">
        <v>61</v>
      </c>
      <c r="J307" s="315" t="s">
        <v>61</v>
      </c>
      <c r="K307" s="181" t="s">
        <v>61</v>
      </c>
      <c r="L307" s="181" t="s">
        <v>61</v>
      </c>
      <c r="M307" s="273">
        <v>18</v>
      </c>
      <c r="N307" s="273">
        <v>1</v>
      </c>
      <c r="O307" s="273">
        <v>0</v>
      </c>
      <c r="P307" s="326" t="s">
        <v>61</v>
      </c>
      <c r="Q307" s="326">
        <v>5</v>
      </c>
      <c r="R307" s="326">
        <v>1</v>
      </c>
      <c r="S307" s="217">
        <v>14</v>
      </c>
      <c r="T307" s="217">
        <v>0</v>
      </c>
      <c r="U307" s="224">
        <v>9</v>
      </c>
      <c r="V307" s="224">
        <v>1</v>
      </c>
      <c r="W307" s="228">
        <v>-2</v>
      </c>
      <c r="X307" s="112">
        <v>8</v>
      </c>
      <c r="Y307" s="112">
        <v>30</v>
      </c>
      <c r="Z307" s="112">
        <v>0</v>
      </c>
      <c r="AA307" s="112">
        <v>-8</v>
      </c>
      <c r="AB307" s="112">
        <v>0</v>
      </c>
      <c r="AC307" s="112">
        <v>21</v>
      </c>
      <c r="AD307" s="112">
        <v>4</v>
      </c>
      <c r="AE307" s="112">
        <v>2</v>
      </c>
      <c r="AF307" s="112">
        <v>19</v>
      </c>
      <c r="AG307" s="112">
        <v>22</v>
      </c>
      <c r="AH307" s="112">
        <v>6</v>
      </c>
      <c r="AI307" s="112">
        <v>-1</v>
      </c>
      <c r="AJ307" s="518"/>
      <c r="AK307" s="518"/>
      <c r="AL307" s="518"/>
      <c r="AM307" s="518"/>
      <c r="AN307" s="518"/>
      <c r="AO307" s="518"/>
      <c r="AP307" s="518"/>
      <c r="AQ307" s="518"/>
      <c r="AR307" s="518"/>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row>
    <row r="308" spans="1:110" s="57" customFormat="1" ht="17.25" customHeight="1">
      <c r="A308" s="609" t="s">
        <v>621</v>
      </c>
      <c r="B308" s="609"/>
      <c r="C308" s="609"/>
      <c r="D308" s="272">
        <v>11</v>
      </c>
      <c r="E308" s="272">
        <v>1</v>
      </c>
      <c r="F308" s="272">
        <v>3</v>
      </c>
      <c r="G308" s="272">
        <v>0</v>
      </c>
      <c r="H308" s="272">
        <v>6</v>
      </c>
      <c r="I308" s="134">
        <v>3</v>
      </c>
      <c r="J308" s="134">
        <v>4</v>
      </c>
      <c r="K308" s="134">
        <v>5</v>
      </c>
      <c r="L308" s="134">
        <v>10</v>
      </c>
      <c r="M308" s="273">
        <v>1</v>
      </c>
      <c r="N308" s="273">
        <v>2</v>
      </c>
      <c r="O308" s="273">
        <v>3</v>
      </c>
      <c r="P308" s="229">
        <v>4</v>
      </c>
      <c r="Q308" s="229">
        <v>5</v>
      </c>
      <c r="R308" s="229">
        <v>-1</v>
      </c>
      <c r="S308" s="228">
        <v>2</v>
      </c>
      <c r="T308" s="228">
        <v>5</v>
      </c>
      <c r="U308" s="272">
        <v>6</v>
      </c>
      <c r="V308" s="272">
        <v>2</v>
      </c>
      <c r="W308" s="228">
        <v>6</v>
      </c>
      <c r="X308" s="112">
        <v>8</v>
      </c>
      <c r="Y308" s="112">
        <v>3</v>
      </c>
      <c r="Z308" s="112">
        <v>0</v>
      </c>
      <c r="AA308" s="112">
        <v>3</v>
      </c>
      <c r="AB308" s="112">
        <v>1</v>
      </c>
      <c r="AC308" s="112">
        <v>1</v>
      </c>
      <c r="AD308" s="112">
        <v>1</v>
      </c>
      <c r="AE308" s="112">
        <v>5</v>
      </c>
      <c r="AF308" s="112">
        <v>3</v>
      </c>
      <c r="AG308" s="112">
        <v>-1</v>
      </c>
      <c r="AH308" s="112">
        <v>2</v>
      </c>
      <c r="AI308" s="112">
        <v>1</v>
      </c>
      <c r="AJ308" s="518"/>
      <c r="AK308" s="518"/>
      <c r="AL308" s="518"/>
      <c r="AM308" s="518"/>
      <c r="AN308" s="518"/>
      <c r="AO308" s="518"/>
      <c r="AP308" s="518"/>
      <c r="AQ308" s="518"/>
      <c r="AR308" s="518"/>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row>
    <row r="309" spans="1:110" s="57" customFormat="1" ht="18" customHeight="1">
      <c r="A309" s="139" t="s">
        <v>630</v>
      </c>
      <c r="B309" s="609"/>
      <c r="C309" s="609"/>
      <c r="D309" s="272">
        <v>1</v>
      </c>
      <c r="E309" s="272">
        <v>0</v>
      </c>
      <c r="F309" s="272">
        <v>0</v>
      </c>
      <c r="G309" s="272">
        <v>0</v>
      </c>
      <c r="H309" s="272">
        <v>1</v>
      </c>
      <c r="I309" s="134">
        <v>0</v>
      </c>
      <c r="J309" s="134">
        <v>-1</v>
      </c>
      <c r="K309" s="134">
        <v>0</v>
      </c>
      <c r="L309" s="134">
        <v>0</v>
      </c>
      <c r="M309" s="273">
        <v>1</v>
      </c>
      <c r="N309" s="273">
        <v>4</v>
      </c>
      <c r="O309" s="273">
        <v>0</v>
      </c>
      <c r="P309" s="229">
        <v>0</v>
      </c>
      <c r="Q309" s="229">
        <v>1</v>
      </c>
      <c r="R309" s="229">
        <v>0</v>
      </c>
      <c r="S309" s="228">
        <v>-1</v>
      </c>
      <c r="T309" s="228">
        <v>-1</v>
      </c>
      <c r="U309" s="272">
        <v>2</v>
      </c>
      <c r="V309" s="272">
        <v>0</v>
      </c>
      <c r="W309" s="228">
        <v>0</v>
      </c>
      <c r="X309" s="112">
        <v>1</v>
      </c>
      <c r="Y309" s="112">
        <v>0</v>
      </c>
      <c r="Z309" s="112">
        <v>0</v>
      </c>
      <c r="AA309" s="112">
        <v>1</v>
      </c>
      <c r="AB309" s="112">
        <v>0</v>
      </c>
      <c r="AC309" s="112">
        <v>0</v>
      </c>
      <c r="AD309" s="112">
        <v>0</v>
      </c>
      <c r="AE309" s="112">
        <v>0</v>
      </c>
      <c r="AF309" s="112">
        <v>0</v>
      </c>
      <c r="AG309" s="112">
        <v>0</v>
      </c>
      <c r="AH309" s="112">
        <v>0</v>
      </c>
      <c r="AI309" s="112">
        <v>0</v>
      </c>
      <c r="AJ309" s="518"/>
      <c r="AK309" s="518"/>
      <c r="AL309" s="518"/>
      <c r="AM309" s="518"/>
      <c r="AN309" s="518"/>
      <c r="AO309" s="518"/>
      <c r="AP309" s="518"/>
      <c r="AQ309" s="518"/>
      <c r="AR309" s="518"/>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0"/>
      <c r="CY309" s="120"/>
      <c r="CZ309" s="120"/>
      <c r="DA309" s="120"/>
      <c r="DB309" s="120"/>
      <c r="DC309" s="120"/>
      <c r="DD309" s="120"/>
      <c r="DE309" s="120"/>
      <c r="DF309" s="120"/>
    </row>
    <row r="310" spans="1:110" s="57" customFormat="1" ht="18" customHeight="1">
      <c r="A310" s="145" t="s">
        <v>355</v>
      </c>
      <c r="B310" s="167"/>
      <c r="C310" s="167"/>
      <c r="D310" s="274">
        <v>12</v>
      </c>
      <c r="E310" s="274">
        <v>6</v>
      </c>
      <c r="F310" s="274">
        <v>10</v>
      </c>
      <c r="G310" s="274">
        <v>11</v>
      </c>
      <c r="H310" s="274">
        <v>194</v>
      </c>
      <c r="I310" s="209">
        <v>12</v>
      </c>
      <c r="J310" s="209">
        <v>8</v>
      </c>
      <c r="K310" s="209">
        <v>8</v>
      </c>
      <c r="L310" s="209">
        <v>25</v>
      </c>
      <c r="M310" s="274">
        <v>14</v>
      </c>
      <c r="N310" s="274">
        <v>7</v>
      </c>
      <c r="O310" s="274">
        <v>2</v>
      </c>
      <c r="P310" s="276">
        <v>-36</v>
      </c>
      <c r="Q310" s="276">
        <v>16</v>
      </c>
      <c r="R310" s="276">
        <v>6</v>
      </c>
      <c r="S310" s="276">
        <v>10</v>
      </c>
      <c r="T310" s="276">
        <v>2</v>
      </c>
      <c r="U310" s="274">
        <v>12</v>
      </c>
      <c r="V310" s="274">
        <v>8</v>
      </c>
      <c r="W310" s="276">
        <v>6</v>
      </c>
      <c r="X310" s="112">
        <v>42</v>
      </c>
      <c r="Y310" s="112">
        <v>-11</v>
      </c>
      <c r="Z310" s="112">
        <v>6</v>
      </c>
      <c r="AA310" s="112">
        <v>-14</v>
      </c>
      <c r="AB310" s="112">
        <v>-10</v>
      </c>
      <c r="AC310" s="112">
        <v>10</v>
      </c>
      <c r="AD310" s="112">
        <v>6</v>
      </c>
      <c r="AE310" s="112">
        <v>-26</v>
      </c>
      <c r="AF310" s="112">
        <v>9</v>
      </c>
      <c r="AG310" s="112">
        <v>7</v>
      </c>
      <c r="AH310" s="112">
        <v>6</v>
      </c>
      <c r="AI310" s="112">
        <v>9</v>
      </c>
      <c r="AJ310" s="518"/>
      <c r="AK310" s="518"/>
      <c r="AL310" s="518"/>
      <c r="AM310" s="518"/>
      <c r="AN310" s="518"/>
      <c r="AO310" s="518"/>
      <c r="AP310" s="518"/>
      <c r="AQ310" s="518"/>
      <c r="AR310" s="518"/>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row>
    <row r="311" spans="1:110" s="55" customFormat="1" ht="25.5" customHeight="1" thickBot="1">
      <c r="A311" s="296" t="s">
        <v>219</v>
      </c>
      <c r="B311" s="296"/>
      <c r="C311" s="296"/>
      <c r="D311" s="319">
        <f t="shared" ref="D311:W311" si="51">SUM(D305:D310)</f>
        <v>35</v>
      </c>
      <c r="E311" s="319">
        <f t="shared" si="51"/>
        <v>6</v>
      </c>
      <c r="F311" s="319">
        <f t="shared" si="51"/>
        <v>10</v>
      </c>
      <c r="G311" s="319">
        <f t="shared" si="51"/>
        <v>18</v>
      </c>
      <c r="H311" s="319">
        <f t="shared" si="51"/>
        <v>202</v>
      </c>
      <c r="I311" s="319">
        <f t="shared" si="51"/>
        <v>15</v>
      </c>
      <c r="J311" s="319">
        <f t="shared" si="51"/>
        <v>6</v>
      </c>
      <c r="K311" s="319">
        <f t="shared" si="51"/>
        <v>18</v>
      </c>
      <c r="L311" s="319">
        <f t="shared" si="51"/>
        <v>34</v>
      </c>
      <c r="M311" s="319">
        <f t="shared" si="51"/>
        <v>36</v>
      </c>
      <c r="N311" s="319">
        <f t="shared" si="51"/>
        <v>8</v>
      </c>
      <c r="O311" s="319">
        <f t="shared" si="51"/>
        <v>48</v>
      </c>
      <c r="P311" s="320">
        <f t="shared" si="51"/>
        <v>-33</v>
      </c>
      <c r="Q311" s="320">
        <f t="shared" si="51"/>
        <v>29</v>
      </c>
      <c r="R311" s="320">
        <f t="shared" si="51"/>
        <v>3</v>
      </c>
      <c r="S311" s="320">
        <f t="shared" si="51"/>
        <v>22</v>
      </c>
      <c r="T311" s="320">
        <f t="shared" si="51"/>
        <v>16</v>
      </c>
      <c r="U311" s="320">
        <f t="shared" si="51"/>
        <v>15</v>
      </c>
      <c r="V311" s="320">
        <f t="shared" si="51"/>
        <v>10</v>
      </c>
      <c r="W311" s="320">
        <f t="shared" si="51"/>
        <v>21</v>
      </c>
      <c r="X311" s="543">
        <f t="shared" ref="X311:AH311" si="52">SUM(X305:X310)</f>
        <v>59</v>
      </c>
      <c r="Y311" s="543">
        <f t="shared" si="52"/>
        <v>15</v>
      </c>
      <c r="Z311" s="543">
        <f t="shared" si="52"/>
        <v>-2</v>
      </c>
      <c r="AA311" s="543">
        <f t="shared" si="52"/>
        <v>19</v>
      </c>
      <c r="AB311" s="543">
        <f t="shared" si="52"/>
        <v>-7</v>
      </c>
      <c r="AC311" s="543">
        <f t="shared" si="52"/>
        <v>26</v>
      </c>
      <c r="AD311" s="543">
        <f t="shared" si="52"/>
        <v>7</v>
      </c>
      <c r="AE311" s="543">
        <f t="shared" si="52"/>
        <v>-3</v>
      </c>
      <c r="AF311" s="543">
        <f t="shared" si="52"/>
        <v>29</v>
      </c>
      <c r="AG311" s="543">
        <f t="shared" si="52"/>
        <v>33</v>
      </c>
      <c r="AH311" s="543">
        <f t="shared" si="52"/>
        <v>4</v>
      </c>
      <c r="AI311" s="543">
        <f>SUM(AI305:AI310)</f>
        <v>39</v>
      </c>
      <c r="AJ311" s="518"/>
      <c r="AK311" s="518"/>
      <c r="AL311" s="518"/>
      <c r="AM311" s="518"/>
      <c r="AN311" s="518"/>
      <c r="AO311" s="518"/>
      <c r="AP311" s="518"/>
      <c r="AQ311" s="518"/>
      <c r="AR311" s="518"/>
      <c r="AS311" s="518"/>
      <c r="AT311" s="518"/>
      <c r="AU311" s="518"/>
      <c r="AV311" s="518"/>
      <c r="AW311" s="518"/>
      <c r="AX311" s="518"/>
      <c r="AY311" s="518"/>
      <c r="AZ311" s="518"/>
      <c r="BA311" s="518"/>
      <c r="BB311" s="518"/>
      <c r="BC311" s="518"/>
      <c r="BD311" s="518"/>
      <c r="BE311" s="518"/>
      <c r="BF311" s="518"/>
      <c r="BG311" s="518"/>
      <c r="BH311" s="518"/>
      <c r="BI311" s="518"/>
      <c r="BJ311" s="518"/>
      <c r="BK311" s="518"/>
      <c r="BL311" s="518"/>
      <c r="BM311" s="518"/>
      <c r="BN311" s="518"/>
      <c r="BO311" s="518"/>
      <c r="BP311" s="518"/>
      <c r="BQ311" s="518"/>
      <c r="BR311" s="518"/>
      <c r="BS311" s="518"/>
      <c r="BT311" s="518"/>
      <c r="BU311" s="518"/>
      <c r="BV311" s="518"/>
      <c r="BW311" s="518"/>
      <c r="BX311" s="518"/>
      <c r="BY311" s="518"/>
      <c r="BZ311" s="518"/>
      <c r="CA311" s="518"/>
      <c r="CB311" s="518"/>
      <c r="CC311" s="518"/>
      <c r="CD311" s="518"/>
      <c r="CE311" s="518"/>
      <c r="CF311" s="518"/>
      <c r="CG311" s="518"/>
      <c r="CH311" s="518"/>
      <c r="CI311" s="518"/>
      <c r="CJ311" s="518"/>
      <c r="CK311" s="518"/>
      <c r="CL311" s="518"/>
      <c r="CM311" s="518"/>
      <c r="CN311" s="518"/>
      <c r="CO311" s="518"/>
      <c r="CP311" s="518"/>
      <c r="CQ311" s="518"/>
      <c r="CR311" s="518"/>
      <c r="CS311" s="518"/>
      <c r="CT311" s="518"/>
      <c r="CU311" s="518"/>
      <c r="CV311" s="518"/>
      <c r="CW311" s="518"/>
      <c r="CX311" s="518"/>
      <c r="CY311" s="518"/>
      <c r="CZ311" s="518"/>
      <c r="DA311" s="518"/>
      <c r="DB311" s="518"/>
      <c r="DC311" s="518"/>
      <c r="DD311" s="518"/>
      <c r="DE311" s="518"/>
      <c r="DF311" s="518"/>
    </row>
    <row r="312" spans="1:110" s="55" customFormat="1" ht="25.5" customHeight="1" thickTop="1">
      <c r="A312" s="611"/>
      <c r="B312" s="611"/>
      <c r="C312" s="611"/>
      <c r="D312" s="162"/>
      <c r="E312" s="162"/>
      <c r="F312" s="162"/>
      <c r="G312" s="162"/>
      <c r="H312" s="162"/>
      <c r="I312" s="162"/>
      <c r="J312" s="162"/>
      <c r="K312" s="162"/>
      <c r="L312" s="162"/>
      <c r="M312" s="181"/>
      <c r="N312" s="181"/>
      <c r="O312" s="181"/>
      <c r="P312" s="182"/>
      <c r="Q312" s="182"/>
      <c r="R312" s="182"/>
      <c r="S312" s="182"/>
      <c r="T312" s="182"/>
      <c r="U312" s="327"/>
      <c r="V312" s="182"/>
      <c r="W312" s="228"/>
      <c r="X312" s="112"/>
      <c r="Y312" s="112"/>
      <c r="Z312" s="112"/>
      <c r="AA312" s="112"/>
      <c r="AB312" s="112"/>
      <c r="AC312" s="112"/>
      <c r="AD312" s="112"/>
      <c r="AE312" s="112"/>
      <c r="AF312" s="112"/>
      <c r="AG312" s="112"/>
      <c r="AH312" s="112"/>
      <c r="AI312" s="112"/>
      <c r="AJ312" s="518"/>
      <c r="AK312" s="518"/>
      <c r="AL312" s="518"/>
      <c r="AM312" s="518"/>
      <c r="AN312" s="518"/>
      <c r="AO312" s="518"/>
      <c r="AP312" s="518"/>
      <c r="AQ312" s="518"/>
      <c r="AR312" s="518"/>
      <c r="AS312" s="518"/>
      <c r="AT312" s="518"/>
      <c r="AU312" s="518"/>
      <c r="AV312" s="518"/>
      <c r="AW312" s="518"/>
      <c r="AX312" s="518"/>
      <c r="AY312" s="518"/>
      <c r="AZ312" s="518"/>
      <c r="BA312" s="518"/>
      <c r="BB312" s="518"/>
      <c r="BC312" s="518"/>
      <c r="BD312" s="518"/>
      <c r="BE312" s="518"/>
      <c r="BF312" s="518"/>
      <c r="BG312" s="518"/>
      <c r="BH312" s="518"/>
      <c r="BI312" s="518"/>
      <c r="BJ312" s="518"/>
      <c r="BK312" s="518"/>
      <c r="BL312" s="518"/>
      <c r="BM312" s="518"/>
      <c r="BN312" s="518"/>
      <c r="BO312" s="518"/>
      <c r="BP312" s="518"/>
      <c r="BQ312" s="518"/>
      <c r="BR312" s="518"/>
      <c r="BS312" s="518"/>
      <c r="BT312" s="518"/>
      <c r="BU312" s="518"/>
      <c r="BV312" s="518"/>
      <c r="BW312" s="518"/>
      <c r="BX312" s="518"/>
      <c r="BY312" s="518"/>
      <c r="BZ312" s="518"/>
      <c r="CA312" s="518"/>
      <c r="CB312" s="518"/>
      <c r="CC312" s="518"/>
      <c r="CD312" s="518"/>
      <c r="CE312" s="518"/>
      <c r="CF312" s="518"/>
      <c r="CG312" s="518"/>
      <c r="CH312" s="518"/>
      <c r="CI312" s="518"/>
      <c r="CJ312" s="518"/>
      <c r="CK312" s="518"/>
      <c r="CL312" s="518"/>
      <c r="CM312" s="518"/>
      <c r="CN312" s="518"/>
      <c r="CO312" s="518"/>
      <c r="CP312" s="518"/>
      <c r="CQ312" s="518"/>
      <c r="CR312" s="518"/>
      <c r="CS312" s="518"/>
      <c r="CT312" s="518"/>
      <c r="CU312" s="518"/>
      <c r="CV312" s="518"/>
      <c r="CW312" s="518"/>
      <c r="CX312" s="518"/>
      <c r="CY312" s="518"/>
      <c r="CZ312" s="518"/>
      <c r="DA312" s="518"/>
      <c r="DB312" s="518"/>
      <c r="DC312" s="518"/>
      <c r="DD312" s="518"/>
      <c r="DE312" s="518"/>
      <c r="DF312" s="518"/>
    </row>
    <row r="313" spans="1:110" s="55" customFormat="1" ht="18.75" customHeight="1">
      <c r="A313" s="280" t="s">
        <v>638</v>
      </c>
      <c r="B313" s="611"/>
      <c r="C313" s="611"/>
      <c r="D313" s="162"/>
      <c r="E313" s="162"/>
      <c r="F313" s="162"/>
      <c r="G313" s="162"/>
      <c r="H313" s="162"/>
      <c r="I313" s="162"/>
      <c r="J313" s="162"/>
      <c r="K313" s="162"/>
      <c r="L313" s="162"/>
      <c r="M313" s="181"/>
      <c r="N313" s="181"/>
      <c r="O313" s="181"/>
      <c r="P313" s="182"/>
      <c r="Q313" s="182"/>
      <c r="R313" s="182"/>
      <c r="S313" s="182"/>
      <c r="T313" s="182"/>
      <c r="U313" s="327"/>
      <c r="V313" s="182"/>
      <c r="W313" s="228"/>
      <c r="X313" s="112"/>
      <c r="Y313" s="112"/>
      <c r="Z313" s="112"/>
      <c r="AA313" s="112"/>
      <c r="AB313" s="112"/>
      <c r="AC313" s="112"/>
      <c r="AD313" s="112"/>
      <c r="AE313" s="112"/>
      <c r="AF313" s="112"/>
      <c r="AG313" s="112"/>
      <c r="AH313" s="112"/>
      <c r="AI313" s="112"/>
      <c r="AJ313" s="518"/>
      <c r="AK313" s="518"/>
      <c r="AL313" s="518"/>
      <c r="AM313" s="518"/>
      <c r="AN313" s="518"/>
      <c r="AO313" s="518"/>
      <c r="AP313" s="518"/>
      <c r="AQ313" s="518"/>
      <c r="AR313" s="518"/>
      <c r="AS313" s="518"/>
      <c r="AT313" s="518"/>
      <c r="AU313" s="518"/>
      <c r="AV313" s="518"/>
      <c r="AW313" s="518"/>
      <c r="AX313" s="518"/>
      <c r="AY313" s="518"/>
      <c r="AZ313" s="518"/>
      <c r="BA313" s="518"/>
      <c r="BB313" s="518"/>
      <c r="BC313" s="518"/>
      <c r="BD313" s="518"/>
      <c r="BE313" s="518"/>
      <c r="BF313" s="518"/>
      <c r="BG313" s="518"/>
      <c r="BH313" s="518"/>
      <c r="BI313" s="518"/>
      <c r="BJ313" s="518"/>
      <c r="BK313" s="518"/>
      <c r="BL313" s="518"/>
      <c r="BM313" s="518"/>
      <c r="BN313" s="518"/>
      <c r="BO313" s="518"/>
      <c r="BP313" s="518"/>
      <c r="BQ313" s="518"/>
      <c r="BR313" s="518"/>
      <c r="BS313" s="518"/>
      <c r="BT313" s="518"/>
      <c r="BU313" s="518"/>
      <c r="BV313" s="518"/>
      <c r="BW313" s="518"/>
      <c r="BX313" s="518"/>
      <c r="BY313" s="518"/>
      <c r="BZ313" s="518"/>
      <c r="CA313" s="518"/>
      <c r="CB313" s="518"/>
      <c r="CC313" s="518"/>
      <c r="CD313" s="518"/>
      <c r="CE313" s="518"/>
      <c r="CF313" s="518"/>
      <c r="CG313" s="518"/>
      <c r="CH313" s="518"/>
      <c r="CI313" s="518"/>
      <c r="CJ313" s="518"/>
      <c r="CK313" s="518"/>
      <c r="CL313" s="518"/>
      <c r="CM313" s="518"/>
      <c r="CN313" s="518"/>
      <c r="CO313" s="518"/>
      <c r="CP313" s="518"/>
      <c r="CQ313" s="518"/>
      <c r="CR313" s="518"/>
      <c r="CS313" s="518"/>
      <c r="CT313" s="518"/>
      <c r="CU313" s="518"/>
      <c r="CV313" s="518"/>
      <c r="CW313" s="518"/>
      <c r="CX313" s="518"/>
      <c r="CY313" s="518"/>
      <c r="CZ313" s="518"/>
      <c r="DA313" s="518"/>
      <c r="DB313" s="518"/>
      <c r="DC313" s="518"/>
      <c r="DD313" s="518"/>
      <c r="DE313" s="518"/>
      <c r="DF313" s="518"/>
    </row>
    <row r="314" spans="1:110" s="55" customFormat="1" ht="18.75" customHeight="1">
      <c r="A314" s="609" t="s">
        <v>639</v>
      </c>
      <c r="B314" s="611"/>
      <c r="C314" s="611"/>
      <c r="D314" s="162"/>
      <c r="E314" s="162"/>
      <c r="F314" s="162"/>
      <c r="G314" s="162"/>
      <c r="H314" s="162"/>
      <c r="I314" s="162"/>
      <c r="J314" s="162"/>
      <c r="K314" s="162"/>
      <c r="L314" s="162"/>
      <c r="M314" s="181"/>
      <c r="N314" s="181"/>
      <c r="O314" s="181"/>
      <c r="P314" s="182"/>
      <c r="Q314" s="182"/>
      <c r="R314" s="182"/>
      <c r="S314" s="182"/>
      <c r="T314" s="182"/>
      <c r="U314" s="327"/>
      <c r="V314" s="182"/>
      <c r="W314" s="228"/>
      <c r="X314" s="112"/>
      <c r="Y314" s="112"/>
      <c r="Z314" s="112"/>
      <c r="AA314" s="112"/>
      <c r="AB314" s="112"/>
      <c r="AC314" s="112"/>
      <c r="AD314" s="112"/>
      <c r="AE314" s="112"/>
      <c r="AF314" s="112"/>
      <c r="AG314" s="112"/>
      <c r="AH314" s="112"/>
      <c r="AI314" s="112"/>
      <c r="AJ314" s="518"/>
      <c r="AK314" s="518"/>
      <c r="AL314" s="518"/>
      <c r="AM314" s="518"/>
      <c r="AN314" s="518"/>
      <c r="AO314" s="518"/>
      <c r="AP314" s="518"/>
      <c r="AQ314" s="518"/>
      <c r="AR314" s="518"/>
      <c r="AS314" s="518"/>
      <c r="AT314" s="518"/>
      <c r="AU314" s="518"/>
      <c r="AV314" s="518"/>
      <c r="AW314" s="518"/>
      <c r="AX314" s="518"/>
      <c r="AY314" s="518"/>
      <c r="AZ314" s="518"/>
      <c r="BA314" s="518"/>
      <c r="BB314" s="518"/>
      <c r="BC314" s="518"/>
      <c r="BD314" s="518"/>
      <c r="BE314" s="518"/>
      <c r="BF314" s="518"/>
      <c r="BG314" s="518"/>
      <c r="BH314" s="518"/>
      <c r="BI314" s="518"/>
      <c r="BJ314" s="518"/>
      <c r="BK314" s="518"/>
      <c r="BL314" s="518"/>
      <c r="BM314" s="518"/>
      <c r="BN314" s="518"/>
      <c r="BO314" s="518"/>
      <c r="BP314" s="518"/>
      <c r="BQ314" s="518"/>
      <c r="BR314" s="518"/>
      <c r="BS314" s="518"/>
      <c r="BT314" s="518"/>
      <c r="BU314" s="518"/>
      <c r="BV314" s="518"/>
      <c r="BW314" s="518"/>
      <c r="BX314" s="518"/>
      <c r="BY314" s="518"/>
      <c r="BZ314" s="518"/>
      <c r="CA314" s="518"/>
      <c r="CB314" s="518"/>
      <c r="CC314" s="518"/>
      <c r="CD314" s="518"/>
      <c r="CE314" s="518"/>
      <c r="CF314" s="518"/>
      <c r="CG314" s="518"/>
      <c r="CH314" s="518"/>
      <c r="CI314" s="518"/>
      <c r="CJ314" s="518"/>
      <c r="CK314" s="518"/>
      <c r="CL314" s="518"/>
      <c r="CM314" s="518"/>
      <c r="CN314" s="518"/>
      <c r="CO314" s="518"/>
      <c r="CP314" s="518"/>
      <c r="CQ314" s="518"/>
      <c r="CR314" s="518"/>
      <c r="CS314" s="518"/>
      <c r="CT314" s="518"/>
      <c r="CU314" s="518"/>
      <c r="CV314" s="518"/>
      <c r="CW314" s="518"/>
      <c r="CX314" s="518"/>
      <c r="CY314" s="518"/>
      <c r="CZ314" s="518"/>
      <c r="DA314" s="518"/>
      <c r="DB314" s="518"/>
      <c r="DC314" s="518"/>
      <c r="DD314" s="518"/>
      <c r="DE314" s="518"/>
      <c r="DF314" s="518"/>
    </row>
    <row r="315" spans="1:110" s="55" customFormat="1" ht="18.75" customHeight="1">
      <c r="A315" s="609" t="s">
        <v>640</v>
      </c>
      <c r="B315" s="611"/>
      <c r="C315" s="611"/>
      <c r="D315" s="181">
        <v>-3</v>
      </c>
      <c r="E315" s="181">
        <v>-2</v>
      </c>
      <c r="F315" s="181">
        <v>-3</v>
      </c>
      <c r="G315" s="181">
        <v>-6</v>
      </c>
      <c r="H315" s="181">
        <v>-4</v>
      </c>
      <c r="I315" s="181">
        <v>-4</v>
      </c>
      <c r="J315" s="181">
        <v>2</v>
      </c>
      <c r="K315" s="134">
        <v>-1</v>
      </c>
      <c r="L315" s="181">
        <v>-3</v>
      </c>
      <c r="M315" s="181">
        <v>-4</v>
      </c>
      <c r="N315" s="181">
        <v>2</v>
      </c>
      <c r="O315" s="181">
        <v>14</v>
      </c>
      <c r="P315" s="182">
        <v>-3</v>
      </c>
      <c r="Q315" s="182">
        <v>-3</v>
      </c>
      <c r="R315" s="182">
        <v>1</v>
      </c>
      <c r="S315" s="182">
        <v>0</v>
      </c>
      <c r="T315" s="182">
        <v>-2</v>
      </c>
      <c r="U315" s="182">
        <v>2</v>
      </c>
      <c r="V315" s="182">
        <v>0</v>
      </c>
      <c r="W315" s="228">
        <v>0</v>
      </c>
      <c r="X315" s="112">
        <v>-1</v>
      </c>
      <c r="Y315" s="112">
        <v>-2</v>
      </c>
      <c r="Z315" s="112">
        <v>-2</v>
      </c>
      <c r="AA315" s="112">
        <v>-1</v>
      </c>
      <c r="AB315" s="112">
        <v>-2</v>
      </c>
      <c r="AC315" s="112">
        <v>-2</v>
      </c>
      <c r="AD315" s="112">
        <v>-2</v>
      </c>
      <c r="AE315" s="112">
        <v>-3</v>
      </c>
      <c r="AF315" s="112">
        <v>-2</v>
      </c>
      <c r="AG315" s="112">
        <v>0</v>
      </c>
      <c r="AH315" s="112">
        <v>-3</v>
      </c>
      <c r="AI315" s="112">
        <v>-1</v>
      </c>
      <c r="AJ315" s="518"/>
      <c r="AK315" s="518"/>
      <c r="AL315" s="518"/>
      <c r="AM315" s="518"/>
      <c r="AN315" s="518"/>
      <c r="AO315" s="518"/>
      <c r="AP315" s="518"/>
      <c r="AQ315" s="518"/>
      <c r="AR315" s="518"/>
      <c r="AS315" s="518"/>
      <c r="AT315" s="518"/>
      <c r="AU315" s="518"/>
      <c r="AV315" s="518"/>
      <c r="AW315" s="518"/>
      <c r="AX315" s="518"/>
      <c r="AY315" s="518"/>
      <c r="AZ315" s="518"/>
      <c r="BA315" s="518"/>
      <c r="BB315" s="518"/>
      <c r="BC315" s="518"/>
      <c r="BD315" s="518"/>
      <c r="BE315" s="518"/>
      <c r="BF315" s="518"/>
      <c r="BG315" s="518"/>
      <c r="BH315" s="518"/>
      <c r="BI315" s="518"/>
      <c r="BJ315" s="518"/>
      <c r="BK315" s="518"/>
      <c r="BL315" s="518"/>
      <c r="BM315" s="518"/>
      <c r="BN315" s="518"/>
      <c r="BO315" s="518"/>
      <c r="BP315" s="518"/>
      <c r="BQ315" s="518"/>
      <c r="BR315" s="518"/>
      <c r="BS315" s="518"/>
      <c r="BT315" s="518"/>
      <c r="BU315" s="518"/>
      <c r="BV315" s="518"/>
      <c r="BW315" s="518"/>
      <c r="BX315" s="518"/>
      <c r="BY315" s="518"/>
      <c r="BZ315" s="518"/>
      <c r="CA315" s="518"/>
      <c r="CB315" s="518"/>
      <c r="CC315" s="518"/>
      <c r="CD315" s="518"/>
      <c r="CE315" s="518"/>
      <c r="CF315" s="518"/>
      <c r="CG315" s="518"/>
      <c r="CH315" s="518"/>
      <c r="CI315" s="518"/>
      <c r="CJ315" s="518"/>
      <c r="CK315" s="518"/>
      <c r="CL315" s="518"/>
      <c r="CM315" s="518"/>
      <c r="CN315" s="518"/>
      <c r="CO315" s="518"/>
      <c r="CP315" s="518"/>
      <c r="CQ315" s="518"/>
      <c r="CR315" s="518"/>
      <c r="CS315" s="518"/>
      <c r="CT315" s="518"/>
      <c r="CU315" s="518"/>
      <c r="CV315" s="518"/>
      <c r="CW315" s="518"/>
      <c r="CX315" s="518"/>
      <c r="CY315" s="518"/>
      <c r="CZ315" s="518"/>
      <c r="DA315" s="518"/>
      <c r="DB315" s="518"/>
      <c r="DC315" s="518"/>
      <c r="DD315" s="518"/>
      <c r="DE315" s="518"/>
      <c r="DF315" s="518"/>
    </row>
    <row r="316" spans="1:110" s="55" customFormat="1" ht="8.25" customHeight="1">
      <c r="A316" s="611"/>
      <c r="B316" s="611"/>
      <c r="C316" s="611"/>
      <c r="D316" s="162"/>
      <c r="E316" s="162"/>
      <c r="F316" s="162"/>
      <c r="G316" s="162"/>
      <c r="H316" s="162"/>
      <c r="I316" s="162"/>
      <c r="J316" s="162"/>
      <c r="K316" s="162"/>
      <c r="L316" s="162"/>
      <c r="M316" s="181"/>
      <c r="N316" s="181"/>
      <c r="O316" s="181"/>
      <c r="P316" s="182"/>
      <c r="Q316" s="182"/>
      <c r="R316" s="182"/>
      <c r="S316" s="182"/>
      <c r="T316" s="182"/>
      <c r="U316" s="327"/>
      <c r="V316" s="228"/>
      <c r="W316" s="228"/>
      <c r="X316" s="112"/>
      <c r="Y316" s="112"/>
      <c r="Z316" s="112"/>
      <c r="AA316" s="518"/>
      <c r="AB316" s="518"/>
      <c r="AC316" s="518"/>
      <c r="AD316" s="518"/>
      <c r="AE316" s="518"/>
      <c r="AF316" s="518"/>
      <c r="AG316" s="518"/>
      <c r="AH316" s="518"/>
      <c r="AI316" s="518"/>
      <c r="AJ316" s="518"/>
      <c r="AK316" s="518"/>
      <c r="AL316" s="518"/>
      <c r="AM316" s="518"/>
      <c r="AN316" s="518"/>
      <c r="AO316" s="518"/>
      <c r="AP316" s="518"/>
      <c r="AQ316" s="518"/>
      <c r="AR316" s="518"/>
      <c r="AS316" s="518"/>
      <c r="AT316" s="518"/>
      <c r="AU316" s="518"/>
      <c r="AV316" s="518"/>
      <c r="AW316" s="518"/>
      <c r="AX316" s="518"/>
      <c r="AY316" s="518"/>
      <c r="AZ316" s="518"/>
      <c r="BA316" s="518"/>
      <c r="BB316" s="518"/>
      <c r="BC316" s="518"/>
      <c r="BD316" s="518"/>
      <c r="BE316" s="518"/>
      <c r="BF316" s="518"/>
      <c r="BG316" s="518"/>
      <c r="BH316" s="518"/>
      <c r="BI316" s="518"/>
      <c r="BJ316" s="518"/>
      <c r="BK316" s="518"/>
      <c r="BL316" s="518"/>
      <c r="BM316" s="518"/>
      <c r="BN316" s="518"/>
      <c r="BO316" s="518"/>
      <c r="BP316" s="518"/>
      <c r="BQ316" s="518"/>
      <c r="BR316" s="518"/>
      <c r="BS316" s="518"/>
      <c r="BT316" s="518"/>
      <c r="BU316" s="518"/>
      <c r="BV316" s="518"/>
      <c r="BW316" s="518"/>
      <c r="BX316" s="518"/>
      <c r="BY316" s="518"/>
      <c r="BZ316" s="518"/>
      <c r="CA316" s="518"/>
      <c r="CB316" s="518"/>
      <c r="CC316" s="518"/>
      <c r="CD316" s="518"/>
      <c r="CE316" s="518"/>
      <c r="CF316" s="518"/>
      <c r="CG316" s="518"/>
      <c r="CH316" s="518"/>
      <c r="CI316" s="518"/>
      <c r="CJ316" s="518"/>
      <c r="CK316" s="518"/>
      <c r="CL316" s="518"/>
      <c r="CM316" s="518"/>
      <c r="CN316" s="518"/>
      <c r="CO316" s="518"/>
      <c r="CP316" s="518"/>
      <c r="CQ316" s="518"/>
      <c r="CR316" s="518"/>
      <c r="CS316" s="518"/>
      <c r="CT316" s="518"/>
      <c r="CU316" s="518"/>
      <c r="CV316" s="518"/>
      <c r="CW316" s="518"/>
      <c r="CX316" s="518"/>
      <c r="CY316" s="518"/>
      <c r="CZ316" s="518"/>
      <c r="DA316" s="518"/>
      <c r="DB316" s="518"/>
      <c r="DC316" s="518"/>
      <c r="DD316" s="518"/>
      <c r="DE316" s="518"/>
      <c r="DF316" s="518"/>
    </row>
    <row r="317" spans="1:110" s="55" customFormat="1" ht="19.5" customHeight="1">
      <c r="A317" s="328" t="s">
        <v>641</v>
      </c>
      <c r="B317" s="298"/>
      <c r="C317" s="298"/>
      <c r="D317" s="329"/>
      <c r="E317" s="329"/>
      <c r="F317" s="329"/>
      <c r="G317" s="329"/>
      <c r="H317" s="329"/>
      <c r="I317" s="329"/>
      <c r="J317" s="329"/>
      <c r="K317" s="329"/>
      <c r="L317" s="329"/>
      <c r="M317" s="278"/>
      <c r="N317" s="272"/>
      <c r="O317" s="272"/>
      <c r="P317" s="228"/>
      <c r="Q317" s="228"/>
      <c r="R317" s="228"/>
      <c r="S317" s="228"/>
      <c r="T317" s="228"/>
      <c r="U317" s="298"/>
      <c r="V317" s="228"/>
      <c r="W317" s="228"/>
      <c r="X317" s="112"/>
      <c r="Y317" s="112"/>
      <c r="Z317" s="112"/>
      <c r="AA317" s="518"/>
      <c r="AB317" s="518"/>
      <c r="AC317" s="518"/>
      <c r="AD317" s="518"/>
      <c r="AE317" s="518"/>
      <c r="AF317" s="518"/>
      <c r="AG317" s="518"/>
      <c r="AH317" s="518"/>
      <c r="AI317" s="518"/>
      <c r="AJ317" s="518"/>
      <c r="AK317" s="518"/>
      <c r="AL317" s="518"/>
      <c r="AM317" s="518"/>
      <c r="AN317" s="518"/>
      <c r="AO317" s="518"/>
      <c r="AP317" s="518"/>
      <c r="AQ317" s="518"/>
      <c r="AR317" s="518"/>
      <c r="AS317" s="518"/>
      <c r="AT317" s="518"/>
      <c r="AU317" s="518"/>
      <c r="AV317" s="518"/>
      <c r="AW317" s="518"/>
      <c r="AX317" s="518"/>
      <c r="AY317" s="518"/>
      <c r="AZ317" s="518"/>
      <c r="BA317" s="518"/>
      <c r="BB317" s="518"/>
      <c r="BC317" s="518"/>
      <c r="BD317" s="518"/>
      <c r="BE317" s="518"/>
      <c r="BF317" s="518"/>
      <c r="BG317" s="518"/>
      <c r="BH317" s="518"/>
      <c r="BI317" s="518"/>
      <c r="BJ317" s="518"/>
      <c r="BK317" s="518"/>
      <c r="BL317" s="518"/>
      <c r="BM317" s="518"/>
      <c r="BN317" s="518"/>
      <c r="BO317" s="518"/>
      <c r="BP317" s="518"/>
      <c r="BQ317" s="518"/>
      <c r="BR317" s="518"/>
      <c r="BS317" s="518"/>
      <c r="BT317" s="518"/>
      <c r="BU317" s="518"/>
      <c r="BV317" s="518"/>
      <c r="BW317" s="518"/>
      <c r="BX317" s="518"/>
      <c r="BY317" s="518"/>
      <c r="BZ317" s="518"/>
      <c r="CA317" s="518"/>
      <c r="CB317" s="518"/>
      <c r="CC317" s="518"/>
      <c r="CD317" s="518"/>
      <c r="CE317" s="518"/>
      <c r="CF317" s="518"/>
      <c r="CG317" s="518"/>
      <c r="CH317" s="518"/>
      <c r="CI317" s="518"/>
      <c r="CJ317" s="518"/>
      <c r="CK317" s="518"/>
      <c r="CL317" s="518"/>
      <c r="CM317" s="518"/>
      <c r="CN317" s="518"/>
      <c r="CO317" s="518"/>
      <c r="CP317" s="518"/>
      <c r="CQ317" s="518"/>
      <c r="CR317" s="518"/>
      <c r="CS317" s="518"/>
      <c r="CT317" s="518"/>
      <c r="CU317" s="518"/>
      <c r="CV317" s="518"/>
      <c r="CW317" s="518"/>
      <c r="CX317" s="518"/>
      <c r="CY317" s="518"/>
      <c r="CZ317" s="518"/>
      <c r="DA317" s="518"/>
      <c r="DB317" s="518"/>
      <c r="DC317" s="518"/>
      <c r="DD317" s="518"/>
      <c r="DE317" s="518"/>
      <c r="DF317" s="518"/>
    </row>
    <row r="318" spans="1:110" s="55" customFormat="1" ht="19.5" customHeight="1">
      <c r="A318" s="610" t="s">
        <v>642</v>
      </c>
      <c r="B318" s="298"/>
      <c r="C318" s="298"/>
      <c r="D318" s="329"/>
      <c r="E318" s="329"/>
      <c r="F318" s="329"/>
      <c r="G318" s="329"/>
      <c r="H318" s="329"/>
      <c r="I318" s="329"/>
      <c r="J318" s="329"/>
      <c r="K318" s="329"/>
      <c r="L318" s="329"/>
      <c r="M318" s="278"/>
      <c r="N318" s="272"/>
      <c r="O318" s="272"/>
      <c r="P318" s="228"/>
      <c r="Q318" s="228"/>
      <c r="R318" s="228"/>
      <c r="S318" s="228"/>
      <c r="T318" s="228"/>
      <c r="U318" s="298"/>
      <c r="V318" s="228"/>
      <c r="W318" s="228"/>
      <c r="X318" s="112"/>
      <c r="Y318" s="112"/>
      <c r="Z318" s="112"/>
      <c r="AA318" s="518"/>
      <c r="AB318" s="518"/>
      <c r="AC318" s="518"/>
      <c r="AD318" s="518"/>
      <c r="AE318" s="518"/>
      <c r="AF318" s="518"/>
      <c r="AG318" s="518"/>
      <c r="AH318" s="518"/>
      <c r="AI318" s="518"/>
      <c r="AJ318" s="518"/>
      <c r="AK318" s="518"/>
      <c r="AL318" s="518"/>
      <c r="AM318" s="518"/>
      <c r="AN318" s="518"/>
      <c r="AO318" s="518"/>
      <c r="AP318" s="518"/>
      <c r="AQ318" s="518"/>
      <c r="AR318" s="518"/>
      <c r="AS318" s="518"/>
      <c r="AT318" s="518"/>
      <c r="AU318" s="518"/>
      <c r="AV318" s="518"/>
      <c r="AW318" s="518"/>
      <c r="AX318" s="518"/>
      <c r="AY318" s="518"/>
      <c r="AZ318" s="518"/>
      <c r="BA318" s="518"/>
      <c r="BB318" s="518"/>
      <c r="BC318" s="518"/>
      <c r="BD318" s="518"/>
      <c r="BE318" s="518"/>
      <c r="BF318" s="518"/>
      <c r="BG318" s="518"/>
      <c r="BH318" s="518"/>
      <c r="BI318" s="518"/>
      <c r="BJ318" s="518"/>
      <c r="BK318" s="518"/>
      <c r="BL318" s="518"/>
      <c r="BM318" s="518"/>
      <c r="BN318" s="518"/>
      <c r="BO318" s="518"/>
      <c r="BP318" s="518"/>
      <c r="BQ318" s="518"/>
      <c r="BR318" s="518"/>
      <c r="BS318" s="518"/>
      <c r="BT318" s="518"/>
      <c r="BU318" s="518"/>
      <c r="BV318" s="518"/>
      <c r="BW318" s="518"/>
      <c r="BX318" s="518"/>
      <c r="BY318" s="518"/>
      <c r="BZ318" s="518"/>
      <c r="CA318" s="518"/>
      <c r="CB318" s="518"/>
      <c r="CC318" s="518"/>
      <c r="CD318" s="518"/>
      <c r="CE318" s="518"/>
      <c r="CF318" s="518"/>
      <c r="CG318" s="518"/>
      <c r="CH318" s="518"/>
      <c r="CI318" s="518"/>
      <c r="CJ318" s="518"/>
      <c r="CK318" s="518"/>
      <c r="CL318" s="518"/>
      <c r="CM318" s="518"/>
      <c r="CN318" s="518"/>
      <c r="CO318" s="518"/>
      <c r="CP318" s="518"/>
      <c r="CQ318" s="518"/>
      <c r="CR318" s="518"/>
      <c r="CS318" s="518"/>
      <c r="CT318" s="518"/>
      <c r="CU318" s="518"/>
      <c r="CV318" s="518"/>
      <c r="CW318" s="518"/>
      <c r="CX318" s="518"/>
      <c r="CY318" s="518"/>
      <c r="CZ318" s="518"/>
      <c r="DA318" s="518"/>
      <c r="DB318" s="518"/>
      <c r="DC318" s="518"/>
      <c r="DD318" s="518"/>
      <c r="DE318" s="518"/>
      <c r="DF318" s="518"/>
    </row>
    <row r="319" spans="1:110" s="45" customFormat="1" ht="11.25" customHeight="1">
      <c r="A319" s="125"/>
      <c r="B319" s="608"/>
      <c r="C319" s="608"/>
      <c r="D319" s="321"/>
      <c r="E319" s="321"/>
      <c r="F319" s="321"/>
      <c r="G319" s="321"/>
      <c r="H319" s="321"/>
      <c r="I319" s="321"/>
      <c r="J319" s="321"/>
      <c r="K319" s="321"/>
      <c r="L319" s="321"/>
      <c r="M319" s="134"/>
      <c r="N319" s="521"/>
      <c r="O319" s="521"/>
      <c r="P319" s="610"/>
      <c r="Q319" s="610"/>
      <c r="R319" s="610"/>
      <c r="S319" s="610"/>
      <c r="T319" s="610"/>
      <c r="U319" s="611"/>
      <c r="V319" s="610"/>
      <c r="W319" s="610"/>
      <c r="X319" s="595"/>
      <c r="Y319" s="595"/>
      <c r="Z319" s="595"/>
      <c r="AA319" s="600"/>
      <c r="AB319" s="600"/>
      <c r="AC319" s="600"/>
      <c r="AD319" s="600"/>
      <c r="AE319" s="600"/>
      <c r="AF319" s="600"/>
      <c r="AG319" s="600"/>
      <c r="AH319" s="600"/>
      <c r="AI319" s="600"/>
      <c r="AJ319" s="600"/>
      <c r="AK319" s="600"/>
      <c r="AL319" s="600"/>
      <c r="AM319" s="600"/>
      <c r="AN319" s="600"/>
      <c r="AO319" s="600"/>
      <c r="AP319" s="600"/>
      <c r="AQ319" s="600"/>
      <c r="AR319" s="600"/>
      <c r="AS319" s="601"/>
      <c r="AT319" s="601"/>
      <c r="AU319" s="601"/>
      <c r="AV319" s="601"/>
      <c r="AW319" s="601"/>
      <c r="AX319" s="601"/>
      <c r="AY319" s="601"/>
      <c r="AZ319" s="601"/>
      <c r="BA319" s="601"/>
      <c r="BB319" s="601"/>
      <c r="BC319" s="601"/>
      <c r="BD319" s="601"/>
      <c r="BE319" s="601"/>
      <c r="BF319" s="601"/>
      <c r="BG319" s="601"/>
      <c r="BH319" s="601"/>
      <c r="BI319" s="601"/>
      <c r="BJ319" s="601"/>
      <c r="BK319" s="601"/>
      <c r="BL319" s="601"/>
      <c r="BM319" s="601"/>
      <c r="BN319" s="601"/>
      <c r="BO319" s="601"/>
      <c r="BP319" s="601"/>
      <c r="BQ319" s="601"/>
      <c r="BR319" s="601"/>
      <c r="BS319" s="601"/>
      <c r="BT319" s="601"/>
      <c r="BU319" s="601"/>
      <c r="BV319" s="601"/>
      <c r="BW319" s="601"/>
      <c r="BX319" s="601"/>
      <c r="BY319" s="601"/>
      <c r="BZ319" s="601"/>
      <c r="CA319" s="601"/>
      <c r="CB319" s="601"/>
      <c r="CC319" s="601"/>
      <c r="CD319" s="601"/>
      <c r="CE319" s="601"/>
      <c r="CF319" s="601"/>
      <c r="CG319" s="601"/>
      <c r="CH319" s="601"/>
      <c r="CI319" s="601"/>
      <c r="CJ319" s="601"/>
      <c r="CK319" s="601"/>
      <c r="CL319" s="601"/>
      <c r="CM319" s="601"/>
      <c r="CN319" s="601"/>
      <c r="CO319" s="601"/>
      <c r="CP319" s="601"/>
      <c r="CQ319" s="601"/>
      <c r="CR319" s="601"/>
      <c r="CS319" s="601"/>
      <c r="CT319" s="601"/>
      <c r="CU319" s="601"/>
      <c r="CV319" s="601"/>
      <c r="CW319" s="601"/>
      <c r="CX319" s="601"/>
      <c r="CY319" s="601"/>
      <c r="CZ319" s="601"/>
      <c r="DA319" s="601"/>
      <c r="DB319" s="601"/>
      <c r="DC319" s="601"/>
      <c r="DD319" s="601"/>
      <c r="DE319" s="601"/>
      <c r="DF319" s="601"/>
    </row>
    <row r="320" spans="1:110" ht="15.75" customHeight="1">
      <c r="A320" s="125"/>
      <c r="B320" s="608"/>
      <c r="C320" s="608"/>
      <c r="D320" s="321"/>
      <c r="E320" s="321"/>
      <c r="F320" s="321"/>
      <c r="G320" s="321"/>
      <c r="H320" s="321"/>
      <c r="I320" s="321"/>
      <c r="J320" s="321"/>
      <c r="K320" s="321"/>
      <c r="L320" s="321"/>
      <c r="M320" s="134"/>
      <c r="N320" s="521"/>
      <c r="O320" s="521"/>
      <c r="P320" s="610"/>
      <c r="Q320" s="610"/>
      <c r="R320" s="610"/>
      <c r="S320" s="610"/>
      <c r="T320" s="610"/>
      <c r="U320" s="611"/>
      <c r="V320" s="610"/>
      <c r="W320" s="610"/>
      <c r="X320" s="595"/>
      <c r="Y320" s="595"/>
      <c r="Z320" s="595"/>
      <c r="AA320" s="600"/>
      <c r="AB320" s="600"/>
      <c r="AC320" s="600"/>
      <c r="AD320" s="600"/>
      <c r="AE320" s="600"/>
      <c r="AF320" s="600"/>
      <c r="AG320" s="600"/>
      <c r="AH320" s="600"/>
      <c r="AI320" s="600"/>
      <c r="AJ320" s="600"/>
      <c r="AK320" s="600"/>
      <c r="AL320" s="600"/>
      <c r="AM320" s="600"/>
      <c r="AN320" s="600"/>
      <c r="AO320" s="600"/>
      <c r="AP320" s="600"/>
      <c r="AQ320" s="600"/>
      <c r="AR320" s="600"/>
      <c r="AS320" s="600"/>
      <c r="AT320" s="600"/>
      <c r="AU320" s="600"/>
      <c r="AV320" s="600"/>
      <c r="AW320" s="600"/>
      <c r="AX320" s="600"/>
      <c r="AY320" s="600"/>
      <c r="AZ320" s="600"/>
      <c r="BA320" s="600"/>
      <c r="BB320" s="600"/>
      <c r="BC320" s="600"/>
      <c r="BD320" s="600"/>
      <c r="BE320" s="600"/>
      <c r="BF320" s="600"/>
      <c r="BG320" s="600"/>
      <c r="BH320" s="600"/>
      <c r="BI320" s="600"/>
      <c r="BJ320" s="600"/>
      <c r="BK320" s="600"/>
      <c r="BL320" s="600"/>
      <c r="BM320" s="600"/>
      <c r="BN320" s="600"/>
      <c r="BO320" s="600"/>
      <c r="BP320" s="600"/>
      <c r="BQ320" s="600"/>
      <c r="BR320" s="600"/>
      <c r="BS320" s="600"/>
      <c r="BT320" s="600"/>
      <c r="BU320" s="600"/>
      <c r="BV320" s="600"/>
      <c r="BW320" s="600"/>
      <c r="BX320" s="600"/>
      <c r="BY320" s="600"/>
      <c r="BZ320" s="600"/>
      <c r="CA320" s="600"/>
      <c r="CB320" s="600"/>
      <c r="CC320" s="600"/>
      <c r="CD320" s="600"/>
      <c r="CE320" s="600"/>
      <c r="CF320" s="600"/>
      <c r="CG320" s="600"/>
      <c r="CH320" s="600"/>
      <c r="CI320" s="600"/>
      <c r="CJ320" s="600"/>
      <c r="CK320" s="600"/>
      <c r="CL320" s="600"/>
      <c r="CM320" s="600"/>
      <c r="CN320" s="600"/>
      <c r="CO320" s="600"/>
      <c r="CP320" s="600"/>
      <c r="CQ320" s="600"/>
      <c r="CR320" s="600"/>
      <c r="CS320" s="600"/>
      <c r="CT320" s="600"/>
      <c r="CU320" s="600"/>
      <c r="CV320" s="600"/>
      <c r="CW320" s="600"/>
      <c r="CX320" s="600"/>
      <c r="CY320" s="600"/>
      <c r="CZ320" s="600"/>
      <c r="DA320" s="600"/>
      <c r="DB320" s="600"/>
      <c r="DC320" s="600"/>
      <c r="DD320" s="600"/>
      <c r="DE320" s="600"/>
      <c r="DF320" s="600"/>
    </row>
    <row r="321" spans="1:110" s="45" customFormat="1" ht="18" customHeight="1">
      <c r="A321" s="609"/>
      <c r="B321" s="609"/>
      <c r="C321" s="609"/>
      <c r="D321" s="157"/>
      <c r="E321" s="157"/>
      <c r="F321" s="157"/>
      <c r="G321" s="157"/>
      <c r="H321" s="157"/>
      <c r="I321" s="157"/>
      <c r="J321" s="157"/>
      <c r="K321" s="157"/>
      <c r="L321" s="157"/>
      <c r="M321" s="134"/>
      <c r="N321" s="521"/>
      <c r="O321" s="521"/>
      <c r="P321" s="610"/>
      <c r="Q321" s="610"/>
      <c r="R321" s="610"/>
      <c r="S321" s="610"/>
      <c r="T321" s="610"/>
      <c r="U321" s="611"/>
      <c r="V321" s="611"/>
      <c r="W321" s="610"/>
      <c r="X321" s="595"/>
      <c r="Y321" s="595"/>
      <c r="Z321" s="595"/>
      <c r="AA321" s="600"/>
      <c r="AB321" s="600"/>
      <c r="AC321" s="600"/>
      <c r="AD321" s="600"/>
      <c r="AE321" s="600"/>
      <c r="AF321" s="600"/>
      <c r="AG321" s="600"/>
      <c r="AH321" s="600"/>
      <c r="AI321" s="600"/>
      <c r="AJ321" s="600"/>
      <c r="AK321" s="600"/>
      <c r="AL321" s="600"/>
      <c r="AM321" s="600"/>
      <c r="AN321" s="600"/>
      <c r="AO321" s="600"/>
      <c r="AP321" s="600"/>
      <c r="AQ321" s="600"/>
      <c r="AR321" s="600"/>
      <c r="AS321" s="601"/>
      <c r="AT321" s="601"/>
      <c r="AU321" s="601"/>
      <c r="AV321" s="601"/>
      <c r="AW321" s="601"/>
      <c r="AX321" s="601"/>
      <c r="AY321" s="601"/>
      <c r="AZ321" s="601"/>
      <c r="BA321" s="601"/>
      <c r="BB321" s="601"/>
      <c r="BC321" s="601"/>
      <c r="BD321" s="601"/>
      <c r="BE321" s="601"/>
      <c r="BF321" s="601"/>
      <c r="BG321" s="601"/>
      <c r="BH321" s="601"/>
      <c r="BI321" s="601"/>
      <c r="BJ321" s="601"/>
      <c r="BK321" s="601"/>
      <c r="BL321" s="601"/>
      <c r="BM321" s="601"/>
      <c r="BN321" s="601"/>
      <c r="BO321" s="601"/>
      <c r="BP321" s="601"/>
      <c r="BQ321" s="601"/>
      <c r="BR321" s="601"/>
      <c r="BS321" s="601"/>
      <c r="BT321" s="601"/>
      <c r="BU321" s="601"/>
      <c r="BV321" s="601"/>
      <c r="BW321" s="601"/>
      <c r="BX321" s="601"/>
      <c r="BY321" s="601"/>
      <c r="BZ321" s="601"/>
      <c r="CA321" s="601"/>
      <c r="CB321" s="601"/>
      <c r="CC321" s="601"/>
      <c r="CD321" s="601"/>
      <c r="CE321" s="601"/>
      <c r="CF321" s="601"/>
      <c r="CG321" s="601"/>
      <c r="CH321" s="601"/>
      <c r="CI321" s="601"/>
      <c r="CJ321" s="601"/>
      <c r="CK321" s="601"/>
      <c r="CL321" s="601"/>
      <c r="CM321" s="601"/>
      <c r="CN321" s="601"/>
      <c r="CO321" s="601"/>
      <c r="CP321" s="601"/>
      <c r="CQ321" s="601"/>
      <c r="CR321" s="601"/>
      <c r="CS321" s="601"/>
      <c r="CT321" s="601"/>
      <c r="CU321" s="601"/>
      <c r="CV321" s="601"/>
      <c r="CW321" s="601"/>
      <c r="CX321" s="601"/>
      <c r="CY321" s="601"/>
      <c r="CZ321" s="601"/>
      <c r="DA321" s="601"/>
      <c r="DB321" s="601"/>
      <c r="DC321" s="601"/>
      <c r="DD321" s="601"/>
      <c r="DE321" s="601"/>
      <c r="DF321" s="601"/>
    </row>
    <row r="322" spans="1:110" s="55" customFormat="1" ht="18" customHeight="1">
      <c r="A322" s="608" t="s">
        <v>239</v>
      </c>
      <c r="B322" s="142"/>
      <c r="C322" s="142"/>
      <c r="D322" s="311"/>
      <c r="E322" s="311"/>
      <c r="F322" s="311"/>
      <c r="G322" s="311"/>
      <c r="H322" s="311"/>
      <c r="I322" s="311"/>
      <c r="J322" s="311"/>
      <c r="K322" s="311"/>
      <c r="L322" s="311"/>
      <c r="M322" s="278"/>
      <c r="N322" s="272"/>
      <c r="O322" s="272"/>
      <c r="P322" s="228"/>
      <c r="Q322" s="228"/>
      <c r="R322" s="228"/>
      <c r="S322" s="228"/>
      <c r="T322" s="228"/>
      <c r="U322" s="298"/>
      <c r="V322" s="228"/>
      <c r="W322" s="228"/>
      <c r="X322" s="112"/>
      <c r="Y322" s="112"/>
      <c r="Z322" s="112"/>
      <c r="AA322" s="518"/>
      <c r="AB322" s="518"/>
      <c r="AC322" s="518"/>
      <c r="AD322" s="518"/>
      <c r="AE322" s="518"/>
      <c r="AF322" s="518"/>
      <c r="AG322" s="518"/>
      <c r="AH322" s="518"/>
      <c r="AI322" s="518"/>
      <c r="AJ322" s="518"/>
      <c r="AK322" s="518"/>
      <c r="AL322" s="518"/>
      <c r="AM322" s="518"/>
      <c r="AN322" s="518"/>
      <c r="AO322" s="518"/>
      <c r="AP322" s="518"/>
      <c r="AQ322" s="518"/>
      <c r="AR322" s="518"/>
      <c r="AS322" s="518"/>
      <c r="AT322" s="518"/>
      <c r="AU322" s="518"/>
      <c r="AV322" s="518"/>
      <c r="AW322" s="518"/>
      <c r="AX322" s="518"/>
      <c r="AY322" s="518"/>
      <c r="AZ322" s="518"/>
      <c r="BA322" s="518"/>
      <c r="BB322" s="518"/>
      <c r="BC322" s="518"/>
      <c r="BD322" s="518"/>
      <c r="BE322" s="518"/>
      <c r="BF322" s="518"/>
      <c r="BG322" s="518"/>
      <c r="BH322" s="518"/>
      <c r="BI322" s="518"/>
      <c r="BJ322" s="518"/>
      <c r="BK322" s="518"/>
      <c r="BL322" s="518"/>
      <c r="BM322" s="518"/>
      <c r="BN322" s="518"/>
      <c r="BO322" s="518"/>
      <c r="BP322" s="518"/>
      <c r="BQ322" s="518"/>
      <c r="BR322" s="518"/>
      <c r="BS322" s="518"/>
      <c r="BT322" s="518"/>
      <c r="BU322" s="518"/>
      <c r="BV322" s="518"/>
      <c r="BW322" s="518"/>
      <c r="BX322" s="518"/>
      <c r="BY322" s="518"/>
      <c r="BZ322" s="518"/>
      <c r="CA322" s="518"/>
      <c r="CB322" s="518"/>
      <c r="CC322" s="518"/>
      <c r="CD322" s="518"/>
      <c r="CE322" s="518"/>
      <c r="CF322" s="518"/>
      <c r="CG322" s="518"/>
      <c r="CH322" s="518"/>
      <c r="CI322" s="518"/>
      <c r="CJ322" s="518"/>
      <c r="CK322" s="518"/>
      <c r="CL322" s="518"/>
      <c r="CM322" s="518"/>
      <c r="CN322" s="518"/>
      <c r="CO322" s="518"/>
      <c r="CP322" s="518"/>
      <c r="CQ322" s="518"/>
      <c r="CR322" s="518"/>
      <c r="CS322" s="518"/>
      <c r="CT322" s="518"/>
      <c r="CU322" s="518"/>
      <c r="CV322" s="518"/>
      <c r="CW322" s="518"/>
      <c r="CX322" s="518"/>
      <c r="CY322" s="518"/>
      <c r="CZ322" s="518"/>
      <c r="DA322" s="518"/>
      <c r="DB322" s="518"/>
      <c r="DC322" s="518"/>
      <c r="DD322" s="518"/>
      <c r="DE322" s="518"/>
      <c r="DF322" s="518"/>
    </row>
    <row r="323" spans="1:110" s="55" customFormat="1" ht="41.25" customHeight="1" thickBot="1">
      <c r="A323" s="126" t="s">
        <v>17</v>
      </c>
      <c r="B323" s="127"/>
      <c r="C323" s="128"/>
      <c r="D323" s="195" t="s">
        <v>439</v>
      </c>
      <c r="E323" s="195" t="s">
        <v>440</v>
      </c>
      <c r="F323" s="195" t="s">
        <v>441</v>
      </c>
      <c r="G323" s="195" t="s">
        <v>442</v>
      </c>
      <c r="H323" s="195" t="s">
        <v>443</v>
      </c>
      <c r="I323" s="195" t="s">
        <v>444</v>
      </c>
      <c r="J323" s="195" t="s">
        <v>445</v>
      </c>
      <c r="K323" s="195" t="s">
        <v>446</v>
      </c>
      <c r="L323" s="195" t="s">
        <v>447</v>
      </c>
      <c r="M323" s="196" t="s">
        <v>448</v>
      </c>
      <c r="N323" s="196" t="s">
        <v>449</v>
      </c>
      <c r="O323" s="196" t="s">
        <v>450</v>
      </c>
      <c r="P323" s="195" t="s">
        <v>451</v>
      </c>
      <c r="Q323" s="197" t="s">
        <v>452</v>
      </c>
      <c r="R323" s="197" t="s">
        <v>453</v>
      </c>
      <c r="S323" s="197" t="s">
        <v>454</v>
      </c>
      <c r="T323" s="197" t="s">
        <v>455</v>
      </c>
      <c r="U323" s="195" t="s">
        <v>456</v>
      </c>
      <c r="V323" s="195" t="s">
        <v>457</v>
      </c>
      <c r="W323" s="195" t="s">
        <v>458</v>
      </c>
      <c r="X323" s="570" t="s">
        <v>459</v>
      </c>
      <c r="Y323" s="579" t="s">
        <v>460</v>
      </c>
      <c r="Z323" s="579" t="s">
        <v>461</v>
      </c>
      <c r="AA323" s="579" t="s">
        <v>462</v>
      </c>
      <c r="AB323" s="579" t="s">
        <v>572</v>
      </c>
      <c r="AC323" s="579" t="s">
        <v>573</v>
      </c>
      <c r="AD323" s="579" t="s">
        <v>574</v>
      </c>
      <c r="AE323" s="195" t="s">
        <v>643</v>
      </c>
      <c r="AF323" s="579" t="s">
        <v>576</v>
      </c>
      <c r="AG323" s="579" t="s">
        <v>75</v>
      </c>
      <c r="AH323" s="579" t="s">
        <v>76</v>
      </c>
      <c r="AI323" s="579" t="s">
        <v>77</v>
      </c>
      <c r="AJ323" s="518"/>
      <c r="AK323" s="518"/>
      <c r="AL323" s="518"/>
      <c r="AM323" s="518"/>
      <c r="AN323" s="518"/>
      <c r="AO323" s="518"/>
      <c r="AP323" s="518"/>
      <c r="AQ323" s="518"/>
      <c r="AR323" s="518"/>
      <c r="AS323" s="518"/>
      <c r="AT323" s="518"/>
      <c r="AU323" s="518"/>
      <c r="AV323" s="518"/>
      <c r="AW323" s="518"/>
      <c r="AX323" s="518"/>
      <c r="AY323" s="518"/>
      <c r="AZ323" s="518"/>
      <c r="BA323" s="518"/>
      <c r="BB323" s="518"/>
      <c r="BC323" s="518"/>
      <c r="BD323" s="518"/>
      <c r="BE323" s="518"/>
      <c r="BF323" s="518"/>
      <c r="BG323" s="518"/>
      <c r="BH323" s="518"/>
      <c r="BI323" s="518"/>
      <c r="BJ323" s="518"/>
      <c r="BK323" s="518"/>
      <c r="BL323" s="518"/>
      <c r="BM323" s="518"/>
      <c r="BN323" s="518"/>
      <c r="BO323" s="518"/>
      <c r="BP323" s="518"/>
      <c r="BQ323" s="518"/>
      <c r="BR323" s="518"/>
      <c r="BS323" s="518"/>
      <c r="BT323" s="518"/>
      <c r="BU323" s="518"/>
      <c r="BV323" s="518"/>
      <c r="BW323" s="518"/>
      <c r="BX323" s="518"/>
      <c r="BY323" s="518"/>
      <c r="BZ323" s="518"/>
      <c r="CA323" s="518"/>
      <c r="CB323" s="518"/>
      <c r="CC323" s="518"/>
      <c r="CD323" s="518"/>
      <c r="CE323" s="518"/>
      <c r="CF323" s="518"/>
      <c r="CG323" s="518"/>
      <c r="CH323" s="518"/>
      <c r="CI323" s="518"/>
      <c r="CJ323" s="518"/>
      <c r="CK323" s="518"/>
      <c r="CL323" s="518"/>
      <c r="CM323" s="518"/>
      <c r="CN323" s="518"/>
      <c r="CO323" s="518"/>
      <c r="CP323" s="518"/>
      <c r="CQ323" s="518"/>
      <c r="CR323" s="518"/>
      <c r="CS323" s="518"/>
      <c r="CT323" s="518"/>
      <c r="CU323" s="518"/>
      <c r="CV323" s="518"/>
      <c r="CW323" s="518"/>
      <c r="CX323" s="518"/>
      <c r="CY323" s="518"/>
      <c r="CZ323" s="518"/>
      <c r="DA323" s="518"/>
      <c r="DB323" s="518"/>
      <c r="DC323" s="518"/>
      <c r="DD323" s="518"/>
      <c r="DE323" s="518"/>
      <c r="DF323" s="518"/>
    </row>
    <row r="324" spans="1:110" s="57" customFormat="1" ht="18" customHeight="1">
      <c r="A324" s="139" t="s">
        <v>628</v>
      </c>
      <c r="B324" s="609"/>
      <c r="C324" s="609"/>
      <c r="D324" s="272">
        <v>796</v>
      </c>
      <c r="E324" s="273">
        <v>794</v>
      </c>
      <c r="F324" s="272">
        <v>583</v>
      </c>
      <c r="G324" s="272">
        <v>729</v>
      </c>
      <c r="H324" s="272">
        <v>783</v>
      </c>
      <c r="I324" s="272">
        <v>775</v>
      </c>
      <c r="J324" s="272">
        <v>768</v>
      </c>
      <c r="K324" s="272">
        <v>806</v>
      </c>
      <c r="L324" s="272">
        <v>800</v>
      </c>
      <c r="M324" s="272">
        <v>802</v>
      </c>
      <c r="N324" s="272">
        <v>775</v>
      </c>
      <c r="O324" s="272">
        <v>818</v>
      </c>
      <c r="P324" s="228">
        <v>840</v>
      </c>
      <c r="Q324" s="228">
        <v>864</v>
      </c>
      <c r="R324" s="228">
        <v>878</v>
      </c>
      <c r="S324" s="609">
        <v>863</v>
      </c>
      <c r="T324" s="609">
        <v>894</v>
      </c>
      <c r="U324" s="272">
        <v>881</v>
      </c>
      <c r="V324" s="272">
        <v>898</v>
      </c>
      <c r="W324" s="228">
        <v>912</v>
      </c>
      <c r="X324" s="112">
        <v>928</v>
      </c>
      <c r="Y324" s="112">
        <v>893</v>
      </c>
      <c r="Z324" s="112">
        <v>876</v>
      </c>
      <c r="AA324" s="112">
        <v>921</v>
      </c>
      <c r="AB324" s="112">
        <v>899</v>
      </c>
      <c r="AC324" s="112">
        <v>892</v>
      </c>
      <c r="AD324" s="112">
        <v>898</v>
      </c>
      <c r="AE324" s="112">
        <v>903</v>
      </c>
      <c r="AF324" s="112">
        <v>913</v>
      </c>
      <c r="AG324" s="112">
        <v>902</v>
      </c>
      <c r="AH324" s="112">
        <v>869</v>
      </c>
      <c r="AI324" s="112">
        <v>896</v>
      </c>
      <c r="AJ324" s="518"/>
      <c r="AK324" s="518"/>
      <c r="AL324" s="518"/>
      <c r="AM324" s="518"/>
      <c r="AN324" s="518"/>
      <c r="AO324" s="518"/>
      <c r="AP324" s="518"/>
      <c r="AQ324" s="518"/>
      <c r="AR324" s="518"/>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row>
    <row r="325" spans="1:110" s="57" customFormat="1" ht="18" customHeight="1">
      <c r="A325" s="609" t="s">
        <v>629</v>
      </c>
      <c r="B325" s="609"/>
      <c r="C325" s="609"/>
      <c r="D325" s="272">
        <v>149</v>
      </c>
      <c r="E325" s="273">
        <v>141</v>
      </c>
      <c r="F325" s="272">
        <f>143</f>
        <v>143</v>
      </c>
      <c r="G325" s="272">
        <v>150</v>
      </c>
      <c r="H325" s="272">
        <v>157</v>
      </c>
      <c r="I325" s="272">
        <v>146</v>
      </c>
      <c r="J325" s="272">
        <v>151</v>
      </c>
      <c r="K325" s="272">
        <v>158</v>
      </c>
      <c r="L325" s="272">
        <v>172</v>
      </c>
      <c r="M325" s="272">
        <v>157</v>
      </c>
      <c r="N325" s="272">
        <v>155</v>
      </c>
      <c r="O325" s="272">
        <v>160</v>
      </c>
      <c r="P325" s="228">
        <v>162</v>
      </c>
      <c r="Q325" s="228">
        <v>166</v>
      </c>
      <c r="R325" s="228">
        <v>173</v>
      </c>
      <c r="S325" s="609">
        <v>178</v>
      </c>
      <c r="T325" s="609">
        <v>176</v>
      </c>
      <c r="U325" s="272">
        <v>157</v>
      </c>
      <c r="V325" s="272">
        <v>159</v>
      </c>
      <c r="W325" s="228">
        <v>159</v>
      </c>
      <c r="X325" s="112">
        <v>163</v>
      </c>
      <c r="Y325" s="112">
        <v>148</v>
      </c>
      <c r="Z325" s="112">
        <v>146</v>
      </c>
      <c r="AA325" s="112">
        <v>160</v>
      </c>
      <c r="AB325" s="112">
        <v>168</v>
      </c>
      <c r="AC325" s="112">
        <v>167</v>
      </c>
      <c r="AD325" s="112">
        <v>160</v>
      </c>
      <c r="AE325" s="112">
        <v>157</v>
      </c>
      <c r="AF325" s="112">
        <v>166</v>
      </c>
      <c r="AG325" s="112">
        <v>166</v>
      </c>
      <c r="AH325" s="112">
        <v>156</v>
      </c>
      <c r="AI325" s="112">
        <v>156</v>
      </c>
      <c r="AJ325" s="518"/>
      <c r="AK325" s="518"/>
      <c r="AL325" s="518"/>
      <c r="AM325" s="518"/>
      <c r="AN325" s="518"/>
      <c r="AO325" s="518"/>
      <c r="AP325" s="518"/>
      <c r="AQ325" s="518"/>
      <c r="AR325" s="518"/>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row>
    <row r="326" spans="1:110" ht="20.25" customHeight="1">
      <c r="A326" s="139" t="s">
        <v>212</v>
      </c>
      <c r="B326" s="609"/>
      <c r="C326" s="609"/>
      <c r="D326" s="227">
        <v>151</v>
      </c>
      <c r="E326" s="227">
        <v>151</v>
      </c>
      <c r="F326" s="227">
        <v>358</v>
      </c>
      <c r="G326" s="227">
        <v>273</v>
      </c>
      <c r="H326" s="315">
        <v>277</v>
      </c>
      <c r="I326" s="315">
        <v>277</v>
      </c>
      <c r="J326" s="315">
        <v>455</v>
      </c>
      <c r="K326" s="315">
        <v>455</v>
      </c>
      <c r="L326" s="134">
        <v>490</v>
      </c>
      <c r="M326" s="521">
        <v>481</v>
      </c>
      <c r="N326" s="521">
        <v>477</v>
      </c>
      <c r="O326" s="521">
        <v>429</v>
      </c>
      <c r="P326" s="610">
        <v>390</v>
      </c>
      <c r="Q326" s="610">
        <v>405</v>
      </c>
      <c r="R326" s="610">
        <v>404</v>
      </c>
      <c r="S326" s="609">
        <v>425</v>
      </c>
      <c r="T326" s="609">
        <v>429</v>
      </c>
      <c r="U326" s="272">
        <v>454</v>
      </c>
      <c r="V326" s="272">
        <v>418</v>
      </c>
      <c r="W326" s="610">
        <v>423</v>
      </c>
      <c r="X326" s="595">
        <v>437</v>
      </c>
      <c r="Y326" s="595">
        <v>466</v>
      </c>
      <c r="Z326" s="595">
        <v>433</v>
      </c>
      <c r="AA326" s="595">
        <v>443</v>
      </c>
      <c r="AB326" s="595">
        <v>471</v>
      </c>
      <c r="AC326" s="112">
        <v>467</v>
      </c>
      <c r="AD326" s="112">
        <v>484</v>
      </c>
      <c r="AE326" s="112">
        <v>476</v>
      </c>
      <c r="AF326" s="112">
        <v>502</v>
      </c>
      <c r="AG326" s="112">
        <v>487</v>
      </c>
      <c r="AH326" s="112">
        <v>479</v>
      </c>
      <c r="AI326" s="112">
        <v>463</v>
      </c>
      <c r="AJ326" s="600"/>
      <c r="AK326" s="600"/>
      <c r="AL326" s="600"/>
      <c r="AM326" s="600"/>
      <c r="AN326" s="600"/>
      <c r="AO326" s="600"/>
      <c r="AP326" s="600"/>
      <c r="AQ326" s="600"/>
      <c r="AR326" s="600"/>
      <c r="AS326" s="600"/>
      <c r="AT326" s="600"/>
      <c r="AU326" s="600"/>
      <c r="AV326" s="600"/>
      <c r="AW326" s="600"/>
      <c r="AX326" s="600"/>
      <c r="AY326" s="600"/>
      <c r="AZ326" s="600"/>
      <c r="BA326" s="600"/>
      <c r="BB326" s="600"/>
      <c r="BC326" s="600"/>
      <c r="BD326" s="600"/>
      <c r="BE326" s="600"/>
      <c r="BF326" s="600"/>
      <c r="BG326" s="600"/>
      <c r="BH326" s="600"/>
      <c r="BI326" s="600"/>
      <c r="BJ326" s="600"/>
      <c r="BK326" s="600"/>
      <c r="BL326" s="600"/>
      <c r="BM326" s="600"/>
      <c r="BN326" s="600"/>
      <c r="BO326" s="600"/>
      <c r="BP326" s="600"/>
      <c r="BQ326" s="600"/>
      <c r="BR326" s="600"/>
      <c r="BS326" s="600"/>
      <c r="BT326" s="600"/>
      <c r="BU326" s="600"/>
      <c r="BV326" s="600"/>
      <c r="BW326" s="600"/>
      <c r="BX326" s="600"/>
      <c r="BY326" s="600"/>
      <c r="BZ326" s="600"/>
      <c r="CA326" s="600"/>
      <c r="CB326" s="600"/>
      <c r="CC326" s="600"/>
      <c r="CD326" s="600"/>
      <c r="CE326" s="600"/>
      <c r="CF326" s="600"/>
      <c r="CG326" s="600"/>
      <c r="CH326" s="600"/>
      <c r="CI326" s="600"/>
      <c r="CJ326" s="600"/>
      <c r="CK326" s="600"/>
      <c r="CL326" s="600"/>
      <c r="CM326" s="600"/>
      <c r="CN326" s="600"/>
      <c r="CO326" s="600"/>
      <c r="CP326" s="600"/>
      <c r="CQ326" s="600"/>
      <c r="CR326" s="600"/>
      <c r="CS326" s="600"/>
      <c r="CT326" s="600"/>
      <c r="CU326" s="600"/>
      <c r="CV326" s="600"/>
      <c r="CW326" s="600"/>
      <c r="CX326" s="600"/>
      <c r="CY326" s="600"/>
      <c r="CZ326" s="600"/>
      <c r="DA326" s="600"/>
      <c r="DB326" s="600"/>
      <c r="DC326" s="600"/>
      <c r="DD326" s="600"/>
      <c r="DE326" s="600"/>
      <c r="DF326" s="600"/>
    </row>
    <row r="327" spans="1:110" ht="20.25" customHeight="1">
      <c r="A327" s="139" t="s">
        <v>621</v>
      </c>
      <c r="B327" s="609"/>
      <c r="C327" s="609"/>
      <c r="D327" s="272">
        <v>220</v>
      </c>
      <c r="E327" s="273">
        <v>216</v>
      </c>
      <c r="F327" s="272">
        <v>216</v>
      </c>
      <c r="G327" s="272">
        <v>287</v>
      </c>
      <c r="H327" s="272">
        <v>221</v>
      </c>
      <c r="I327" s="134">
        <v>220</v>
      </c>
      <c r="J327" s="134">
        <v>226</v>
      </c>
      <c r="K327" s="134">
        <v>229</v>
      </c>
      <c r="L327" s="134">
        <v>233</v>
      </c>
      <c r="M327" s="521">
        <v>242</v>
      </c>
      <c r="N327" s="521">
        <v>232</v>
      </c>
      <c r="O327" s="521">
        <v>210</v>
      </c>
      <c r="P327" s="610">
        <v>217</v>
      </c>
      <c r="Q327" s="610">
        <v>218</v>
      </c>
      <c r="R327" s="610">
        <v>226</v>
      </c>
      <c r="S327" s="609">
        <v>230</v>
      </c>
      <c r="T327" s="609">
        <v>203</v>
      </c>
      <c r="U327" s="272">
        <v>209</v>
      </c>
      <c r="V327" s="272">
        <v>212</v>
      </c>
      <c r="W327" s="610">
        <v>217</v>
      </c>
      <c r="X327" s="595">
        <v>104</v>
      </c>
      <c r="Y327" s="595">
        <v>96</v>
      </c>
      <c r="Z327" s="595">
        <v>96</v>
      </c>
      <c r="AA327" s="595">
        <v>101</v>
      </c>
      <c r="AB327" s="595">
        <v>104</v>
      </c>
      <c r="AC327" s="112">
        <v>102</v>
      </c>
      <c r="AD327" s="112">
        <v>104</v>
      </c>
      <c r="AE327" s="112">
        <v>109</v>
      </c>
      <c r="AF327" s="112">
        <v>110</v>
      </c>
      <c r="AG327" s="112">
        <v>101</v>
      </c>
      <c r="AH327" s="112">
        <v>69</v>
      </c>
      <c r="AI327" s="112">
        <v>68</v>
      </c>
      <c r="AJ327" s="600"/>
      <c r="AK327" s="600"/>
      <c r="AL327" s="600"/>
      <c r="AM327" s="600"/>
      <c r="AN327" s="600"/>
      <c r="AO327" s="600"/>
      <c r="AP327" s="600"/>
      <c r="AQ327" s="600"/>
      <c r="AR327" s="600"/>
      <c r="AS327" s="600"/>
      <c r="AT327" s="600"/>
      <c r="AU327" s="600"/>
      <c r="AV327" s="600"/>
      <c r="AW327" s="600"/>
      <c r="AX327" s="600"/>
      <c r="AY327" s="600"/>
      <c r="AZ327" s="600"/>
      <c r="BA327" s="600"/>
      <c r="BB327" s="600"/>
      <c r="BC327" s="600"/>
      <c r="BD327" s="600"/>
      <c r="BE327" s="600"/>
      <c r="BF327" s="600"/>
      <c r="BG327" s="600"/>
      <c r="BH327" s="600"/>
      <c r="BI327" s="600"/>
      <c r="BJ327" s="600"/>
      <c r="BK327" s="600"/>
      <c r="BL327" s="600"/>
      <c r="BM327" s="600"/>
      <c r="BN327" s="600"/>
      <c r="BO327" s="600"/>
      <c r="BP327" s="600"/>
      <c r="BQ327" s="600"/>
      <c r="BR327" s="600"/>
      <c r="BS327" s="600"/>
      <c r="BT327" s="600"/>
      <c r="BU327" s="600"/>
      <c r="BV327" s="600"/>
      <c r="BW327" s="600"/>
      <c r="BX327" s="600"/>
      <c r="BY327" s="600"/>
      <c r="BZ327" s="600"/>
      <c r="CA327" s="600"/>
      <c r="CB327" s="600"/>
      <c r="CC327" s="600"/>
      <c r="CD327" s="600"/>
      <c r="CE327" s="600"/>
      <c r="CF327" s="600"/>
      <c r="CG327" s="600"/>
      <c r="CH327" s="600"/>
      <c r="CI327" s="600"/>
      <c r="CJ327" s="600"/>
      <c r="CK327" s="600"/>
      <c r="CL327" s="600"/>
      <c r="CM327" s="600"/>
      <c r="CN327" s="600"/>
      <c r="CO327" s="600"/>
      <c r="CP327" s="600"/>
      <c r="CQ327" s="600"/>
      <c r="CR327" s="600"/>
      <c r="CS327" s="600"/>
      <c r="CT327" s="600"/>
      <c r="CU327" s="600"/>
      <c r="CV327" s="600"/>
      <c r="CW327" s="600"/>
      <c r="CX327" s="600"/>
      <c r="CY327" s="600"/>
      <c r="CZ327" s="600"/>
      <c r="DA327" s="600"/>
      <c r="DB327" s="600"/>
      <c r="DC327" s="600"/>
      <c r="DD327" s="600"/>
      <c r="DE327" s="600"/>
      <c r="DF327" s="600"/>
    </row>
    <row r="328" spans="1:110" ht="20.25" customHeight="1">
      <c r="A328" s="139" t="s">
        <v>630</v>
      </c>
      <c r="B328" s="609"/>
      <c r="C328" s="609"/>
      <c r="D328" s="272">
        <v>8</v>
      </c>
      <c r="E328" s="273">
        <v>8</v>
      </c>
      <c r="F328" s="272">
        <v>8</v>
      </c>
      <c r="G328" s="272">
        <v>8</v>
      </c>
      <c r="H328" s="272">
        <v>9</v>
      </c>
      <c r="I328" s="134">
        <v>9</v>
      </c>
      <c r="J328" s="134">
        <v>8</v>
      </c>
      <c r="K328" s="134">
        <v>8</v>
      </c>
      <c r="L328" s="134">
        <v>8</v>
      </c>
      <c r="M328" s="521">
        <v>8</v>
      </c>
      <c r="N328" s="521">
        <v>12</v>
      </c>
      <c r="O328" s="521">
        <v>12</v>
      </c>
      <c r="P328" s="610">
        <v>12</v>
      </c>
      <c r="Q328" s="610">
        <v>12</v>
      </c>
      <c r="R328" s="610">
        <v>12</v>
      </c>
      <c r="S328" s="609">
        <v>12</v>
      </c>
      <c r="T328" s="609">
        <v>11</v>
      </c>
      <c r="U328" s="272">
        <v>12</v>
      </c>
      <c r="V328" s="272">
        <v>13</v>
      </c>
      <c r="W328" s="610">
        <v>13</v>
      </c>
      <c r="X328" s="595">
        <v>9</v>
      </c>
      <c r="Y328" s="595">
        <v>10</v>
      </c>
      <c r="Z328" s="595">
        <v>8</v>
      </c>
      <c r="AA328" s="595">
        <v>0</v>
      </c>
      <c r="AB328" s="595">
        <v>0</v>
      </c>
      <c r="AC328" s="112">
        <v>0</v>
      </c>
      <c r="AD328" s="112">
        <v>0</v>
      </c>
      <c r="AE328" s="112">
        <v>0</v>
      </c>
      <c r="AF328" s="112">
        <v>0</v>
      </c>
      <c r="AG328" s="112">
        <v>0</v>
      </c>
      <c r="AH328" s="112">
        <v>0</v>
      </c>
      <c r="AI328" s="112">
        <v>0</v>
      </c>
      <c r="AJ328" s="600"/>
      <c r="AK328" s="600"/>
      <c r="AL328" s="600"/>
      <c r="AM328" s="600"/>
      <c r="AN328" s="600"/>
      <c r="AO328" s="600"/>
      <c r="AP328" s="600"/>
      <c r="AQ328" s="600"/>
      <c r="AR328" s="600"/>
      <c r="AS328" s="600"/>
      <c r="AT328" s="600"/>
      <c r="AU328" s="600"/>
      <c r="AV328" s="600"/>
      <c r="AW328" s="600"/>
      <c r="AX328" s="600"/>
      <c r="AY328" s="600"/>
      <c r="AZ328" s="600"/>
      <c r="BA328" s="600"/>
      <c r="BB328" s="600"/>
      <c r="BC328" s="600"/>
      <c r="BD328" s="600"/>
      <c r="BE328" s="600"/>
      <c r="BF328" s="600"/>
      <c r="BG328" s="600"/>
      <c r="BH328" s="600"/>
      <c r="BI328" s="600"/>
      <c r="BJ328" s="600"/>
      <c r="BK328" s="600"/>
      <c r="BL328" s="600"/>
      <c r="BM328" s="600"/>
      <c r="BN328" s="600"/>
      <c r="BO328" s="600"/>
      <c r="BP328" s="600"/>
      <c r="BQ328" s="600"/>
      <c r="BR328" s="600"/>
      <c r="BS328" s="600"/>
      <c r="BT328" s="600"/>
      <c r="BU328" s="600"/>
      <c r="BV328" s="600"/>
      <c r="BW328" s="600"/>
      <c r="BX328" s="600"/>
      <c r="BY328" s="600"/>
      <c r="BZ328" s="600"/>
      <c r="CA328" s="600"/>
      <c r="CB328" s="600"/>
      <c r="CC328" s="600"/>
      <c r="CD328" s="600"/>
      <c r="CE328" s="600"/>
      <c r="CF328" s="600"/>
      <c r="CG328" s="600"/>
      <c r="CH328" s="600"/>
      <c r="CI328" s="600"/>
      <c r="CJ328" s="600"/>
      <c r="CK328" s="600"/>
      <c r="CL328" s="600"/>
      <c r="CM328" s="600"/>
      <c r="CN328" s="600"/>
      <c r="CO328" s="600"/>
      <c r="CP328" s="600"/>
      <c r="CQ328" s="600"/>
      <c r="CR328" s="600"/>
      <c r="CS328" s="600"/>
      <c r="CT328" s="600"/>
      <c r="CU328" s="600"/>
      <c r="CV328" s="600"/>
      <c r="CW328" s="600"/>
      <c r="CX328" s="600"/>
      <c r="CY328" s="600"/>
      <c r="CZ328" s="600"/>
      <c r="DA328" s="600"/>
      <c r="DB328" s="600"/>
      <c r="DC328" s="600"/>
      <c r="DD328" s="600"/>
      <c r="DE328" s="600"/>
      <c r="DF328" s="600"/>
    </row>
    <row r="329" spans="1:110" ht="19.149999999999999" customHeight="1">
      <c r="A329" s="145" t="s">
        <v>355</v>
      </c>
      <c r="B329" s="167"/>
      <c r="C329" s="167"/>
      <c r="D329" s="274">
        <v>313</v>
      </c>
      <c r="E329" s="274">
        <v>650</v>
      </c>
      <c r="F329" s="274">
        <v>686</v>
      </c>
      <c r="G329" s="274">
        <v>750</v>
      </c>
      <c r="H329" s="274">
        <v>871</v>
      </c>
      <c r="I329" s="209">
        <v>1044</v>
      </c>
      <c r="J329" s="209">
        <v>1147</v>
      </c>
      <c r="K329" s="209">
        <v>1197</v>
      </c>
      <c r="L329" s="209">
        <v>808</v>
      </c>
      <c r="M329" s="521">
        <v>771</v>
      </c>
      <c r="N329" s="521">
        <v>680</v>
      </c>
      <c r="O329" s="521">
        <v>483</v>
      </c>
      <c r="P329" s="610">
        <v>479</v>
      </c>
      <c r="Q329" s="610">
        <v>440</v>
      </c>
      <c r="R329" s="610">
        <v>501</v>
      </c>
      <c r="S329" s="276">
        <v>480</v>
      </c>
      <c r="T329" s="276">
        <v>444</v>
      </c>
      <c r="U329" s="274">
        <v>406</v>
      </c>
      <c r="V329" s="274">
        <v>430</v>
      </c>
      <c r="W329" s="167">
        <v>437</v>
      </c>
      <c r="X329" s="595">
        <v>488</v>
      </c>
      <c r="Y329" s="595">
        <v>401</v>
      </c>
      <c r="Z329" s="595">
        <v>402</v>
      </c>
      <c r="AA329" s="595">
        <v>395</v>
      </c>
      <c r="AB329" s="595">
        <v>357</v>
      </c>
      <c r="AC329" s="112">
        <v>347</v>
      </c>
      <c r="AD329" s="112">
        <v>361</v>
      </c>
      <c r="AE329" s="112">
        <v>334</v>
      </c>
      <c r="AF329" s="112">
        <v>358</v>
      </c>
      <c r="AG329" s="112">
        <v>326</v>
      </c>
      <c r="AH329" s="112">
        <v>326</v>
      </c>
      <c r="AI329" s="112">
        <v>322</v>
      </c>
      <c r="AJ329" s="600"/>
      <c r="AK329" s="600"/>
      <c r="AL329" s="600"/>
      <c r="AM329" s="600"/>
      <c r="AN329" s="600"/>
      <c r="AO329" s="600"/>
      <c r="AP329" s="600"/>
      <c r="AQ329" s="600"/>
      <c r="AR329" s="600"/>
      <c r="AS329" s="600"/>
      <c r="AT329" s="600"/>
      <c r="AU329" s="600"/>
      <c r="AV329" s="600"/>
      <c r="AW329" s="600"/>
      <c r="AX329" s="600"/>
      <c r="AY329" s="600"/>
      <c r="AZ329" s="600"/>
      <c r="BA329" s="600"/>
      <c r="BB329" s="600"/>
      <c r="BC329" s="600"/>
      <c r="BD329" s="600"/>
      <c r="BE329" s="600"/>
      <c r="BF329" s="600"/>
      <c r="BG329" s="600"/>
      <c r="BH329" s="600"/>
      <c r="BI329" s="600"/>
      <c r="BJ329" s="600"/>
      <c r="BK329" s="600"/>
      <c r="BL329" s="600"/>
      <c r="BM329" s="600"/>
      <c r="BN329" s="600"/>
      <c r="BO329" s="600"/>
      <c r="BP329" s="600"/>
      <c r="BQ329" s="600"/>
      <c r="BR329" s="600"/>
      <c r="BS329" s="600"/>
      <c r="BT329" s="600"/>
      <c r="BU329" s="600"/>
      <c r="BV329" s="600"/>
      <c r="BW329" s="600"/>
      <c r="BX329" s="600"/>
      <c r="BY329" s="600"/>
      <c r="BZ329" s="600"/>
      <c r="CA329" s="600"/>
      <c r="CB329" s="600"/>
      <c r="CC329" s="600"/>
      <c r="CD329" s="600"/>
      <c r="CE329" s="600"/>
      <c r="CF329" s="600"/>
      <c r="CG329" s="600"/>
      <c r="CH329" s="600"/>
      <c r="CI329" s="600"/>
      <c r="CJ329" s="600"/>
      <c r="CK329" s="600"/>
      <c r="CL329" s="600"/>
      <c r="CM329" s="600"/>
      <c r="CN329" s="600"/>
      <c r="CO329" s="600"/>
      <c r="CP329" s="600"/>
      <c r="CQ329" s="600"/>
      <c r="CR329" s="600"/>
      <c r="CS329" s="600"/>
      <c r="CT329" s="600"/>
      <c r="CU329" s="600"/>
      <c r="CV329" s="600"/>
      <c r="CW329" s="600"/>
      <c r="CX329" s="600"/>
      <c r="CY329" s="600"/>
      <c r="CZ329" s="600"/>
      <c r="DA329" s="600"/>
      <c r="DB329" s="600"/>
      <c r="DC329" s="600"/>
      <c r="DD329" s="600"/>
      <c r="DE329" s="600"/>
      <c r="DF329" s="600"/>
    </row>
    <row r="330" spans="1:110" s="55" customFormat="1" ht="25.5" customHeight="1" thickBot="1">
      <c r="A330" s="296" t="s">
        <v>219</v>
      </c>
      <c r="B330" s="296"/>
      <c r="C330" s="296"/>
      <c r="D330" s="319">
        <f t="shared" ref="D330:W330" si="53">SUM(D324:D329)</f>
        <v>1637</v>
      </c>
      <c r="E330" s="319">
        <f t="shared" si="53"/>
        <v>1960</v>
      </c>
      <c r="F330" s="319">
        <f t="shared" si="53"/>
        <v>1994</v>
      </c>
      <c r="G330" s="319">
        <f t="shared" si="53"/>
        <v>2197</v>
      </c>
      <c r="H330" s="319">
        <f t="shared" si="53"/>
        <v>2318</v>
      </c>
      <c r="I330" s="319">
        <f t="shared" si="53"/>
        <v>2471</v>
      </c>
      <c r="J330" s="319">
        <f t="shared" si="53"/>
        <v>2755</v>
      </c>
      <c r="K330" s="319">
        <f t="shared" si="53"/>
        <v>2853</v>
      </c>
      <c r="L330" s="319">
        <f t="shared" si="53"/>
        <v>2511</v>
      </c>
      <c r="M330" s="319">
        <f t="shared" si="53"/>
        <v>2461</v>
      </c>
      <c r="N330" s="319">
        <f t="shared" si="53"/>
        <v>2331</v>
      </c>
      <c r="O330" s="319">
        <f t="shared" si="53"/>
        <v>2112</v>
      </c>
      <c r="P330" s="320">
        <f t="shared" si="53"/>
        <v>2100</v>
      </c>
      <c r="Q330" s="320">
        <f t="shared" si="53"/>
        <v>2105</v>
      </c>
      <c r="R330" s="320">
        <f t="shared" si="53"/>
        <v>2194</v>
      </c>
      <c r="S330" s="320">
        <f t="shared" si="53"/>
        <v>2188</v>
      </c>
      <c r="T330" s="320">
        <f t="shared" si="53"/>
        <v>2157</v>
      </c>
      <c r="U330" s="320">
        <f t="shared" si="53"/>
        <v>2119</v>
      </c>
      <c r="V330" s="320">
        <f t="shared" si="53"/>
        <v>2130</v>
      </c>
      <c r="W330" s="320">
        <f t="shared" si="53"/>
        <v>2161</v>
      </c>
      <c r="X330" s="543">
        <f t="shared" ref="X330:AH330" si="54">SUM(X324:X329)</f>
        <v>2129</v>
      </c>
      <c r="Y330" s="543">
        <f t="shared" si="54"/>
        <v>2014</v>
      </c>
      <c r="Z330" s="543">
        <f t="shared" si="54"/>
        <v>1961</v>
      </c>
      <c r="AA330" s="543">
        <f t="shared" si="54"/>
        <v>2020</v>
      </c>
      <c r="AB330" s="543">
        <f t="shared" si="54"/>
        <v>1999</v>
      </c>
      <c r="AC330" s="543">
        <f t="shared" si="54"/>
        <v>1975</v>
      </c>
      <c r="AD330" s="543">
        <f t="shared" si="54"/>
        <v>2007</v>
      </c>
      <c r="AE330" s="543">
        <f t="shared" si="54"/>
        <v>1979</v>
      </c>
      <c r="AF330" s="543">
        <f t="shared" si="54"/>
        <v>2049</v>
      </c>
      <c r="AG330" s="543">
        <f t="shared" si="54"/>
        <v>1982</v>
      </c>
      <c r="AH330" s="543">
        <f t="shared" si="54"/>
        <v>1899</v>
      </c>
      <c r="AI330" s="543">
        <f>SUM(AI324:AI329)</f>
        <v>1905</v>
      </c>
      <c r="AJ330" s="518"/>
      <c r="AK330" s="518"/>
      <c r="AL330" s="518"/>
      <c r="AM330" s="518"/>
      <c r="AN330" s="518"/>
      <c r="AO330" s="518"/>
      <c r="AP330" s="518"/>
      <c r="AQ330" s="518"/>
      <c r="AR330" s="518"/>
      <c r="AS330" s="518"/>
      <c r="AT330" s="518"/>
      <c r="AU330" s="518"/>
      <c r="AV330" s="518"/>
      <c r="AW330" s="518"/>
      <c r="AX330" s="518"/>
      <c r="AY330" s="518"/>
      <c r="AZ330" s="518"/>
      <c r="BA330" s="518"/>
      <c r="BB330" s="518"/>
      <c r="BC330" s="518"/>
      <c r="BD330" s="518"/>
      <c r="BE330" s="518"/>
      <c r="BF330" s="518"/>
      <c r="BG330" s="518"/>
      <c r="BH330" s="518"/>
      <c r="BI330" s="518"/>
      <c r="BJ330" s="518"/>
      <c r="BK330" s="518"/>
      <c r="BL330" s="518"/>
      <c r="BM330" s="518"/>
      <c r="BN330" s="518"/>
      <c r="BO330" s="518"/>
      <c r="BP330" s="518"/>
      <c r="BQ330" s="518"/>
      <c r="BR330" s="518"/>
      <c r="BS330" s="518"/>
      <c r="BT330" s="518"/>
      <c r="BU330" s="518"/>
      <c r="BV330" s="518"/>
      <c r="BW330" s="518"/>
      <c r="BX330" s="518"/>
      <c r="BY330" s="518"/>
      <c r="BZ330" s="518"/>
      <c r="CA330" s="518"/>
      <c r="CB330" s="518"/>
      <c r="CC330" s="518"/>
      <c r="CD330" s="518"/>
      <c r="CE330" s="518"/>
      <c r="CF330" s="518"/>
      <c r="CG330" s="518"/>
      <c r="CH330" s="518"/>
      <c r="CI330" s="518"/>
      <c r="CJ330" s="518"/>
      <c r="CK330" s="518"/>
      <c r="CL330" s="518"/>
      <c r="CM330" s="518"/>
      <c r="CN330" s="518"/>
      <c r="CO330" s="518"/>
      <c r="CP330" s="518"/>
      <c r="CQ330" s="518"/>
      <c r="CR330" s="518"/>
      <c r="CS330" s="518"/>
      <c r="CT330" s="518"/>
      <c r="CU330" s="518"/>
      <c r="CV330" s="518"/>
      <c r="CW330" s="518"/>
      <c r="CX330" s="518"/>
      <c r="CY330" s="518"/>
      <c r="CZ330" s="518"/>
      <c r="DA330" s="518"/>
      <c r="DB330" s="518"/>
      <c r="DC330" s="518"/>
      <c r="DD330" s="518"/>
      <c r="DE330" s="518"/>
      <c r="DF330" s="518"/>
    </row>
    <row r="331" spans="1:110" s="55" customFormat="1" ht="25.5" customHeight="1" thickTop="1">
      <c r="A331" s="611"/>
      <c r="B331" s="611"/>
      <c r="C331" s="611"/>
      <c r="D331" s="181"/>
      <c r="E331" s="181"/>
      <c r="F331" s="181"/>
      <c r="G331" s="181"/>
      <c r="H331" s="181"/>
      <c r="I331" s="181"/>
      <c r="J331" s="181"/>
      <c r="K331" s="181"/>
      <c r="L331" s="181"/>
      <c r="M331" s="181"/>
      <c r="N331" s="181"/>
      <c r="O331" s="181"/>
      <c r="P331" s="182"/>
      <c r="Q331" s="182"/>
      <c r="R331" s="182"/>
      <c r="S331" s="182"/>
      <c r="T331" s="182"/>
      <c r="U331" s="182"/>
      <c r="V331" s="182"/>
      <c r="W331" s="182"/>
      <c r="X331" s="545"/>
      <c r="Y331" s="545"/>
      <c r="Z331" s="545"/>
      <c r="AA331" s="545"/>
      <c r="AB331" s="545"/>
      <c r="AC331" s="545"/>
      <c r="AD331" s="545"/>
      <c r="AE331" s="545"/>
      <c r="AF331" s="545"/>
      <c r="AG331" s="545"/>
      <c r="AH331" s="545"/>
      <c r="AI331" s="545"/>
      <c r="AJ331" s="518"/>
      <c r="AK331" s="518"/>
      <c r="AL331" s="518"/>
      <c r="AM331" s="518"/>
      <c r="AN331" s="518"/>
      <c r="AO331" s="518"/>
      <c r="AP331" s="518"/>
      <c r="AQ331" s="518"/>
      <c r="AR331" s="518"/>
      <c r="AS331" s="518"/>
      <c r="AT331" s="518"/>
      <c r="AU331" s="518"/>
      <c r="AV331" s="518"/>
      <c r="AW331" s="518"/>
      <c r="AX331" s="518"/>
      <c r="AY331" s="518"/>
      <c r="AZ331" s="518"/>
      <c r="BA331" s="518"/>
      <c r="BB331" s="518"/>
      <c r="BC331" s="518"/>
      <c r="BD331" s="518"/>
      <c r="BE331" s="518"/>
      <c r="BF331" s="518"/>
      <c r="BG331" s="518"/>
      <c r="BH331" s="518"/>
      <c r="BI331" s="518"/>
      <c r="BJ331" s="518"/>
      <c r="BK331" s="518"/>
      <c r="BL331" s="518"/>
      <c r="BM331" s="518"/>
      <c r="BN331" s="518"/>
      <c r="BO331" s="518"/>
      <c r="BP331" s="518"/>
      <c r="BQ331" s="518"/>
      <c r="BR331" s="518"/>
      <c r="BS331" s="518"/>
      <c r="BT331" s="518"/>
      <c r="BU331" s="518"/>
      <c r="BV331" s="518"/>
      <c r="BW331" s="518"/>
      <c r="BX331" s="518"/>
      <c r="BY331" s="518"/>
      <c r="BZ331" s="518"/>
      <c r="CA331" s="518"/>
      <c r="CB331" s="518"/>
      <c r="CC331" s="518"/>
      <c r="CD331" s="518"/>
      <c r="CE331" s="518"/>
      <c r="CF331" s="518"/>
      <c r="CG331" s="518"/>
      <c r="CH331" s="518"/>
      <c r="CI331" s="518"/>
      <c r="CJ331" s="518"/>
      <c r="CK331" s="518"/>
      <c r="CL331" s="518"/>
      <c r="CM331" s="518"/>
      <c r="CN331" s="518"/>
      <c r="CO331" s="518"/>
      <c r="CP331" s="518"/>
      <c r="CQ331" s="518"/>
      <c r="CR331" s="518"/>
      <c r="CS331" s="518"/>
      <c r="CT331" s="518"/>
      <c r="CU331" s="518"/>
      <c r="CV331" s="518"/>
      <c r="CW331" s="518"/>
      <c r="CX331" s="518"/>
      <c r="CY331" s="518"/>
      <c r="CZ331" s="518"/>
      <c r="DA331" s="518"/>
      <c r="DB331" s="518"/>
      <c r="DC331" s="518"/>
      <c r="DD331" s="518"/>
      <c r="DE331" s="518"/>
      <c r="DF331" s="518"/>
    </row>
    <row r="332" spans="1:110" ht="18.75">
      <c r="A332" s="124" t="s">
        <v>571</v>
      </c>
      <c r="B332" s="298"/>
      <c r="C332" s="298"/>
      <c r="D332" s="329"/>
      <c r="E332" s="329"/>
      <c r="F332" s="329"/>
      <c r="G332" s="329"/>
      <c r="H332" s="329"/>
      <c r="I332" s="329"/>
      <c r="J332" s="329"/>
      <c r="K332" s="329"/>
      <c r="L332" s="329"/>
      <c r="M332" s="134"/>
      <c r="N332" s="521"/>
      <c r="O332" s="521"/>
      <c r="P332" s="610"/>
      <c r="Q332" s="610"/>
      <c r="R332" s="610"/>
      <c r="S332" s="610"/>
      <c r="T332" s="610"/>
      <c r="U332" s="611"/>
      <c r="V332" s="610"/>
      <c r="W332" s="610"/>
      <c r="X332" s="595"/>
      <c r="Y332" s="595"/>
      <c r="Z332" s="595"/>
      <c r="AA332" s="600"/>
      <c r="AB332" s="600"/>
      <c r="AC332" s="600"/>
      <c r="AD332" s="600"/>
      <c r="AE332" s="600"/>
      <c r="AF332" s="600"/>
      <c r="AG332" s="600"/>
      <c r="AH332" s="600"/>
      <c r="AI332" s="600"/>
      <c r="AJ332" s="600"/>
      <c r="AK332" s="600"/>
      <c r="AL332" s="600"/>
      <c r="AM332" s="600"/>
      <c r="AN332" s="600"/>
      <c r="AO332" s="600"/>
      <c r="AP332" s="600"/>
      <c r="AQ332" s="600"/>
      <c r="AR332" s="600"/>
      <c r="AS332" s="600"/>
      <c r="AT332" s="600"/>
      <c r="AU332" s="600"/>
      <c r="AV332" s="600"/>
      <c r="AW332" s="600"/>
      <c r="AX332" s="600"/>
      <c r="AY332" s="600"/>
      <c r="AZ332" s="600"/>
      <c r="BA332" s="600"/>
      <c r="BB332" s="600"/>
      <c r="BC332" s="600"/>
      <c r="BD332" s="600"/>
      <c r="BE332" s="600"/>
      <c r="BF332" s="600"/>
      <c r="BG332" s="600"/>
      <c r="BH332" s="600"/>
      <c r="BI332" s="600"/>
      <c r="BJ332" s="600"/>
      <c r="BK332" s="600"/>
      <c r="BL332" s="600"/>
      <c r="BM332" s="600"/>
      <c r="BN332" s="600"/>
      <c r="BO332" s="600"/>
      <c r="BP332" s="600"/>
      <c r="BQ332" s="600"/>
      <c r="BR332" s="600"/>
      <c r="BS332" s="600"/>
      <c r="BT332" s="600"/>
      <c r="BU332" s="600"/>
      <c r="BV332" s="600"/>
      <c r="BW332" s="600"/>
      <c r="BX332" s="600"/>
      <c r="BY332" s="600"/>
      <c r="BZ332" s="600"/>
      <c r="CA332" s="600"/>
      <c r="CB332" s="600"/>
      <c r="CC332" s="600"/>
      <c r="CD332" s="600"/>
      <c r="CE332" s="600"/>
      <c r="CF332" s="600"/>
      <c r="CG332" s="600"/>
      <c r="CH332" s="600"/>
      <c r="CI332" s="600"/>
      <c r="CJ332" s="600"/>
      <c r="CK332" s="600"/>
      <c r="CL332" s="600"/>
      <c r="CM332" s="600"/>
      <c r="CN332" s="600"/>
      <c r="CO332" s="600"/>
      <c r="CP332" s="600"/>
      <c r="CQ332" s="600"/>
      <c r="CR332" s="600"/>
      <c r="CS332" s="600"/>
      <c r="CT332" s="600"/>
      <c r="CU332" s="600"/>
      <c r="CV332" s="600"/>
      <c r="CW332" s="600"/>
      <c r="CX332" s="600"/>
      <c r="CY332" s="600"/>
      <c r="CZ332" s="600"/>
      <c r="DA332" s="600"/>
      <c r="DB332" s="600"/>
      <c r="DC332" s="600"/>
      <c r="DD332" s="600"/>
      <c r="DE332" s="600"/>
      <c r="DF332" s="600"/>
    </row>
    <row r="333" spans="1:110" s="45" customFormat="1" ht="18.75" customHeight="1">
      <c r="A333" s="611"/>
      <c r="B333" s="298"/>
      <c r="C333" s="298"/>
      <c r="D333" s="329"/>
      <c r="E333" s="329"/>
      <c r="F333" s="329"/>
      <c r="G333" s="329"/>
      <c r="H333" s="329"/>
      <c r="I333" s="329"/>
      <c r="J333" s="329"/>
      <c r="K333" s="329"/>
      <c r="L333" s="329"/>
      <c r="M333" s="134"/>
      <c r="N333" s="521"/>
      <c r="O333" s="521"/>
      <c r="P333" s="610"/>
      <c r="Q333" s="610"/>
      <c r="R333" s="610"/>
      <c r="S333" s="610"/>
      <c r="T333" s="610"/>
      <c r="U333" s="611"/>
      <c r="V333" s="611"/>
      <c r="W333" s="610"/>
      <c r="X333" s="595"/>
      <c r="Y333" s="595"/>
      <c r="Z333" s="595"/>
      <c r="AA333" s="600"/>
      <c r="AB333" s="600"/>
      <c r="AC333" s="600"/>
      <c r="AD333" s="600"/>
      <c r="AE333" s="600"/>
      <c r="AF333" s="600"/>
      <c r="AG333" s="600"/>
      <c r="AH333" s="600"/>
      <c r="AI333" s="600"/>
      <c r="AJ333" s="600"/>
      <c r="AK333" s="600"/>
      <c r="AL333" s="600"/>
      <c r="AM333" s="600"/>
      <c r="AN333" s="600"/>
      <c r="AO333" s="600"/>
      <c r="AP333" s="600"/>
      <c r="AQ333" s="600"/>
      <c r="AR333" s="600"/>
      <c r="AS333" s="601"/>
      <c r="AT333" s="601"/>
      <c r="AU333" s="601"/>
      <c r="AV333" s="601"/>
      <c r="AW333" s="601"/>
      <c r="AX333" s="601"/>
      <c r="AY333" s="601"/>
      <c r="AZ333" s="601"/>
      <c r="BA333" s="601"/>
      <c r="BB333" s="601"/>
      <c r="BC333" s="601"/>
      <c r="BD333" s="601"/>
      <c r="BE333" s="601"/>
      <c r="BF333" s="601"/>
      <c r="BG333" s="601"/>
      <c r="BH333" s="601"/>
      <c r="BI333" s="601"/>
      <c r="BJ333" s="601"/>
      <c r="BK333" s="601"/>
      <c r="BL333" s="601"/>
      <c r="BM333" s="601"/>
      <c r="BN333" s="601"/>
      <c r="BO333" s="601"/>
      <c r="BP333" s="601"/>
      <c r="BQ333" s="601"/>
      <c r="BR333" s="601"/>
      <c r="BS333" s="601"/>
      <c r="BT333" s="601"/>
      <c r="BU333" s="601"/>
      <c r="BV333" s="601"/>
      <c r="BW333" s="601"/>
      <c r="BX333" s="601"/>
      <c r="BY333" s="601"/>
      <c r="BZ333" s="601"/>
      <c r="CA333" s="601"/>
      <c r="CB333" s="601"/>
      <c r="CC333" s="601"/>
      <c r="CD333" s="601"/>
      <c r="CE333" s="601"/>
      <c r="CF333" s="601"/>
      <c r="CG333" s="601"/>
      <c r="CH333" s="601"/>
      <c r="CI333" s="601"/>
      <c r="CJ333" s="601"/>
      <c r="CK333" s="601"/>
      <c r="CL333" s="601"/>
      <c r="CM333" s="601"/>
      <c r="CN333" s="601"/>
      <c r="CO333" s="601"/>
      <c r="CP333" s="601"/>
      <c r="CQ333" s="601"/>
      <c r="CR333" s="601"/>
      <c r="CS333" s="601"/>
      <c r="CT333" s="601"/>
      <c r="CU333" s="601"/>
      <c r="CV333" s="601"/>
      <c r="CW333" s="601"/>
      <c r="CX333" s="601"/>
      <c r="CY333" s="601"/>
      <c r="CZ333" s="601"/>
      <c r="DA333" s="601"/>
      <c r="DB333" s="601"/>
      <c r="DC333" s="601"/>
      <c r="DD333" s="601"/>
      <c r="DE333" s="601"/>
      <c r="DF333" s="601"/>
    </row>
    <row r="334" spans="1:110" s="55" customFormat="1" ht="18" customHeight="1">
      <c r="A334" s="608" t="s">
        <v>241</v>
      </c>
      <c r="B334" s="142"/>
      <c r="C334" s="142"/>
      <c r="D334" s="311"/>
      <c r="E334" s="311"/>
      <c r="F334" s="311"/>
      <c r="G334" s="311"/>
      <c r="H334" s="311"/>
      <c r="I334" s="311"/>
      <c r="J334" s="311"/>
      <c r="K334" s="311"/>
      <c r="L334" s="311"/>
      <c r="M334" s="331"/>
      <c r="N334" s="272"/>
      <c r="O334" s="272"/>
      <c r="P334" s="228"/>
      <c r="Q334" s="228"/>
      <c r="R334" s="228"/>
      <c r="S334" s="228"/>
      <c r="T334" s="228"/>
      <c r="U334" s="298"/>
      <c r="V334" s="228"/>
      <c r="W334" s="228"/>
      <c r="X334" s="112"/>
      <c r="Y334" s="112"/>
      <c r="Z334" s="112"/>
      <c r="AA334" s="518"/>
      <c r="AB334" s="518"/>
      <c r="AC334" s="518"/>
      <c r="AD334" s="518"/>
      <c r="AE334" s="518"/>
      <c r="AF334" s="518"/>
      <c r="AG334" s="518"/>
      <c r="AH334" s="518"/>
      <c r="AI334" s="518"/>
      <c r="AJ334" s="518"/>
      <c r="AK334" s="518"/>
      <c r="AL334" s="518"/>
      <c r="AM334" s="518"/>
      <c r="AN334" s="518"/>
      <c r="AO334" s="518"/>
      <c r="AP334" s="518"/>
      <c r="AQ334" s="518"/>
      <c r="AR334" s="518"/>
      <c r="AS334" s="518"/>
      <c r="AT334" s="518"/>
      <c r="AU334" s="518"/>
      <c r="AV334" s="518"/>
      <c r="AW334" s="518"/>
      <c r="AX334" s="518"/>
      <c r="AY334" s="518"/>
      <c r="AZ334" s="518"/>
      <c r="BA334" s="518"/>
      <c r="BB334" s="518"/>
      <c r="BC334" s="518"/>
      <c r="BD334" s="518"/>
      <c r="BE334" s="518"/>
      <c r="BF334" s="518"/>
      <c r="BG334" s="518"/>
      <c r="BH334" s="518"/>
      <c r="BI334" s="518"/>
      <c r="BJ334" s="518"/>
      <c r="BK334" s="518"/>
      <c r="BL334" s="518"/>
      <c r="BM334" s="518"/>
      <c r="BN334" s="518"/>
      <c r="BO334" s="518"/>
      <c r="BP334" s="518"/>
      <c r="BQ334" s="518"/>
      <c r="BR334" s="518"/>
      <c r="BS334" s="518"/>
      <c r="BT334" s="518"/>
      <c r="BU334" s="518"/>
      <c r="BV334" s="518"/>
      <c r="BW334" s="518"/>
      <c r="BX334" s="518"/>
      <c r="BY334" s="518"/>
      <c r="BZ334" s="518"/>
      <c r="CA334" s="518"/>
      <c r="CB334" s="518"/>
      <c r="CC334" s="518"/>
      <c r="CD334" s="518"/>
      <c r="CE334" s="518"/>
      <c r="CF334" s="518"/>
      <c r="CG334" s="518"/>
      <c r="CH334" s="518"/>
      <c r="CI334" s="518"/>
      <c r="CJ334" s="518"/>
      <c r="CK334" s="518"/>
      <c r="CL334" s="518"/>
      <c r="CM334" s="518"/>
      <c r="CN334" s="518"/>
      <c r="CO334" s="518"/>
      <c r="CP334" s="518"/>
      <c r="CQ334" s="518"/>
      <c r="CR334" s="518"/>
      <c r="CS334" s="518"/>
      <c r="CT334" s="518"/>
      <c r="CU334" s="518"/>
      <c r="CV334" s="518"/>
      <c r="CW334" s="518"/>
      <c r="CX334" s="518"/>
      <c r="CY334" s="518"/>
      <c r="CZ334" s="518"/>
      <c r="DA334" s="518"/>
      <c r="DB334" s="518"/>
      <c r="DC334" s="518"/>
      <c r="DD334" s="518"/>
      <c r="DE334" s="518"/>
      <c r="DF334" s="518"/>
    </row>
    <row r="335" spans="1:110" s="55" customFormat="1" ht="37.5" customHeight="1" thickBot="1">
      <c r="A335" s="126" t="s">
        <v>17</v>
      </c>
      <c r="B335" s="127"/>
      <c r="C335" s="128"/>
      <c r="D335" s="283" t="s">
        <v>405</v>
      </c>
      <c r="E335" s="283" t="s">
        <v>406</v>
      </c>
      <c r="F335" s="283" t="s">
        <v>407</v>
      </c>
      <c r="G335" s="283" t="s">
        <v>408</v>
      </c>
      <c r="H335" s="283" t="s">
        <v>409</v>
      </c>
      <c r="I335" s="283" t="s">
        <v>410</v>
      </c>
      <c r="J335" s="283" t="s">
        <v>411</v>
      </c>
      <c r="K335" s="283" t="s">
        <v>412</v>
      </c>
      <c r="L335" s="283" t="s">
        <v>413</v>
      </c>
      <c r="M335" s="129" t="s">
        <v>414</v>
      </c>
      <c r="N335" s="129" t="s">
        <v>415</v>
      </c>
      <c r="O335" s="129" t="s">
        <v>416</v>
      </c>
      <c r="P335" s="130" t="s">
        <v>417</v>
      </c>
      <c r="Q335" s="130" t="s">
        <v>418</v>
      </c>
      <c r="R335" s="130" t="s">
        <v>419</v>
      </c>
      <c r="S335" s="130" t="s">
        <v>420</v>
      </c>
      <c r="T335" s="130" t="s">
        <v>421</v>
      </c>
      <c r="U335" s="130" t="s">
        <v>422</v>
      </c>
      <c r="V335" s="130" t="s">
        <v>423</v>
      </c>
      <c r="W335" s="130" t="s">
        <v>424</v>
      </c>
      <c r="X335" s="527" t="s">
        <v>425</v>
      </c>
      <c r="Y335" s="527" t="s">
        <v>426</v>
      </c>
      <c r="Z335" s="527" t="s">
        <v>427</v>
      </c>
      <c r="AA335" s="527" t="s">
        <v>428</v>
      </c>
      <c r="AB335" s="527" t="s">
        <v>429</v>
      </c>
      <c r="AC335" s="527" t="s">
        <v>430</v>
      </c>
      <c r="AD335" s="527" t="s">
        <v>431</v>
      </c>
      <c r="AE335" s="527" t="s">
        <v>432</v>
      </c>
      <c r="AF335" s="527" t="s">
        <v>18</v>
      </c>
      <c r="AG335" s="527" t="s">
        <v>19</v>
      </c>
      <c r="AH335" s="527" t="s">
        <v>20</v>
      </c>
      <c r="AI335" s="527" t="s">
        <v>21</v>
      </c>
      <c r="AJ335" s="518"/>
      <c r="AK335" s="518"/>
      <c r="AL335" s="518"/>
      <c r="AM335" s="518"/>
      <c r="AN335" s="518"/>
      <c r="AO335" s="518"/>
      <c r="AP335" s="518"/>
      <c r="AQ335" s="518"/>
      <c r="AR335" s="518"/>
      <c r="AS335" s="518"/>
      <c r="AT335" s="518"/>
      <c r="AU335" s="518"/>
      <c r="AV335" s="518"/>
      <c r="AW335" s="518"/>
      <c r="AX335" s="518"/>
      <c r="AY335" s="518"/>
      <c r="AZ335" s="518"/>
      <c r="BA335" s="518"/>
      <c r="BB335" s="518"/>
      <c r="BC335" s="518"/>
      <c r="BD335" s="518"/>
      <c r="BE335" s="518"/>
      <c r="BF335" s="518"/>
      <c r="BG335" s="518"/>
      <c r="BH335" s="518"/>
      <c r="BI335" s="518"/>
      <c r="BJ335" s="518"/>
      <c r="BK335" s="518"/>
      <c r="BL335" s="518"/>
      <c r="BM335" s="518"/>
      <c r="BN335" s="518"/>
      <c r="BO335" s="518"/>
      <c r="BP335" s="518"/>
      <c r="BQ335" s="518"/>
      <c r="BR335" s="518"/>
      <c r="BS335" s="518"/>
      <c r="BT335" s="518"/>
      <c r="BU335" s="518"/>
      <c r="BV335" s="518"/>
      <c r="BW335" s="518"/>
      <c r="BX335" s="518"/>
      <c r="BY335" s="518"/>
      <c r="BZ335" s="518"/>
      <c r="CA335" s="518"/>
      <c r="CB335" s="518"/>
      <c r="CC335" s="518"/>
      <c r="CD335" s="518"/>
      <c r="CE335" s="518"/>
      <c r="CF335" s="518"/>
      <c r="CG335" s="518"/>
      <c r="CH335" s="518"/>
      <c r="CI335" s="518"/>
      <c r="CJ335" s="518"/>
      <c r="CK335" s="518"/>
      <c r="CL335" s="518"/>
      <c r="CM335" s="518"/>
      <c r="CN335" s="518"/>
      <c r="CO335" s="518"/>
      <c r="CP335" s="518"/>
      <c r="CQ335" s="518"/>
      <c r="CR335" s="518"/>
      <c r="CS335" s="518"/>
      <c r="CT335" s="518"/>
      <c r="CU335" s="518"/>
      <c r="CV335" s="518"/>
      <c r="CW335" s="518"/>
      <c r="CX335" s="518"/>
      <c r="CY335" s="518"/>
      <c r="CZ335" s="518"/>
      <c r="DA335" s="518"/>
      <c r="DB335" s="518"/>
      <c r="DC335" s="518"/>
      <c r="DD335" s="518"/>
      <c r="DE335" s="518"/>
      <c r="DF335" s="518"/>
    </row>
    <row r="336" spans="1:110" s="57" customFormat="1" ht="18" customHeight="1">
      <c r="A336" s="139" t="s">
        <v>628</v>
      </c>
      <c r="B336" s="609"/>
      <c r="C336" s="609"/>
      <c r="D336" s="135">
        <v>20</v>
      </c>
      <c r="E336" s="137">
        <v>21</v>
      </c>
      <c r="F336" s="521">
        <v>21</v>
      </c>
      <c r="G336" s="521">
        <v>33</v>
      </c>
      <c r="H336" s="521">
        <v>16</v>
      </c>
      <c r="I336" s="272">
        <v>24</v>
      </c>
      <c r="J336" s="272">
        <v>21</v>
      </c>
      <c r="K336" s="272">
        <v>32</v>
      </c>
      <c r="L336" s="272">
        <v>18</v>
      </c>
      <c r="M336" s="273">
        <v>32</v>
      </c>
      <c r="N336" s="273">
        <v>35</v>
      </c>
      <c r="O336" s="273">
        <v>49</v>
      </c>
      <c r="P336" s="229">
        <v>21</v>
      </c>
      <c r="Q336" s="229">
        <v>23</v>
      </c>
      <c r="R336" s="229">
        <v>20</v>
      </c>
      <c r="S336" s="610">
        <v>32</v>
      </c>
      <c r="T336" s="610">
        <v>13</v>
      </c>
      <c r="U336" s="521">
        <v>22</v>
      </c>
      <c r="V336" s="521">
        <v>27</v>
      </c>
      <c r="W336" s="228">
        <v>35</v>
      </c>
      <c r="X336" s="112">
        <v>17</v>
      </c>
      <c r="Y336" s="112">
        <v>35</v>
      </c>
      <c r="Z336" s="112">
        <v>31</v>
      </c>
      <c r="AA336" s="112">
        <v>48</v>
      </c>
      <c r="AB336" s="112">
        <v>24</v>
      </c>
      <c r="AC336" s="112">
        <v>36</v>
      </c>
      <c r="AD336" s="112">
        <v>66</v>
      </c>
      <c r="AE336" s="112">
        <v>64</v>
      </c>
      <c r="AF336" s="112">
        <v>26</v>
      </c>
      <c r="AG336" s="112">
        <v>43</v>
      </c>
      <c r="AH336" s="112">
        <v>48</v>
      </c>
      <c r="AI336" s="112">
        <v>61</v>
      </c>
      <c r="AJ336" s="518"/>
      <c r="AK336" s="518"/>
      <c r="AL336" s="518"/>
      <c r="AM336" s="518"/>
      <c r="AN336" s="518"/>
      <c r="AO336" s="518"/>
      <c r="AP336" s="518"/>
      <c r="AQ336" s="518"/>
      <c r="AR336" s="518"/>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0"/>
      <c r="CY336" s="120"/>
      <c r="CZ336" s="120"/>
      <c r="DA336" s="120"/>
      <c r="DB336" s="120"/>
      <c r="DC336" s="120"/>
      <c r="DD336" s="120"/>
      <c r="DE336" s="120"/>
      <c r="DF336" s="120"/>
    </row>
    <row r="337" spans="1:110" s="57" customFormat="1" ht="18" customHeight="1">
      <c r="A337" s="609" t="s">
        <v>629</v>
      </c>
      <c r="B337" s="609"/>
      <c r="C337" s="609"/>
      <c r="D337" s="135">
        <v>18</v>
      </c>
      <c r="E337" s="137">
        <v>34</v>
      </c>
      <c r="F337" s="521">
        <v>58</v>
      </c>
      <c r="G337" s="521">
        <v>74</v>
      </c>
      <c r="H337" s="521">
        <v>44</v>
      </c>
      <c r="I337" s="272">
        <v>65</v>
      </c>
      <c r="J337" s="272">
        <v>80</v>
      </c>
      <c r="K337" s="272">
        <v>120</v>
      </c>
      <c r="L337" s="272">
        <v>91</v>
      </c>
      <c r="M337" s="273">
        <v>78</v>
      </c>
      <c r="N337" s="273">
        <v>95</v>
      </c>
      <c r="O337" s="273">
        <v>144</v>
      </c>
      <c r="P337" s="229">
        <v>70</v>
      </c>
      <c r="Q337" s="229">
        <v>97</v>
      </c>
      <c r="R337" s="229">
        <v>91</v>
      </c>
      <c r="S337" s="228">
        <v>100</v>
      </c>
      <c r="T337" s="228">
        <v>62</v>
      </c>
      <c r="U337" s="272">
        <v>59</v>
      </c>
      <c r="V337" s="272">
        <v>66</v>
      </c>
      <c r="W337" s="228">
        <v>117</v>
      </c>
      <c r="X337" s="112">
        <v>36</v>
      </c>
      <c r="Y337" s="112">
        <v>72</v>
      </c>
      <c r="Z337" s="112">
        <v>63</v>
      </c>
      <c r="AA337" s="112">
        <v>126</v>
      </c>
      <c r="AB337" s="112">
        <v>67</v>
      </c>
      <c r="AC337" s="112">
        <v>99</v>
      </c>
      <c r="AD337" s="112">
        <v>118</v>
      </c>
      <c r="AE337" s="112">
        <v>180</v>
      </c>
      <c r="AF337" s="112">
        <v>74</v>
      </c>
      <c r="AG337" s="112">
        <v>96</v>
      </c>
      <c r="AH337" s="112">
        <v>96</v>
      </c>
      <c r="AI337" s="112">
        <v>131</v>
      </c>
      <c r="AJ337" s="518"/>
      <c r="AK337" s="518"/>
      <c r="AL337" s="518"/>
      <c r="AM337" s="518"/>
      <c r="AN337" s="518"/>
      <c r="AO337" s="518"/>
      <c r="AP337" s="518"/>
      <c r="AQ337" s="518"/>
      <c r="AR337" s="518"/>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0"/>
      <c r="CY337" s="120"/>
      <c r="CZ337" s="120"/>
      <c r="DA337" s="120"/>
      <c r="DB337" s="120"/>
      <c r="DC337" s="120"/>
      <c r="DD337" s="120"/>
      <c r="DE337" s="120"/>
      <c r="DF337" s="120"/>
    </row>
    <row r="338" spans="1:110" ht="20.25" customHeight="1">
      <c r="A338" s="139" t="s">
        <v>212</v>
      </c>
      <c r="B338" s="609"/>
      <c r="C338" s="609"/>
      <c r="D338" s="288" t="s">
        <v>61</v>
      </c>
      <c r="E338" s="288" t="s">
        <v>61</v>
      </c>
      <c r="F338" s="288" t="s">
        <v>61</v>
      </c>
      <c r="G338" s="288" t="s">
        <v>61</v>
      </c>
      <c r="H338" s="315" t="s">
        <v>61</v>
      </c>
      <c r="I338" s="315" t="s">
        <v>61</v>
      </c>
      <c r="J338" s="315" t="s">
        <v>61</v>
      </c>
      <c r="K338" s="181" t="s">
        <v>61</v>
      </c>
      <c r="L338" s="181" t="s">
        <v>61</v>
      </c>
      <c r="M338" s="521">
        <v>45</v>
      </c>
      <c r="N338" s="521">
        <v>107</v>
      </c>
      <c r="O338" s="521">
        <v>104</v>
      </c>
      <c r="P338" s="610">
        <v>21</v>
      </c>
      <c r="Q338" s="610">
        <v>38</v>
      </c>
      <c r="R338" s="610">
        <v>58</v>
      </c>
      <c r="S338" s="228">
        <v>98</v>
      </c>
      <c r="T338" s="228">
        <v>91</v>
      </c>
      <c r="U338" s="272">
        <v>167</v>
      </c>
      <c r="V338" s="272">
        <v>84</v>
      </c>
      <c r="W338" s="610">
        <v>257</v>
      </c>
      <c r="X338" s="595">
        <v>75</v>
      </c>
      <c r="Y338" s="595">
        <v>192</v>
      </c>
      <c r="Z338" s="595">
        <v>195</v>
      </c>
      <c r="AA338" s="595">
        <v>208</v>
      </c>
      <c r="AB338" s="595">
        <v>81</v>
      </c>
      <c r="AC338" s="112">
        <v>126</v>
      </c>
      <c r="AD338" s="112">
        <v>104</v>
      </c>
      <c r="AE338" s="112">
        <v>257</v>
      </c>
      <c r="AF338" s="112">
        <v>71</v>
      </c>
      <c r="AG338" s="112">
        <v>98</v>
      </c>
      <c r="AH338" s="112">
        <v>125</v>
      </c>
      <c r="AI338" s="112">
        <v>141</v>
      </c>
      <c r="AJ338" s="600"/>
      <c r="AK338" s="600"/>
      <c r="AL338" s="600"/>
      <c r="AM338" s="600"/>
      <c r="AN338" s="600"/>
      <c r="AO338" s="600"/>
      <c r="AP338" s="600"/>
      <c r="AQ338" s="600"/>
      <c r="AR338" s="600"/>
      <c r="AS338" s="600"/>
      <c r="AT338" s="600"/>
      <c r="AU338" s="600"/>
      <c r="AV338" s="600"/>
      <c r="AW338" s="600"/>
      <c r="AX338" s="600"/>
      <c r="AY338" s="600"/>
      <c r="AZ338" s="600"/>
      <c r="BA338" s="600"/>
      <c r="BB338" s="600"/>
      <c r="BC338" s="600"/>
      <c r="BD338" s="600"/>
      <c r="BE338" s="600"/>
      <c r="BF338" s="600"/>
      <c r="BG338" s="600"/>
      <c r="BH338" s="600"/>
      <c r="BI338" s="600"/>
      <c r="BJ338" s="600"/>
      <c r="BK338" s="600"/>
      <c r="BL338" s="600"/>
      <c r="BM338" s="600"/>
      <c r="BN338" s="600"/>
      <c r="BO338" s="600"/>
      <c r="BP338" s="600"/>
      <c r="BQ338" s="600"/>
      <c r="BR338" s="600"/>
      <c r="BS338" s="600"/>
      <c r="BT338" s="600"/>
      <c r="BU338" s="600"/>
      <c r="BV338" s="600"/>
      <c r="BW338" s="600"/>
      <c r="BX338" s="600"/>
      <c r="BY338" s="600"/>
      <c r="BZ338" s="600"/>
      <c r="CA338" s="600"/>
      <c r="CB338" s="600"/>
      <c r="CC338" s="600"/>
      <c r="CD338" s="600"/>
      <c r="CE338" s="600"/>
      <c r="CF338" s="600"/>
      <c r="CG338" s="600"/>
      <c r="CH338" s="600"/>
      <c r="CI338" s="600"/>
      <c r="CJ338" s="600"/>
      <c r="CK338" s="600"/>
      <c r="CL338" s="600"/>
      <c r="CM338" s="600"/>
      <c r="CN338" s="600"/>
      <c r="CO338" s="600"/>
      <c r="CP338" s="600"/>
      <c r="CQ338" s="600"/>
      <c r="CR338" s="600"/>
      <c r="CS338" s="600"/>
      <c r="CT338" s="600"/>
      <c r="CU338" s="600"/>
      <c r="CV338" s="600"/>
      <c r="CW338" s="600"/>
      <c r="CX338" s="600"/>
      <c r="CY338" s="600"/>
      <c r="CZ338" s="600"/>
      <c r="DA338" s="600"/>
      <c r="DB338" s="600"/>
      <c r="DC338" s="600"/>
      <c r="DD338" s="600"/>
      <c r="DE338" s="600"/>
      <c r="DF338" s="600"/>
    </row>
    <row r="339" spans="1:110" ht="20.25" customHeight="1">
      <c r="A339" s="139" t="s">
        <v>621</v>
      </c>
      <c r="B339" s="609"/>
      <c r="C339" s="609"/>
      <c r="D339" s="135">
        <v>25</v>
      </c>
      <c r="E339" s="137">
        <v>42</v>
      </c>
      <c r="F339" s="521">
        <v>40</v>
      </c>
      <c r="G339" s="521">
        <v>76</v>
      </c>
      <c r="H339" s="521">
        <v>36</v>
      </c>
      <c r="I339" s="272">
        <v>42</v>
      </c>
      <c r="J339" s="272">
        <v>41</v>
      </c>
      <c r="K339" s="272">
        <v>117</v>
      </c>
      <c r="L339" s="272">
        <v>61</v>
      </c>
      <c r="M339" s="521">
        <v>72</v>
      </c>
      <c r="N339" s="521">
        <v>70</v>
      </c>
      <c r="O339" s="521">
        <v>93</v>
      </c>
      <c r="P339" s="610">
        <v>36</v>
      </c>
      <c r="Q339" s="610">
        <v>43</v>
      </c>
      <c r="R339" s="610">
        <v>48</v>
      </c>
      <c r="S339" s="228">
        <v>61</v>
      </c>
      <c r="T339" s="228">
        <v>29</v>
      </c>
      <c r="U339" s="272">
        <v>47</v>
      </c>
      <c r="V339" s="272">
        <v>51</v>
      </c>
      <c r="W339" s="610">
        <v>86</v>
      </c>
      <c r="X339" s="595">
        <v>34</v>
      </c>
      <c r="Y339" s="595">
        <v>62</v>
      </c>
      <c r="Z339" s="595">
        <v>73</v>
      </c>
      <c r="AA339" s="595">
        <v>120</v>
      </c>
      <c r="AB339" s="595">
        <v>44</v>
      </c>
      <c r="AC339" s="112">
        <v>79</v>
      </c>
      <c r="AD339" s="112">
        <v>84</v>
      </c>
      <c r="AE339" s="112">
        <v>117</v>
      </c>
      <c r="AF339" s="112">
        <v>50</v>
      </c>
      <c r="AG339" s="112">
        <v>61</v>
      </c>
      <c r="AH339" s="112">
        <v>57</v>
      </c>
      <c r="AI339" s="112">
        <v>92</v>
      </c>
      <c r="AJ339" s="600"/>
      <c r="AK339" s="600"/>
      <c r="AL339" s="600"/>
      <c r="AM339" s="600"/>
      <c r="AN339" s="600"/>
      <c r="AO339" s="600"/>
      <c r="AP339" s="600"/>
      <c r="AQ339" s="600"/>
      <c r="AR339" s="600"/>
      <c r="AS339" s="600"/>
      <c r="AT339" s="600"/>
      <c r="AU339" s="600"/>
      <c r="AV339" s="600"/>
      <c r="AW339" s="600"/>
      <c r="AX339" s="600"/>
      <c r="AY339" s="600"/>
      <c r="AZ339" s="600"/>
      <c r="BA339" s="600"/>
      <c r="BB339" s="600"/>
      <c r="BC339" s="600"/>
      <c r="BD339" s="600"/>
      <c r="BE339" s="600"/>
      <c r="BF339" s="600"/>
      <c r="BG339" s="600"/>
      <c r="BH339" s="600"/>
      <c r="BI339" s="600"/>
      <c r="BJ339" s="600"/>
      <c r="BK339" s="600"/>
      <c r="BL339" s="600"/>
      <c r="BM339" s="600"/>
      <c r="BN339" s="600"/>
      <c r="BO339" s="600"/>
      <c r="BP339" s="600"/>
      <c r="BQ339" s="600"/>
      <c r="BR339" s="600"/>
      <c r="BS339" s="600"/>
      <c r="BT339" s="600"/>
      <c r="BU339" s="600"/>
      <c r="BV339" s="600"/>
      <c r="BW339" s="600"/>
      <c r="BX339" s="600"/>
      <c r="BY339" s="600"/>
      <c r="BZ339" s="600"/>
      <c r="CA339" s="600"/>
      <c r="CB339" s="600"/>
      <c r="CC339" s="600"/>
      <c r="CD339" s="600"/>
      <c r="CE339" s="600"/>
      <c r="CF339" s="600"/>
      <c r="CG339" s="600"/>
      <c r="CH339" s="600"/>
      <c r="CI339" s="600"/>
      <c r="CJ339" s="600"/>
      <c r="CK339" s="600"/>
      <c r="CL339" s="600"/>
      <c r="CM339" s="600"/>
      <c r="CN339" s="600"/>
      <c r="CO339" s="600"/>
      <c r="CP339" s="600"/>
      <c r="CQ339" s="600"/>
      <c r="CR339" s="600"/>
      <c r="CS339" s="600"/>
      <c r="CT339" s="600"/>
      <c r="CU339" s="600"/>
      <c r="CV339" s="600"/>
      <c r="CW339" s="600"/>
      <c r="CX339" s="600"/>
      <c r="CY339" s="600"/>
      <c r="CZ339" s="600"/>
      <c r="DA339" s="600"/>
      <c r="DB339" s="600"/>
      <c r="DC339" s="600"/>
      <c r="DD339" s="600"/>
      <c r="DE339" s="600"/>
      <c r="DF339" s="600"/>
    </row>
    <row r="340" spans="1:110" ht="20.25" customHeight="1">
      <c r="A340" s="139" t="s">
        <v>630</v>
      </c>
      <c r="B340" s="609"/>
      <c r="C340" s="609"/>
      <c r="D340" s="135">
        <v>5</v>
      </c>
      <c r="E340" s="137">
        <v>2</v>
      </c>
      <c r="F340" s="521">
        <v>1</v>
      </c>
      <c r="G340" s="521">
        <v>0</v>
      </c>
      <c r="H340" s="521">
        <v>1</v>
      </c>
      <c r="I340" s="272">
        <v>1</v>
      </c>
      <c r="J340" s="272">
        <v>0</v>
      </c>
      <c r="K340" s="272">
        <v>1</v>
      </c>
      <c r="L340" s="272">
        <v>1</v>
      </c>
      <c r="M340" s="521">
        <v>2</v>
      </c>
      <c r="N340" s="521">
        <v>0</v>
      </c>
      <c r="O340" s="521">
        <v>0</v>
      </c>
      <c r="P340" s="610">
        <v>1</v>
      </c>
      <c r="Q340" s="610">
        <v>0</v>
      </c>
      <c r="R340" s="610">
        <v>0</v>
      </c>
      <c r="S340" s="228">
        <v>0</v>
      </c>
      <c r="T340" s="228">
        <v>0</v>
      </c>
      <c r="U340" s="272">
        <v>0</v>
      </c>
      <c r="V340" s="272">
        <v>0</v>
      </c>
      <c r="W340" s="610">
        <v>0</v>
      </c>
      <c r="X340" s="595">
        <v>3</v>
      </c>
      <c r="Y340" s="595">
        <v>1</v>
      </c>
      <c r="Z340" s="595">
        <v>0</v>
      </c>
      <c r="AA340" s="595">
        <v>1</v>
      </c>
      <c r="AB340" s="595">
        <v>0</v>
      </c>
      <c r="AC340" s="112">
        <v>0</v>
      </c>
      <c r="AD340" s="112">
        <v>0</v>
      </c>
      <c r="AE340" s="112">
        <v>1</v>
      </c>
      <c r="AF340" s="112">
        <v>0</v>
      </c>
      <c r="AG340" s="112">
        <v>0</v>
      </c>
      <c r="AH340" s="112">
        <v>0</v>
      </c>
      <c r="AI340" s="112">
        <v>1</v>
      </c>
      <c r="AJ340" s="600"/>
      <c r="AK340" s="600"/>
      <c r="AL340" s="600"/>
      <c r="AM340" s="600"/>
      <c r="AN340" s="600"/>
      <c r="AO340" s="600"/>
      <c r="AP340" s="600"/>
      <c r="AQ340" s="600"/>
      <c r="AR340" s="600"/>
      <c r="AS340" s="600"/>
      <c r="AT340" s="600"/>
      <c r="AU340" s="600"/>
      <c r="AV340" s="600"/>
      <c r="AW340" s="600"/>
      <c r="AX340" s="600"/>
      <c r="AY340" s="600"/>
      <c r="AZ340" s="600"/>
      <c r="BA340" s="600"/>
      <c r="BB340" s="600"/>
      <c r="BC340" s="600"/>
      <c r="BD340" s="600"/>
      <c r="BE340" s="600"/>
      <c r="BF340" s="600"/>
      <c r="BG340" s="600"/>
      <c r="BH340" s="600"/>
      <c r="BI340" s="600"/>
      <c r="BJ340" s="600"/>
      <c r="BK340" s="600"/>
      <c r="BL340" s="600"/>
      <c r="BM340" s="600"/>
      <c r="BN340" s="600"/>
      <c r="BO340" s="600"/>
      <c r="BP340" s="600"/>
      <c r="BQ340" s="600"/>
      <c r="BR340" s="600"/>
      <c r="BS340" s="600"/>
      <c r="BT340" s="600"/>
      <c r="BU340" s="600"/>
      <c r="BV340" s="600"/>
      <c r="BW340" s="600"/>
      <c r="BX340" s="600"/>
      <c r="BY340" s="600"/>
      <c r="BZ340" s="600"/>
      <c r="CA340" s="600"/>
      <c r="CB340" s="600"/>
      <c r="CC340" s="600"/>
      <c r="CD340" s="600"/>
      <c r="CE340" s="600"/>
      <c r="CF340" s="600"/>
      <c r="CG340" s="600"/>
      <c r="CH340" s="600"/>
      <c r="CI340" s="600"/>
      <c r="CJ340" s="600"/>
      <c r="CK340" s="600"/>
      <c r="CL340" s="600"/>
      <c r="CM340" s="600"/>
      <c r="CN340" s="600"/>
      <c r="CO340" s="600"/>
      <c r="CP340" s="600"/>
      <c r="CQ340" s="600"/>
      <c r="CR340" s="600"/>
      <c r="CS340" s="600"/>
      <c r="CT340" s="600"/>
      <c r="CU340" s="600"/>
      <c r="CV340" s="600"/>
      <c r="CW340" s="600"/>
      <c r="CX340" s="600"/>
      <c r="CY340" s="600"/>
      <c r="CZ340" s="600"/>
      <c r="DA340" s="600"/>
      <c r="DB340" s="600"/>
      <c r="DC340" s="600"/>
      <c r="DD340" s="600"/>
      <c r="DE340" s="600"/>
      <c r="DF340" s="600"/>
    </row>
    <row r="341" spans="1:110" ht="19.149999999999999" customHeight="1">
      <c r="A341" s="145" t="s">
        <v>355</v>
      </c>
      <c r="B341" s="167"/>
      <c r="C341" s="167"/>
      <c r="D341" s="152">
        <v>3</v>
      </c>
      <c r="E341" s="152">
        <v>4</v>
      </c>
      <c r="F341" s="522">
        <v>3</v>
      </c>
      <c r="G341" s="522">
        <v>5</v>
      </c>
      <c r="H341" s="522">
        <v>3</v>
      </c>
      <c r="I341" s="274">
        <v>4</v>
      </c>
      <c r="J341" s="274">
        <v>4</v>
      </c>
      <c r="K341" s="274">
        <v>3</v>
      </c>
      <c r="L341" s="274">
        <v>4</v>
      </c>
      <c r="M341" s="521">
        <v>4</v>
      </c>
      <c r="N341" s="521">
        <v>1</v>
      </c>
      <c r="O341" s="521">
        <v>2</v>
      </c>
      <c r="P341" s="610">
        <v>1</v>
      </c>
      <c r="Q341" s="610">
        <v>1</v>
      </c>
      <c r="R341" s="610">
        <v>2</v>
      </c>
      <c r="S341" s="276">
        <v>0</v>
      </c>
      <c r="T341" s="276">
        <v>1</v>
      </c>
      <c r="U341" s="274">
        <v>2</v>
      </c>
      <c r="V341" s="274">
        <v>2</v>
      </c>
      <c r="W341" s="167">
        <v>4</v>
      </c>
      <c r="X341" s="595">
        <v>2</v>
      </c>
      <c r="Y341" s="595">
        <v>4</v>
      </c>
      <c r="Z341" s="595">
        <v>4</v>
      </c>
      <c r="AA341" s="595">
        <v>6</v>
      </c>
      <c r="AB341" s="595">
        <v>2</v>
      </c>
      <c r="AC341" s="112">
        <v>3</v>
      </c>
      <c r="AD341" s="112">
        <v>4</v>
      </c>
      <c r="AE341" s="112">
        <v>2</v>
      </c>
      <c r="AF341" s="112">
        <v>0</v>
      </c>
      <c r="AG341" s="112">
        <v>2</v>
      </c>
      <c r="AH341" s="112">
        <v>3</v>
      </c>
      <c r="AI341" s="112">
        <v>8</v>
      </c>
      <c r="AJ341" s="600"/>
      <c r="AK341" s="600"/>
      <c r="AL341" s="600"/>
      <c r="AM341" s="600"/>
      <c r="AN341" s="600"/>
      <c r="AO341" s="600"/>
      <c r="AP341" s="600"/>
      <c r="AQ341" s="600"/>
      <c r="AR341" s="600"/>
      <c r="AS341" s="600"/>
      <c r="AT341" s="600"/>
      <c r="AU341" s="600"/>
      <c r="AV341" s="600"/>
      <c r="AW341" s="600"/>
      <c r="AX341" s="600"/>
      <c r="AY341" s="600"/>
      <c r="AZ341" s="600"/>
      <c r="BA341" s="600"/>
      <c r="BB341" s="600"/>
      <c r="BC341" s="600"/>
      <c r="BD341" s="600"/>
      <c r="BE341" s="600"/>
      <c r="BF341" s="600"/>
      <c r="BG341" s="600"/>
      <c r="BH341" s="600"/>
      <c r="BI341" s="600"/>
      <c r="BJ341" s="600"/>
      <c r="BK341" s="600"/>
      <c r="BL341" s="600"/>
      <c r="BM341" s="600"/>
      <c r="BN341" s="600"/>
      <c r="BO341" s="600"/>
      <c r="BP341" s="600"/>
      <c r="BQ341" s="600"/>
      <c r="BR341" s="600"/>
      <c r="BS341" s="600"/>
      <c r="BT341" s="600"/>
      <c r="BU341" s="600"/>
      <c r="BV341" s="600"/>
      <c r="BW341" s="600"/>
      <c r="BX341" s="600"/>
      <c r="BY341" s="600"/>
      <c r="BZ341" s="600"/>
      <c r="CA341" s="600"/>
      <c r="CB341" s="600"/>
      <c r="CC341" s="600"/>
      <c r="CD341" s="600"/>
      <c r="CE341" s="600"/>
      <c r="CF341" s="600"/>
      <c r="CG341" s="600"/>
      <c r="CH341" s="600"/>
      <c r="CI341" s="600"/>
      <c r="CJ341" s="600"/>
      <c r="CK341" s="600"/>
      <c r="CL341" s="600"/>
      <c r="CM341" s="600"/>
      <c r="CN341" s="600"/>
      <c r="CO341" s="600"/>
      <c r="CP341" s="600"/>
      <c r="CQ341" s="600"/>
      <c r="CR341" s="600"/>
      <c r="CS341" s="600"/>
      <c r="CT341" s="600"/>
      <c r="CU341" s="600"/>
      <c r="CV341" s="600"/>
      <c r="CW341" s="600"/>
      <c r="CX341" s="600"/>
      <c r="CY341" s="600"/>
      <c r="CZ341" s="600"/>
      <c r="DA341" s="600"/>
      <c r="DB341" s="600"/>
      <c r="DC341" s="600"/>
      <c r="DD341" s="600"/>
      <c r="DE341" s="600"/>
      <c r="DF341" s="600"/>
    </row>
    <row r="342" spans="1:110" s="55" customFormat="1" ht="25.5" customHeight="1" thickBot="1">
      <c r="A342" s="296" t="s">
        <v>219</v>
      </c>
      <c r="B342" s="296"/>
      <c r="C342" s="296"/>
      <c r="D342" s="319">
        <f t="shared" ref="D342:W342" si="55">SUM(D336:D341)</f>
        <v>71</v>
      </c>
      <c r="E342" s="319">
        <f t="shared" si="55"/>
        <v>103</v>
      </c>
      <c r="F342" s="319">
        <f t="shared" si="55"/>
        <v>123</v>
      </c>
      <c r="G342" s="319">
        <f t="shared" si="55"/>
        <v>188</v>
      </c>
      <c r="H342" s="319">
        <f t="shared" si="55"/>
        <v>100</v>
      </c>
      <c r="I342" s="319">
        <f t="shared" si="55"/>
        <v>136</v>
      </c>
      <c r="J342" s="319">
        <f t="shared" si="55"/>
        <v>146</v>
      </c>
      <c r="K342" s="319">
        <f t="shared" si="55"/>
        <v>273</v>
      </c>
      <c r="L342" s="319">
        <f t="shared" si="55"/>
        <v>175</v>
      </c>
      <c r="M342" s="319">
        <f t="shared" si="55"/>
        <v>233</v>
      </c>
      <c r="N342" s="319">
        <f t="shared" si="55"/>
        <v>308</v>
      </c>
      <c r="O342" s="319">
        <f t="shared" si="55"/>
        <v>392</v>
      </c>
      <c r="P342" s="320">
        <f t="shared" si="55"/>
        <v>150</v>
      </c>
      <c r="Q342" s="320">
        <f t="shared" si="55"/>
        <v>202</v>
      </c>
      <c r="R342" s="320">
        <f t="shared" si="55"/>
        <v>219</v>
      </c>
      <c r="S342" s="320">
        <f t="shared" si="55"/>
        <v>291</v>
      </c>
      <c r="T342" s="320">
        <f t="shared" si="55"/>
        <v>196</v>
      </c>
      <c r="U342" s="320">
        <f t="shared" si="55"/>
        <v>297</v>
      </c>
      <c r="V342" s="320">
        <f t="shared" si="55"/>
        <v>230</v>
      </c>
      <c r="W342" s="320">
        <f t="shared" si="55"/>
        <v>499</v>
      </c>
      <c r="X342" s="543">
        <f t="shared" ref="X342:AH342" si="56">SUM(X336:X341)</f>
        <v>167</v>
      </c>
      <c r="Y342" s="543">
        <f t="shared" si="56"/>
        <v>366</v>
      </c>
      <c r="Z342" s="543">
        <f t="shared" si="56"/>
        <v>366</v>
      </c>
      <c r="AA342" s="543">
        <f t="shared" si="56"/>
        <v>509</v>
      </c>
      <c r="AB342" s="543">
        <f t="shared" si="56"/>
        <v>218</v>
      </c>
      <c r="AC342" s="543">
        <f t="shared" si="56"/>
        <v>343</v>
      </c>
      <c r="AD342" s="543">
        <f t="shared" si="56"/>
        <v>376</v>
      </c>
      <c r="AE342" s="543">
        <f t="shared" si="56"/>
        <v>621</v>
      </c>
      <c r="AF342" s="543">
        <f t="shared" si="56"/>
        <v>221</v>
      </c>
      <c r="AG342" s="543">
        <f t="shared" si="56"/>
        <v>300</v>
      </c>
      <c r="AH342" s="543">
        <f t="shared" si="56"/>
        <v>329</v>
      </c>
      <c r="AI342" s="543">
        <f>SUM(AI336:AI341)</f>
        <v>434</v>
      </c>
      <c r="AJ342" s="518"/>
      <c r="AK342" s="518"/>
      <c r="AL342" s="518"/>
      <c r="AM342" s="518"/>
      <c r="AN342" s="518"/>
      <c r="AO342" s="518"/>
      <c r="AP342" s="518"/>
      <c r="AQ342" s="518"/>
      <c r="AR342" s="518"/>
      <c r="AS342" s="518"/>
      <c r="AT342" s="518"/>
      <c r="AU342" s="518"/>
      <c r="AV342" s="518"/>
      <c r="AW342" s="518"/>
      <c r="AX342" s="518"/>
      <c r="AY342" s="518"/>
      <c r="AZ342" s="518"/>
      <c r="BA342" s="518"/>
      <c r="BB342" s="518"/>
      <c r="BC342" s="518"/>
      <c r="BD342" s="518"/>
      <c r="BE342" s="518"/>
      <c r="BF342" s="518"/>
      <c r="BG342" s="518"/>
      <c r="BH342" s="518"/>
      <c r="BI342" s="518"/>
      <c r="BJ342" s="518"/>
      <c r="BK342" s="518"/>
      <c r="BL342" s="518"/>
      <c r="BM342" s="518"/>
      <c r="BN342" s="518"/>
      <c r="BO342" s="518"/>
      <c r="BP342" s="518"/>
      <c r="BQ342" s="518"/>
      <c r="BR342" s="518"/>
      <c r="BS342" s="518"/>
      <c r="BT342" s="518"/>
      <c r="BU342" s="518"/>
      <c r="BV342" s="518"/>
      <c r="BW342" s="518"/>
      <c r="BX342" s="518"/>
      <c r="BY342" s="518"/>
      <c r="BZ342" s="518"/>
      <c r="CA342" s="518"/>
      <c r="CB342" s="518"/>
      <c r="CC342" s="518"/>
      <c r="CD342" s="518"/>
      <c r="CE342" s="518"/>
      <c r="CF342" s="518"/>
      <c r="CG342" s="518"/>
      <c r="CH342" s="518"/>
      <c r="CI342" s="518"/>
      <c r="CJ342" s="518"/>
      <c r="CK342" s="518"/>
      <c r="CL342" s="518"/>
      <c r="CM342" s="518"/>
      <c r="CN342" s="518"/>
      <c r="CO342" s="518"/>
      <c r="CP342" s="518"/>
      <c r="CQ342" s="518"/>
      <c r="CR342" s="518"/>
      <c r="CS342" s="518"/>
      <c r="CT342" s="518"/>
      <c r="CU342" s="518"/>
      <c r="CV342" s="518"/>
      <c r="CW342" s="518"/>
      <c r="CX342" s="518"/>
      <c r="CY342" s="518"/>
      <c r="CZ342" s="518"/>
      <c r="DA342" s="518"/>
      <c r="DB342" s="518"/>
      <c r="DC342" s="518"/>
      <c r="DD342" s="518"/>
      <c r="DE342" s="518"/>
      <c r="DF342" s="518"/>
    </row>
    <row r="343" spans="1:110" ht="19.5" customHeight="1" thickTop="1">
      <c r="A343" s="139" t="s">
        <v>242</v>
      </c>
      <c r="B343" s="298"/>
      <c r="C343" s="298"/>
      <c r="D343" s="181" t="s">
        <v>61</v>
      </c>
      <c r="E343" s="181" t="s">
        <v>61</v>
      </c>
      <c r="F343" s="181" t="s">
        <v>61</v>
      </c>
      <c r="G343" s="181" t="s">
        <v>61</v>
      </c>
      <c r="H343" s="181" t="s">
        <v>61</v>
      </c>
      <c r="I343" s="181" t="s">
        <v>61</v>
      </c>
      <c r="J343" s="181" t="s">
        <v>61</v>
      </c>
      <c r="K343" s="181" t="s">
        <v>61</v>
      </c>
      <c r="L343" s="134">
        <v>1</v>
      </c>
      <c r="M343" s="521">
        <v>6</v>
      </c>
      <c r="N343" s="521">
        <v>6</v>
      </c>
      <c r="O343" s="521">
        <v>8</v>
      </c>
      <c r="P343" s="610">
        <v>9</v>
      </c>
      <c r="Q343" s="610">
        <v>5</v>
      </c>
      <c r="R343" s="610">
        <v>7</v>
      </c>
      <c r="S343" s="610">
        <v>9</v>
      </c>
      <c r="T343" s="610">
        <v>9</v>
      </c>
      <c r="U343" s="610">
        <v>12</v>
      </c>
      <c r="V343" s="610">
        <v>13</v>
      </c>
      <c r="W343" s="610">
        <v>11</v>
      </c>
      <c r="X343" s="595">
        <v>12</v>
      </c>
      <c r="Y343" s="595">
        <v>12</v>
      </c>
      <c r="Z343" s="595">
        <v>13</v>
      </c>
      <c r="AA343" s="595">
        <v>16</v>
      </c>
      <c r="AB343" s="595">
        <v>18</v>
      </c>
      <c r="AC343" s="595">
        <v>19</v>
      </c>
      <c r="AD343" s="595">
        <v>19</v>
      </c>
      <c r="AE343" s="595">
        <v>24</v>
      </c>
      <c r="AF343" s="595">
        <v>24</v>
      </c>
      <c r="AG343" s="595">
        <v>15</v>
      </c>
      <c r="AH343" s="595">
        <v>15</v>
      </c>
      <c r="AI343" s="595">
        <v>15</v>
      </c>
      <c r="AJ343" s="600"/>
      <c r="AK343" s="600"/>
      <c r="AL343" s="600"/>
      <c r="AM343" s="600"/>
      <c r="AN343" s="600"/>
      <c r="AO343" s="600"/>
      <c r="AP343" s="600"/>
      <c r="AQ343" s="600"/>
      <c r="AR343" s="600"/>
      <c r="AS343" s="600"/>
      <c r="AT343" s="600"/>
      <c r="AU343" s="600"/>
      <c r="AV343" s="600"/>
      <c r="AW343" s="600"/>
      <c r="AX343" s="600"/>
      <c r="AY343" s="600"/>
      <c r="AZ343" s="600"/>
      <c r="BA343" s="600"/>
      <c r="BB343" s="600"/>
      <c r="BC343" s="600"/>
      <c r="BD343" s="600"/>
      <c r="BE343" s="600"/>
      <c r="BF343" s="600"/>
      <c r="BG343" s="600"/>
      <c r="BH343" s="600"/>
      <c r="BI343" s="600"/>
      <c r="BJ343" s="600"/>
      <c r="BK343" s="600"/>
      <c r="BL343" s="600"/>
      <c r="BM343" s="600"/>
      <c r="BN343" s="600"/>
      <c r="BO343" s="600"/>
      <c r="BP343" s="600"/>
      <c r="BQ343" s="600"/>
      <c r="BR343" s="600"/>
      <c r="BS343" s="600"/>
      <c r="BT343" s="600"/>
      <c r="BU343" s="600"/>
      <c r="BV343" s="600"/>
      <c r="BW343" s="600"/>
      <c r="BX343" s="600"/>
      <c r="BY343" s="600"/>
      <c r="BZ343" s="600"/>
      <c r="CA343" s="600"/>
      <c r="CB343" s="600"/>
      <c r="CC343" s="600"/>
      <c r="CD343" s="600"/>
      <c r="CE343" s="600"/>
      <c r="CF343" s="600"/>
      <c r="CG343" s="600"/>
      <c r="CH343" s="600"/>
      <c r="CI343" s="600"/>
      <c r="CJ343" s="600"/>
      <c r="CK343" s="600"/>
      <c r="CL343" s="600"/>
      <c r="CM343" s="600"/>
      <c r="CN343" s="600"/>
      <c r="CO343" s="600"/>
      <c r="CP343" s="600"/>
      <c r="CQ343" s="600"/>
      <c r="CR343" s="600"/>
      <c r="CS343" s="600"/>
      <c r="CT343" s="600"/>
      <c r="CU343" s="600"/>
      <c r="CV343" s="600"/>
      <c r="CW343" s="600"/>
      <c r="CX343" s="600"/>
      <c r="CY343" s="600"/>
      <c r="CZ343" s="600"/>
      <c r="DA343" s="600"/>
      <c r="DB343" s="600"/>
      <c r="DC343" s="600"/>
      <c r="DD343" s="600"/>
      <c r="DE343" s="600"/>
      <c r="DF343" s="600"/>
    </row>
    <row r="344" spans="1:110" s="45" customFormat="1" ht="18" customHeight="1">
      <c r="A344" s="611"/>
      <c r="B344" s="298"/>
      <c r="C344" s="298"/>
      <c r="D344" s="329"/>
      <c r="E344" s="329"/>
      <c r="F344" s="329"/>
      <c r="G344" s="329"/>
      <c r="H344" s="329"/>
      <c r="I344" s="329"/>
      <c r="J344" s="329"/>
      <c r="K344" s="329"/>
      <c r="L344" s="329"/>
      <c r="M344" s="134"/>
      <c r="N344" s="521"/>
      <c r="O344" s="521"/>
      <c r="P344" s="610"/>
      <c r="Q344" s="610"/>
      <c r="R344" s="610"/>
      <c r="S344" s="610"/>
      <c r="T344" s="610"/>
      <c r="U344" s="611"/>
      <c r="V344" s="611"/>
      <c r="W344" s="610"/>
      <c r="X344" s="595"/>
      <c r="Y344" s="595"/>
      <c r="Z344" s="595"/>
      <c r="AA344" s="600"/>
      <c r="AB344" s="600"/>
      <c r="AC344" s="600"/>
      <c r="AD344" s="600"/>
      <c r="AE344" s="600"/>
      <c r="AF344" s="600"/>
      <c r="AG344" s="600"/>
      <c r="AH344" s="600"/>
      <c r="AI344" s="600"/>
      <c r="AJ344" s="600"/>
      <c r="AK344" s="600"/>
      <c r="AL344" s="600"/>
      <c r="AM344" s="600"/>
      <c r="AN344" s="600"/>
      <c r="AO344" s="600"/>
      <c r="AP344" s="600"/>
      <c r="AQ344" s="600"/>
      <c r="AR344" s="600"/>
      <c r="AS344" s="601"/>
      <c r="AT344" s="601"/>
      <c r="AU344" s="601"/>
      <c r="AV344" s="601"/>
      <c r="AW344" s="601"/>
      <c r="AX344" s="601"/>
      <c r="AY344" s="601"/>
      <c r="AZ344" s="601"/>
      <c r="BA344" s="601"/>
      <c r="BB344" s="601"/>
      <c r="BC344" s="601"/>
      <c r="BD344" s="601"/>
      <c r="BE344" s="601"/>
      <c r="BF344" s="601"/>
      <c r="BG344" s="601"/>
      <c r="BH344" s="601"/>
      <c r="BI344" s="601"/>
      <c r="BJ344" s="601"/>
      <c r="BK344" s="601"/>
      <c r="BL344" s="601"/>
      <c r="BM344" s="601"/>
      <c r="BN344" s="601"/>
      <c r="BO344" s="601"/>
      <c r="BP344" s="601"/>
      <c r="BQ344" s="601"/>
      <c r="BR344" s="601"/>
      <c r="BS344" s="601"/>
      <c r="BT344" s="601"/>
      <c r="BU344" s="601"/>
      <c r="BV344" s="601"/>
      <c r="BW344" s="601"/>
      <c r="BX344" s="601"/>
      <c r="BY344" s="601"/>
      <c r="BZ344" s="601"/>
      <c r="CA344" s="601"/>
      <c r="CB344" s="601"/>
      <c r="CC344" s="601"/>
      <c r="CD344" s="601"/>
      <c r="CE344" s="601"/>
      <c r="CF344" s="601"/>
      <c r="CG344" s="601"/>
      <c r="CH344" s="601"/>
      <c r="CI344" s="601"/>
      <c r="CJ344" s="601"/>
      <c r="CK344" s="601"/>
      <c r="CL344" s="601"/>
      <c r="CM344" s="601"/>
      <c r="CN344" s="601"/>
      <c r="CO344" s="601"/>
      <c r="CP344" s="601"/>
      <c r="CQ344" s="601"/>
      <c r="CR344" s="601"/>
      <c r="CS344" s="601"/>
      <c r="CT344" s="601"/>
      <c r="CU344" s="601"/>
      <c r="CV344" s="601"/>
      <c r="CW344" s="601"/>
      <c r="CX344" s="601"/>
      <c r="CY344" s="601"/>
      <c r="CZ344" s="601"/>
      <c r="DA344" s="601"/>
      <c r="DB344" s="601"/>
      <c r="DC344" s="601"/>
      <c r="DD344" s="601"/>
      <c r="DE344" s="601"/>
      <c r="DF344" s="601"/>
    </row>
    <row r="345" spans="1:110" s="45" customFormat="1" ht="18" customHeight="1">
      <c r="A345" s="611"/>
      <c r="B345" s="298"/>
      <c r="C345" s="298"/>
      <c r="D345" s="329"/>
      <c r="E345" s="329"/>
      <c r="F345" s="329"/>
      <c r="G345" s="329"/>
      <c r="H345" s="329"/>
      <c r="I345" s="329"/>
      <c r="J345" s="329"/>
      <c r="K345" s="329"/>
      <c r="L345" s="329"/>
      <c r="M345" s="134"/>
      <c r="N345" s="521"/>
      <c r="O345" s="521"/>
      <c r="P345" s="610"/>
      <c r="Q345" s="610"/>
      <c r="R345" s="610"/>
      <c r="S345" s="610"/>
      <c r="T345" s="610"/>
      <c r="U345" s="611"/>
      <c r="V345" s="611"/>
      <c r="W345" s="610"/>
      <c r="X345" s="595"/>
      <c r="Y345" s="595"/>
      <c r="Z345" s="595"/>
      <c r="AA345" s="600"/>
      <c r="AB345" s="600"/>
      <c r="AC345" s="600"/>
      <c r="AD345" s="600"/>
      <c r="AE345" s="600"/>
      <c r="AF345" s="600"/>
      <c r="AG345" s="600"/>
      <c r="AH345" s="600"/>
      <c r="AI345" s="600"/>
      <c r="AJ345" s="600"/>
      <c r="AK345" s="600"/>
      <c r="AL345" s="600"/>
      <c r="AM345" s="600"/>
      <c r="AN345" s="600"/>
      <c r="AO345" s="600"/>
      <c r="AP345" s="600"/>
      <c r="AQ345" s="600"/>
      <c r="AR345" s="600"/>
      <c r="AS345" s="601"/>
      <c r="AT345" s="601"/>
      <c r="AU345" s="601"/>
      <c r="AV345" s="601"/>
      <c r="AW345" s="601"/>
      <c r="AX345" s="601"/>
      <c r="AY345" s="601"/>
      <c r="AZ345" s="601"/>
      <c r="BA345" s="601"/>
      <c r="BB345" s="601"/>
      <c r="BC345" s="601"/>
      <c r="BD345" s="601"/>
      <c r="BE345" s="601"/>
      <c r="BF345" s="601"/>
      <c r="BG345" s="601"/>
      <c r="BH345" s="601"/>
      <c r="BI345" s="601"/>
      <c r="BJ345" s="601"/>
      <c r="BK345" s="601"/>
      <c r="BL345" s="601"/>
      <c r="BM345" s="601"/>
      <c r="BN345" s="601"/>
      <c r="BO345" s="601"/>
      <c r="BP345" s="601"/>
      <c r="BQ345" s="601"/>
      <c r="BR345" s="601"/>
      <c r="BS345" s="601"/>
      <c r="BT345" s="601"/>
      <c r="BU345" s="601"/>
      <c r="BV345" s="601"/>
      <c r="BW345" s="601"/>
      <c r="BX345" s="601"/>
      <c r="BY345" s="601"/>
      <c r="BZ345" s="601"/>
      <c r="CA345" s="601"/>
      <c r="CB345" s="601"/>
      <c r="CC345" s="601"/>
      <c r="CD345" s="601"/>
      <c r="CE345" s="601"/>
      <c r="CF345" s="601"/>
      <c r="CG345" s="601"/>
      <c r="CH345" s="601"/>
      <c r="CI345" s="601"/>
      <c r="CJ345" s="601"/>
      <c r="CK345" s="601"/>
      <c r="CL345" s="601"/>
      <c r="CM345" s="601"/>
      <c r="CN345" s="601"/>
      <c r="CO345" s="601"/>
      <c r="CP345" s="601"/>
      <c r="CQ345" s="601"/>
      <c r="CR345" s="601"/>
      <c r="CS345" s="601"/>
      <c r="CT345" s="601"/>
      <c r="CU345" s="601"/>
      <c r="CV345" s="601"/>
      <c r="CW345" s="601"/>
      <c r="CX345" s="601"/>
      <c r="CY345" s="601"/>
      <c r="CZ345" s="601"/>
      <c r="DA345" s="601"/>
      <c r="DB345" s="601"/>
      <c r="DC345" s="601"/>
      <c r="DD345" s="601"/>
      <c r="DE345" s="601"/>
      <c r="DF345" s="601"/>
    </row>
    <row r="346" spans="1:110" s="55" customFormat="1" ht="18" customHeight="1">
      <c r="A346" s="608" t="s">
        <v>243</v>
      </c>
      <c r="B346" s="142"/>
      <c r="C346" s="142"/>
      <c r="D346" s="311"/>
      <c r="E346" s="311"/>
      <c r="F346" s="311"/>
      <c r="G346" s="311"/>
      <c r="H346" s="311"/>
      <c r="I346" s="311"/>
      <c r="J346" s="311"/>
      <c r="K346" s="311"/>
      <c r="L346" s="311"/>
      <c r="M346" s="331"/>
      <c r="N346" s="272"/>
      <c r="O346" s="272"/>
      <c r="P346" s="228"/>
      <c r="Q346" s="228"/>
      <c r="R346" s="228"/>
      <c r="S346" s="228"/>
      <c r="T346" s="228"/>
      <c r="U346" s="298"/>
      <c r="V346" s="228"/>
      <c r="W346" s="228"/>
      <c r="X346" s="112"/>
      <c r="Y346" s="112"/>
      <c r="Z346" s="112"/>
      <c r="AA346" s="518"/>
      <c r="AB346" s="518"/>
      <c r="AC346" s="518"/>
      <c r="AD346" s="518"/>
      <c r="AE346" s="518"/>
      <c r="AF346" s="518"/>
      <c r="AG346" s="518"/>
      <c r="AH346" s="518"/>
      <c r="AI346" s="518"/>
      <c r="AJ346" s="518"/>
      <c r="AK346" s="518"/>
      <c r="AL346" s="518"/>
      <c r="AM346" s="518"/>
      <c r="AN346" s="518"/>
      <c r="AO346" s="518"/>
      <c r="AP346" s="518"/>
      <c r="AQ346" s="518"/>
      <c r="AR346" s="518"/>
      <c r="AS346" s="518"/>
      <c r="AT346" s="518"/>
      <c r="AU346" s="518"/>
      <c r="AV346" s="518"/>
      <c r="AW346" s="518"/>
      <c r="AX346" s="518"/>
      <c r="AY346" s="518"/>
      <c r="AZ346" s="518"/>
      <c r="BA346" s="518"/>
      <c r="BB346" s="518"/>
      <c r="BC346" s="518"/>
      <c r="BD346" s="518"/>
      <c r="BE346" s="518"/>
      <c r="BF346" s="518"/>
      <c r="BG346" s="518"/>
      <c r="BH346" s="518"/>
      <c r="BI346" s="518"/>
      <c r="BJ346" s="518"/>
      <c r="BK346" s="518"/>
      <c r="BL346" s="518"/>
      <c r="BM346" s="518"/>
      <c r="BN346" s="518"/>
      <c r="BO346" s="518"/>
      <c r="BP346" s="518"/>
      <c r="BQ346" s="518"/>
      <c r="BR346" s="518"/>
      <c r="BS346" s="518"/>
      <c r="BT346" s="518"/>
      <c r="BU346" s="518"/>
      <c r="BV346" s="518"/>
      <c r="BW346" s="518"/>
      <c r="BX346" s="518"/>
      <c r="BY346" s="518"/>
      <c r="BZ346" s="518"/>
      <c r="CA346" s="518"/>
      <c r="CB346" s="518"/>
      <c r="CC346" s="518"/>
      <c r="CD346" s="518"/>
      <c r="CE346" s="518"/>
      <c r="CF346" s="518"/>
      <c r="CG346" s="518"/>
      <c r="CH346" s="518"/>
      <c r="CI346" s="518"/>
      <c r="CJ346" s="518"/>
      <c r="CK346" s="518"/>
      <c r="CL346" s="518"/>
      <c r="CM346" s="518"/>
      <c r="CN346" s="518"/>
      <c r="CO346" s="518"/>
      <c r="CP346" s="518"/>
      <c r="CQ346" s="518"/>
      <c r="CR346" s="518"/>
      <c r="CS346" s="518"/>
      <c r="CT346" s="518"/>
      <c r="CU346" s="518"/>
      <c r="CV346" s="518"/>
      <c r="CW346" s="518"/>
      <c r="CX346" s="518"/>
      <c r="CY346" s="518"/>
      <c r="CZ346" s="518"/>
      <c r="DA346" s="518"/>
      <c r="DB346" s="518"/>
      <c r="DC346" s="518"/>
      <c r="DD346" s="518"/>
      <c r="DE346" s="518"/>
      <c r="DF346" s="518"/>
    </row>
    <row r="347" spans="1:110" s="55" customFormat="1" ht="37.5" customHeight="1" thickBot="1">
      <c r="A347" s="126" t="s">
        <v>17</v>
      </c>
      <c r="B347" s="127"/>
      <c r="C347" s="128"/>
      <c r="D347" s="283" t="s">
        <v>405</v>
      </c>
      <c r="E347" s="283" t="s">
        <v>406</v>
      </c>
      <c r="F347" s="283" t="s">
        <v>407</v>
      </c>
      <c r="G347" s="283" t="s">
        <v>408</v>
      </c>
      <c r="H347" s="283" t="s">
        <v>409</v>
      </c>
      <c r="I347" s="283" t="s">
        <v>410</v>
      </c>
      <c r="J347" s="283" t="s">
        <v>411</v>
      </c>
      <c r="K347" s="283" t="s">
        <v>412</v>
      </c>
      <c r="L347" s="283" t="s">
        <v>413</v>
      </c>
      <c r="M347" s="129" t="s">
        <v>414</v>
      </c>
      <c r="N347" s="129" t="s">
        <v>415</v>
      </c>
      <c r="O347" s="129" t="s">
        <v>416</v>
      </c>
      <c r="P347" s="130" t="s">
        <v>417</v>
      </c>
      <c r="Q347" s="130" t="s">
        <v>418</v>
      </c>
      <c r="R347" s="130" t="s">
        <v>419</v>
      </c>
      <c r="S347" s="130" t="s">
        <v>420</v>
      </c>
      <c r="T347" s="130" t="s">
        <v>421</v>
      </c>
      <c r="U347" s="130" t="s">
        <v>422</v>
      </c>
      <c r="V347" s="130" t="s">
        <v>423</v>
      </c>
      <c r="W347" s="130" t="s">
        <v>424</v>
      </c>
      <c r="X347" s="527" t="s">
        <v>425</v>
      </c>
      <c r="Y347" s="527" t="s">
        <v>426</v>
      </c>
      <c r="Z347" s="527" t="s">
        <v>427</v>
      </c>
      <c r="AA347" s="527" t="s">
        <v>428</v>
      </c>
      <c r="AB347" s="527" t="s">
        <v>429</v>
      </c>
      <c r="AC347" s="527" t="s">
        <v>430</v>
      </c>
      <c r="AD347" s="527" t="s">
        <v>431</v>
      </c>
      <c r="AE347" s="527" t="s">
        <v>432</v>
      </c>
      <c r="AF347" s="527" t="s">
        <v>18</v>
      </c>
      <c r="AG347" s="527" t="s">
        <v>19</v>
      </c>
      <c r="AH347" s="527" t="s">
        <v>20</v>
      </c>
      <c r="AI347" s="527" t="s">
        <v>21</v>
      </c>
      <c r="AJ347" s="518"/>
      <c r="AK347" s="518"/>
      <c r="AL347" s="518"/>
      <c r="AM347" s="518"/>
      <c r="AN347" s="518"/>
      <c r="AO347" s="518"/>
      <c r="AP347" s="518"/>
      <c r="AQ347" s="518"/>
      <c r="AR347" s="518"/>
      <c r="AS347" s="518"/>
      <c r="AT347" s="518"/>
      <c r="AU347" s="518"/>
      <c r="AV347" s="518"/>
      <c r="AW347" s="518"/>
      <c r="AX347" s="518"/>
      <c r="AY347" s="518"/>
      <c r="AZ347" s="518"/>
      <c r="BA347" s="518"/>
      <c r="BB347" s="518"/>
      <c r="BC347" s="518"/>
      <c r="BD347" s="518"/>
      <c r="BE347" s="518"/>
      <c r="BF347" s="518"/>
      <c r="BG347" s="518"/>
      <c r="BH347" s="518"/>
      <c r="BI347" s="518"/>
      <c r="BJ347" s="518"/>
      <c r="BK347" s="518"/>
      <c r="BL347" s="518"/>
      <c r="BM347" s="518"/>
      <c r="BN347" s="518"/>
      <c r="BO347" s="518"/>
      <c r="BP347" s="518"/>
      <c r="BQ347" s="518"/>
      <c r="BR347" s="518"/>
      <c r="BS347" s="518"/>
      <c r="BT347" s="518"/>
      <c r="BU347" s="518"/>
      <c r="BV347" s="518"/>
      <c r="BW347" s="518"/>
      <c r="BX347" s="518"/>
      <c r="BY347" s="518"/>
      <c r="BZ347" s="518"/>
      <c r="CA347" s="518"/>
      <c r="CB347" s="518"/>
      <c r="CC347" s="518"/>
      <c r="CD347" s="518"/>
      <c r="CE347" s="518"/>
      <c r="CF347" s="518"/>
      <c r="CG347" s="518"/>
      <c r="CH347" s="518"/>
      <c r="CI347" s="518"/>
      <c r="CJ347" s="518"/>
      <c r="CK347" s="518"/>
      <c r="CL347" s="518"/>
      <c r="CM347" s="518"/>
      <c r="CN347" s="518"/>
      <c r="CO347" s="518"/>
      <c r="CP347" s="518"/>
      <c r="CQ347" s="518"/>
      <c r="CR347" s="518"/>
      <c r="CS347" s="518"/>
      <c r="CT347" s="518"/>
      <c r="CU347" s="518"/>
      <c r="CV347" s="518"/>
      <c r="CW347" s="518"/>
      <c r="CX347" s="518"/>
      <c r="CY347" s="518"/>
      <c r="CZ347" s="518"/>
      <c r="DA347" s="518"/>
      <c r="DB347" s="518"/>
      <c r="DC347" s="518"/>
      <c r="DD347" s="518"/>
      <c r="DE347" s="518"/>
      <c r="DF347" s="518"/>
    </row>
    <row r="348" spans="1:110" s="57" customFormat="1" ht="18" customHeight="1">
      <c r="A348" s="139" t="s">
        <v>628</v>
      </c>
      <c r="B348" s="609"/>
      <c r="C348" s="609"/>
      <c r="D348" s="135">
        <v>0</v>
      </c>
      <c r="E348" s="137">
        <v>4</v>
      </c>
      <c r="F348" s="521">
        <v>0</v>
      </c>
      <c r="G348" s="521">
        <v>1</v>
      </c>
      <c r="H348" s="315">
        <v>0</v>
      </c>
      <c r="I348" s="272">
        <v>0</v>
      </c>
      <c r="J348" s="272">
        <v>0</v>
      </c>
      <c r="K348" s="272">
        <v>52</v>
      </c>
      <c r="L348" s="521">
        <v>0</v>
      </c>
      <c r="M348" s="318" t="s">
        <v>61</v>
      </c>
      <c r="N348" s="318">
        <v>0</v>
      </c>
      <c r="O348" s="318">
        <v>0</v>
      </c>
      <c r="P348" s="136">
        <v>31</v>
      </c>
      <c r="Q348" s="136">
        <v>25</v>
      </c>
      <c r="R348" s="136">
        <v>0</v>
      </c>
      <c r="S348" s="136">
        <v>1</v>
      </c>
      <c r="T348" s="136">
        <v>20</v>
      </c>
      <c r="U348" s="135" t="s">
        <v>61</v>
      </c>
      <c r="V348" s="135">
        <v>5</v>
      </c>
      <c r="W348" s="228">
        <v>0</v>
      </c>
      <c r="X348" s="112">
        <v>16</v>
      </c>
      <c r="Y348" s="112">
        <v>1</v>
      </c>
      <c r="Z348" s="380" t="s">
        <v>61</v>
      </c>
      <c r="AA348" s="380" t="s">
        <v>61</v>
      </c>
      <c r="AB348" s="380">
        <v>0</v>
      </c>
      <c r="AC348" s="380">
        <v>0</v>
      </c>
      <c r="AD348" s="380" t="s">
        <v>61</v>
      </c>
      <c r="AE348" s="380" t="s">
        <v>61</v>
      </c>
      <c r="AF348" s="380">
        <v>1</v>
      </c>
      <c r="AG348" s="380">
        <v>0</v>
      </c>
      <c r="AH348" s="380">
        <v>0</v>
      </c>
      <c r="AI348" s="380">
        <v>1</v>
      </c>
      <c r="AJ348" s="518"/>
      <c r="AK348" s="518"/>
      <c r="AL348" s="518"/>
      <c r="AM348" s="518"/>
      <c r="AN348" s="518"/>
      <c r="AO348" s="518"/>
      <c r="AP348" s="518"/>
      <c r="AQ348" s="518"/>
      <c r="AR348" s="518"/>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c r="CV348" s="120"/>
      <c r="CW348" s="120"/>
      <c r="CX348" s="120"/>
      <c r="CY348" s="120"/>
      <c r="CZ348" s="120"/>
      <c r="DA348" s="120"/>
      <c r="DB348" s="120"/>
      <c r="DC348" s="120"/>
      <c r="DD348" s="120"/>
      <c r="DE348" s="120"/>
      <c r="DF348" s="120"/>
    </row>
    <row r="349" spans="1:110" s="57" customFormat="1" ht="18" customHeight="1">
      <c r="A349" s="609" t="s">
        <v>629</v>
      </c>
      <c r="B349" s="609"/>
      <c r="C349" s="609"/>
      <c r="D349" s="135">
        <v>43</v>
      </c>
      <c r="E349" s="137">
        <v>539</v>
      </c>
      <c r="F349" s="521">
        <v>4</v>
      </c>
      <c r="G349" s="521">
        <v>3</v>
      </c>
      <c r="H349" s="521">
        <v>15</v>
      </c>
      <c r="I349" s="272">
        <v>0</v>
      </c>
      <c r="J349" s="272">
        <v>2</v>
      </c>
      <c r="K349" s="272">
        <v>1</v>
      </c>
      <c r="L349" s="521">
        <v>21</v>
      </c>
      <c r="M349" s="273">
        <v>1</v>
      </c>
      <c r="N349" s="273">
        <v>1</v>
      </c>
      <c r="O349" s="273">
        <v>-8.6401552739076237E-2</v>
      </c>
      <c r="P349" s="136" t="s">
        <v>61</v>
      </c>
      <c r="Q349" s="136">
        <v>0</v>
      </c>
      <c r="R349" s="136">
        <v>0</v>
      </c>
      <c r="S349" s="332">
        <v>1</v>
      </c>
      <c r="T349" s="377" t="s">
        <v>61</v>
      </c>
      <c r="U349" s="135">
        <v>0</v>
      </c>
      <c r="V349" s="135">
        <v>1</v>
      </c>
      <c r="W349" s="228">
        <v>0</v>
      </c>
      <c r="X349" s="112">
        <v>22</v>
      </c>
      <c r="Y349" s="380" t="s">
        <v>61</v>
      </c>
      <c r="Z349" s="380" t="s">
        <v>61</v>
      </c>
      <c r="AA349" s="380">
        <v>10</v>
      </c>
      <c r="AB349" s="380">
        <v>0</v>
      </c>
      <c r="AC349" s="380">
        <v>0</v>
      </c>
      <c r="AD349" s="380" t="s">
        <v>61</v>
      </c>
      <c r="AE349" s="380">
        <v>10</v>
      </c>
      <c r="AF349" s="380" t="s">
        <v>61</v>
      </c>
      <c r="AG349" s="380">
        <v>0</v>
      </c>
      <c r="AH349" s="380">
        <v>0</v>
      </c>
      <c r="AI349" s="380">
        <v>0</v>
      </c>
      <c r="AJ349" s="518"/>
      <c r="AK349" s="518"/>
      <c r="AL349" s="518"/>
      <c r="AM349" s="518"/>
      <c r="AN349" s="518"/>
      <c r="AO349" s="518"/>
      <c r="AP349" s="518"/>
      <c r="AQ349" s="518"/>
      <c r="AR349" s="518"/>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c r="CV349" s="120"/>
      <c r="CW349" s="120"/>
      <c r="CX349" s="120"/>
      <c r="CY349" s="120"/>
      <c r="CZ349" s="120"/>
      <c r="DA349" s="120"/>
      <c r="DB349" s="120"/>
      <c r="DC349" s="120"/>
      <c r="DD349" s="120"/>
      <c r="DE349" s="120"/>
      <c r="DF349" s="120"/>
    </row>
    <row r="350" spans="1:110" ht="20.25" customHeight="1">
      <c r="A350" s="139" t="s">
        <v>212</v>
      </c>
      <c r="B350" s="609"/>
      <c r="C350" s="609"/>
      <c r="D350" s="288" t="s">
        <v>61</v>
      </c>
      <c r="E350" s="288" t="s">
        <v>61</v>
      </c>
      <c r="F350" s="288" t="s">
        <v>61</v>
      </c>
      <c r="G350" s="227">
        <v>140</v>
      </c>
      <c r="H350" s="315" t="s">
        <v>61</v>
      </c>
      <c r="I350" s="315" t="s">
        <v>61</v>
      </c>
      <c r="J350" s="315">
        <v>245</v>
      </c>
      <c r="K350" s="224" t="s">
        <v>61</v>
      </c>
      <c r="L350" s="521">
        <v>1031</v>
      </c>
      <c r="M350" s="521">
        <v>-2</v>
      </c>
      <c r="N350" s="521">
        <v>441</v>
      </c>
      <c r="O350" s="521">
        <v>22</v>
      </c>
      <c r="P350" s="136">
        <v>0</v>
      </c>
      <c r="Q350" s="136">
        <v>3</v>
      </c>
      <c r="R350" s="136">
        <v>0</v>
      </c>
      <c r="S350" s="136">
        <v>0</v>
      </c>
      <c r="T350" s="136" t="s">
        <v>61</v>
      </c>
      <c r="U350" s="135" t="s">
        <v>61</v>
      </c>
      <c r="V350" s="135" t="s">
        <v>61</v>
      </c>
      <c r="W350" s="135" t="s">
        <v>61</v>
      </c>
      <c r="X350" s="595">
        <v>0</v>
      </c>
      <c r="Y350" s="595">
        <v>0</v>
      </c>
      <c r="Z350" s="595">
        <v>24</v>
      </c>
      <c r="AA350" s="602" t="s">
        <v>61</v>
      </c>
      <c r="AB350" s="602">
        <v>0</v>
      </c>
      <c r="AC350" s="380">
        <v>0</v>
      </c>
      <c r="AD350" s="380">
        <v>0</v>
      </c>
      <c r="AE350" s="380" t="s">
        <v>61</v>
      </c>
      <c r="AF350" s="380" t="s">
        <v>61</v>
      </c>
      <c r="AG350" s="380" t="s">
        <v>61</v>
      </c>
      <c r="AH350" s="380">
        <v>0</v>
      </c>
      <c r="AI350" s="380">
        <v>0</v>
      </c>
      <c r="AJ350" s="600"/>
      <c r="AK350" s="600"/>
      <c r="AL350" s="600"/>
      <c r="AM350" s="600"/>
      <c r="AN350" s="600"/>
      <c r="AO350" s="600"/>
      <c r="AP350" s="600"/>
      <c r="AQ350" s="600"/>
      <c r="AR350" s="600"/>
      <c r="AS350" s="600"/>
      <c r="AT350" s="600"/>
      <c r="AU350" s="600"/>
      <c r="AV350" s="600"/>
      <c r="AW350" s="600"/>
      <c r="AX350" s="600"/>
      <c r="AY350" s="600"/>
      <c r="AZ350" s="600"/>
      <c r="BA350" s="600"/>
      <c r="BB350" s="600"/>
      <c r="BC350" s="600"/>
      <c r="BD350" s="600"/>
      <c r="BE350" s="600"/>
      <c r="BF350" s="600"/>
      <c r="BG350" s="600"/>
      <c r="BH350" s="600"/>
      <c r="BI350" s="600"/>
      <c r="BJ350" s="600"/>
      <c r="BK350" s="600"/>
      <c r="BL350" s="600"/>
      <c r="BM350" s="600"/>
      <c r="BN350" s="600"/>
      <c r="BO350" s="600"/>
      <c r="BP350" s="600"/>
      <c r="BQ350" s="600"/>
      <c r="BR350" s="600"/>
      <c r="BS350" s="600"/>
      <c r="BT350" s="600"/>
      <c r="BU350" s="600"/>
      <c r="BV350" s="600"/>
      <c r="BW350" s="600"/>
      <c r="BX350" s="600"/>
      <c r="BY350" s="600"/>
      <c r="BZ350" s="600"/>
      <c r="CA350" s="600"/>
      <c r="CB350" s="600"/>
      <c r="CC350" s="600"/>
      <c r="CD350" s="600"/>
      <c r="CE350" s="600"/>
      <c r="CF350" s="600"/>
      <c r="CG350" s="600"/>
      <c r="CH350" s="600"/>
      <c r="CI350" s="600"/>
      <c r="CJ350" s="600"/>
      <c r="CK350" s="600"/>
      <c r="CL350" s="600"/>
      <c r="CM350" s="600"/>
      <c r="CN350" s="600"/>
      <c r="CO350" s="600"/>
      <c r="CP350" s="600"/>
      <c r="CQ350" s="600"/>
      <c r="CR350" s="600"/>
      <c r="CS350" s="600"/>
      <c r="CT350" s="600"/>
      <c r="CU350" s="600"/>
      <c r="CV350" s="600"/>
      <c r="CW350" s="600"/>
      <c r="CX350" s="600"/>
      <c r="CY350" s="600"/>
      <c r="CZ350" s="600"/>
      <c r="DA350" s="600"/>
      <c r="DB350" s="600"/>
      <c r="DC350" s="600"/>
      <c r="DD350" s="600"/>
      <c r="DE350" s="600"/>
      <c r="DF350" s="600"/>
    </row>
    <row r="351" spans="1:110" ht="20.25" customHeight="1">
      <c r="A351" s="139" t="s">
        <v>621</v>
      </c>
      <c r="B351" s="609"/>
      <c r="C351" s="609"/>
      <c r="D351" s="135">
        <v>0</v>
      </c>
      <c r="E351" s="137">
        <v>130</v>
      </c>
      <c r="F351" s="521">
        <v>0</v>
      </c>
      <c r="G351" s="521">
        <v>0</v>
      </c>
      <c r="H351" s="315" t="s">
        <v>61</v>
      </c>
      <c r="I351" s="315" t="s">
        <v>61</v>
      </c>
      <c r="J351" s="315" t="s">
        <v>61</v>
      </c>
      <c r="K351" s="272">
        <v>1</v>
      </c>
      <c r="L351" s="135" t="s">
        <v>61</v>
      </c>
      <c r="M351" s="135" t="s">
        <v>61</v>
      </c>
      <c r="N351" s="135" t="s">
        <v>61</v>
      </c>
      <c r="O351" s="135" t="s">
        <v>61</v>
      </c>
      <c r="P351" s="136" t="s">
        <v>61</v>
      </c>
      <c r="Q351" s="136">
        <v>0</v>
      </c>
      <c r="R351" s="136">
        <v>3</v>
      </c>
      <c r="S351" s="332">
        <v>2</v>
      </c>
      <c r="T351" s="377" t="s">
        <v>61</v>
      </c>
      <c r="U351" s="135" t="s">
        <v>61</v>
      </c>
      <c r="V351" s="135" t="s">
        <v>61</v>
      </c>
      <c r="W351" s="610">
        <v>0</v>
      </c>
      <c r="X351" s="602" t="s">
        <v>61</v>
      </c>
      <c r="Y351" s="602" t="s">
        <v>61</v>
      </c>
      <c r="Z351" s="602" t="s">
        <v>61</v>
      </c>
      <c r="AA351" s="602" t="s">
        <v>61</v>
      </c>
      <c r="AB351" s="602" t="s">
        <v>61</v>
      </c>
      <c r="AC351" s="380" t="s">
        <v>61</v>
      </c>
      <c r="AD351" s="380" t="s">
        <v>61</v>
      </c>
      <c r="AE351" s="380" t="s">
        <v>61</v>
      </c>
      <c r="AF351" s="380" t="s">
        <v>61</v>
      </c>
      <c r="AG351" s="380" t="s">
        <v>61</v>
      </c>
      <c r="AH351" s="380">
        <v>0</v>
      </c>
      <c r="AI351" s="380">
        <v>0</v>
      </c>
      <c r="AJ351" s="600"/>
      <c r="AK351" s="600"/>
      <c r="AL351" s="600"/>
      <c r="AM351" s="600"/>
      <c r="AN351" s="600"/>
      <c r="AO351" s="600"/>
      <c r="AP351" s="600"/>
      <c r="AQ351" s="600"/>
      <c r="AR351" s="600"/>
      <c r="AS351" s="600"/>
      <c r="AT351" s="600"/>
      <c r="AU351" s="600"/>
      <c r="AV351" s="600"/>
      <c r="AW351" s="600"/>
      <c r="AX351" s="600"/>
      <c r="AY351" s="600"/>
      <c r="AZ351" s="600"/>
      <c r="BA351" s="600"/>
      <c r="BB351" s="600"/>
      <c r="BC351" s="600"/>
      <c r="BD351" s="600"/>
      <c r="BE351" s="600"/>
      <c r="BF351" s="600"/>
      <c r="BG351" s="600"/>
      <c r="BH351" s="600"/>
      <c r="BI351" s="600"/>
      <c r="BJ351" s="600"/>
      <c r="BK351" s="600"/>
      <c r="BL351" s="600"/>
      <c r="BM351" s="600"/>
      <c r="BN351" s="600"/>
      <c r="BO351" s="600"/>
      <c r="BP351" s="600"/>
      <c r="BQ351" s="600"/>
      <c r="BR351" s="600"/>
      <c r="BS351" s="600"/>
      <c r="BT351" s="600"/>
      <c r="BU351" s="600"/>
      <c r="BV351" s="600"/>
      <c r="BW351" s="600"/>
      <c r="BX351" s="600"/>
      <c r="BY351" s="600"/>
      <c r="BZ351" s="600"/>
      <c r="CA351" s="600"/>
      <c r="CB351" s="600"/>
      <c r="CC351" s="600"/>
      <c r="CD351" s="600"/>
      <c r="CE351" s="600"/>
      <c r="CF351" s="600"/>
      <c r="CG351" s="600"/>
      <c r="CH351" s="600"/>
      <c r="CI351" s="600"/>
      <c r="CJ351" s="600"/>
      <c r="CK351" s="600"/>
      <c r="CL351" s="600"/>
      <c r="CM351" s="600"/>
      <c r="CN351" s="600"/>
      <c r="CO351" s="600"/>
      <c r="CP351" s="600"/>
      <c r="CQ351" s="600"/>
      <c r="CR351" s="600"/>
      <c r="CS351" s="600"/>
      <c r="CT351" s="600"/>
      <c r="CU351" s="600"/>
      <c r="CV351" s="600"/>
      <c r="CW351" s="600"/>
      <c r="CX351" s="600"/>
      <c r="CY351" s="600"/>
      <c r="CZ351" s="600"/>
      <c r="DA351" s="600"/>
      <c r="DB351" s="600"/>
      <c r="DC351" s="600"/>
      <c r="DD351" s="600"/>
      <c r="DE351" s="600"/>
      <c r="DF351" s="600"/>
    </row>
    <row r="352" spans="1:110" ht="20.25" customHeight="1">
      <c r="A352" s="139" t="s">
        <v>630</v>
      </c>
      <c r="B352" s="609"/>
      <c r="C352" s="609"/>
      <c r="D352" s="135">
        <v>0</v>
      </c>
      <c r="E352" s="137">
        <v>6</v>
      </c>
      <c r="F352" s="521">
        <v>0</v>
      </c>
      <c r="G352" s="521">
        <v>0</v>
      </c>
      <c r="H352" s="315" t="s">
        <v>61</v>
      </c>
      <c r="I352" s="315" t="s">
        <v>61</v>
      </c>
      <c r="J352" s="315" t="s">
        <v>61</v>
      </c>
      <c r="K352" s="272">
        <v>0</v>
      </c>
      <c r="L352" s="521">
        <v>0</v>
      </c>
      <c r="M352" s="521">
        <v>0</v>
      </c>
      <c r="N352" s="521">
        <v>0</v>
      </c>
      <c r="O352" s="521">
        <v>0.1439</v>
      </c>
      <c r="P352" s="136" t="s">
        <v>61</v>
      </c>
      <c r="Q352" s="136" t="s">
        <v>61</v>
      </c>
      <c r="R352" s="136" t="s">
        <v>61</v>
      </c>
      <c r="S352" s="136" t="s">
        <v>61</v>
      </c>
      <c r="T352" s="136" t="s">
        <v>61</v>
      </c>
      <c r="U352" s="135" t="s">
        <v>61</v>
      </c>
      <c r="V352" s="135" t="s">
        <v>61</v>
      </c>
      <c r="W352" s="135" t="s">
        <v>61</v>
      </c>
      <c r="X352" s="526" t="s">
        <v>61</v>
      </c>
      <c r="Y352" s="526" t="s">
        <v>61</v>
      </c>
      <c r="Z352" s="526" t="s">
        <v>61</v>
      </c>
      <c r="AA352" s="526" t="s">
        <v>61</v>
      </c>
      <c r="AB352" s="526" t="s">
        <v>61</v>
      </c>
      <c r="AC352" s="380" t="s">
        <v>61</v>
      </c>
      <c r="AD352" s="380" t="s">
        <v>61</v>
      </c>
      <c r="AE352" s="380" t="s">
        <v>61</v>
      </c>
      <c r="AF352" s="380" t="s">
        <v>61</v>
      </c>
      <c r="AG352" s="380" t="s">
        <v>61</v>
      </c>
      <c r="AH352" s="380" t="s">
        <v>61</v>
      </c>
      <c r="AI352" s="380" t="s">
        <v>61</v>
      </c>
      <c r="AJ352" s="600"/>
      <c r="AK352" s="600"/>
      <c r="AL352" s="600"/>
      <c r="AM352" s="600"/>
      <c r="AN352" s="600"/>
      <c r="AO352" s="600"/>
      <c r="AP352" s="600"/>
      <c r="AQ352" s="600"/>
      <c r="AR352" s="600"/>
      <c r="AS352" s="600"/>
      <c r="AT352" s="600"/>
      <c r="AU352" s="600"/>
      <c r="AV352" s="600"/>
      <c r="AW352" s="600"/>
      <c r="AX352" s="600"/>
      <c r="AY352" s="600"/>
      <c r="AZ352" s="600"/>
      <c r="BA352" s="600"/>
      <c r="BB352" s="600"/>
      <c r="BC352" s="600"/>
      <c r="BD352" s="600"/>
      <c r="BE352" s="600"/>
      <c r="BF352" s="600"/>
      <c r="BG352" s="600"/>
      <c r="BH352" s="600"/>
      <c r="BI352" s="600"/>
      <c r="BJ352" s="600"/>
      <c r="BK352" s="600"/>
      <c r="BL352" s="600"/>
      <c r="BM352" s="600"/>
      <c r="BN352" s="600"/>
      <c r="BO352" s="600"/>
      <c r="BP352" s="600"/>
      <c r="BQ352" s="600"/>
      <c r="BR352" s="600"/>
      <c r="BS352" s="600"/>
      <c r="BT352" s="600"/>
      <c r="BU352" s="600"/>
      <c r="BV352" s="600"/>
      <c r="BW352" s="600"/>
      <c r="BX352" s="600"/>
      <c r="BY352" s="600"/>
      <c r="BZ352" s="600"/>
      <c r="CA352" s="600"/>
      <c r="CB352" s="600"/>
      <c r="CC352" s="600"/>
      <c r="CD352" s="600"/>
      <c r="CE352" s="600"/>
      <c r="CF352" s="600"/>
      <c r="CG352" s="600"/>
      <c r="CH352" s="600"/>
      <c r="CI352" s="600"/>
      <c r="CJ352" s="600"/>
      <c r="CK352" s="600"/>
      <c r="CL352" s="600"/>
      <c r="CM352" s="600"/>
      <c r="CN352" s="600"/>
      <c r="CO352" s="600"/>
      <c r="CP352" s="600"/>
      <c r="CQ352" s="600"/>
      <c r="CR352" s="600"/>
      <c r="CS352" s="600"/>
      <c r="CT352" s="600"/>
      <c r="CU352" s="600"/>
      <c r="CV352" s="600"/>
      <c r="CW352" s="600"/>
      <c r="CX352" s="600"/>
      <c r="CY352" s="600"/>
      <c r="CZ352" s="600"/>
      <c r="DA352" s="600"/>
      <c r="DB352" s="600"/>
      <c r="DC352" s="600"/>
      <c r="DD352" s="600"/>
      <c r="DE352" s="600"/>
      <c r="DF352" s="600"/>
    </row>
    <row r="353" spans="1:110" ht="19.149999999999999" customHeight="1">
      <c r="A353" s="145" t="s">
        <v>355</v>
      </c>
      <c r="B353" s="167"/>
      <c r="C353" s="167"/>
      <c r="D353" s="152">
        <v>0</v>
      </c>
      <c r="E353" s="152">
        <v>39</v>
      </c>
      <c r="F353" s="522">
        <v>1</v>
      </c>
      <c r="G353" s="522">
        <v>0</v>
      </c>
      <c r="H353" s="315">
        <v>0</v>
      </c>
      <c r="I353" s="274">
        <v>2</v>
      </c>
      <c r="J353" s="274">
        <v>0</v>
      </c>
      <c r="K353" s="274">
        <v>-1</v>
      </c>
      <c r="L353" s="522">
        <v>0</v>
      </c>
      <c r="M353" s="521">
        <v>0</v>
      </c>
      <c r="N353" s="521">
        <v>1</v>
      </c>
      <c r="O353" s="521">
        <v>0</v>
      </c>
      <c r="P353" s="149" t="s">
        <v>61</v>
      </c>
      <c r="Q353" s="149">
        <v>1</v>
      </c>
      <c r="R353" s="149">
        <v>0</v>
      </c>
      <c r="S353" s="333">
        <v>0</v>
      </c>
      <c r="T353" s="378" t="s">
        <v>61</v>
      </c>
      <c r="U353" s="135">
        <v>0</v>
      </c>
      <c r="V353" s="135">
        <v>1</v>
      </c>
      <c r="W353" s="167">
        <v>0</v>
      </c>
      <c r="X353" s="595">
        <v>0</v>
      </c>
      <c r="Y353" s="595">
        <v>0</v>
      </c>
      <c r="Z353" s="380" t="s">
        <v>61</v>
      </c>
      <c r="AA353" s="380">
        <v>1</v>
      </c>
      <c r="AB353" s="380">
        <v>0</v>
      </c>
      <c r="AC353" s="380">
        <v>5</v>
      </c>
      <c r="AD353" s="380">
        <v>0</v>
      </c>
      <c r="AE353" s="380">
        <v>1</v>
      </c>
      <c r="AF353" s="380" t="s">
        <v>61</v>
      </c>
      <c r="AG353" s="380">
        <v>11</v>
      </c>
      <c r="AH353" s="380">
        <v>1</v>
      </c>
      <c r="AI353" s="380">
        <v>1</v>
      </c>
      <c r="AJ353" s="600"/>
      <c r="AK353" s="600"/>
      <c r="AL353" s="600"/>
      <c r="AM353" s="600"/>
      <c r="AN353" s="600"/>
      <c r="AO353" s="600"/>
      <c r="AP353" s="600"/>
      <c r="AQ353" s="600"/>
      <c r="AR353" s="600"/>
      <c r="AS353" s="600"/>
      <c r="AT353" s="600"/>
      <c r="AU353" s="600"/>
      <c r="AV353" s="600"/>
      <c r="AW353" s="600"/>
      <c r="AX353" s="600"/>
      <c r="AY353" s="600"/>
      <c r="AZ353" s="600"/>
      <c r="BA353" s="600"/>
      <c r="BB353" s="600"/>
      <c r="BC353" s="600"/>
      <c r="BD353" s="600"/>
      <c r="BE353" s="600"/>
      <c r="BF353" s="600"/>
      <c r="BG353" s="600"/>
      <c r="BH353" s="600"/>
      <c r="BI353" s="600"/>
      <c r="BJ353" s="600"/>
      <c r="BK353" s="600"/>
      <c r="BL353" s="600"/>
      <c r="BM353" s="600"/>
      <c r="BN353" s="600"/>
      <c r="BO353" s="600"/>
      <c r="BP353" s="600"/>
      <c r="BQ353" s="600"/>
      <c r="BR353" s="600"/>
      <c r="BS353" s="600"/>
      <c r="BT353" s="600"/>
      <c r="BU353" s="600"/>
      <c r="BV353" s="600"/>
      <c r="BW353" s="600"/>
      <c r="BX353" s="600"/>
      <c r="BY353" s="600"/>
      <c r="BZ353" s="600"/>
      <c r="CA353" s="600"/>
      <c r="CB353" s="600"/>
      <c r="CC353" s="600"/>
      <c r="CD353" s="600"/>
      <c r="CE353" s="600"/>
      <c r="CF353" s="600"/>
      <c r="CG353" s="600"/>
      <c r="CH353" s="600"/>
      <c r="CI353" s="600"/>
      <c r="CJ353" s="600"/>
      <c r="CK353" s="600"/>
      <c r="CL353" s="600"/>
      <c r="CM353" s="600"/>
      <c r="CN353" s="600"/>
      <c r="CO353" s="600"/>
      <c r="CP353" s="600"/>
      <c r="CQ353" s="600"/>
      <c r="CR353" s="600"/>
      <c r="CS353" s="600"/>
      <c r="CT353" s="600"/>
      <c r="CU353" s="600"/>
      <c r="CV353" s="600"/>
      <c r="CW353" s="600"/>
      <c r="CX353" s="600"/>
      <c r="CY353" s="600"/>
      <c r="CZ353" s="600"/>
      <c r="DA353" s="600"/>
      <c r="DB353" s="600"/>
      <c r="DC353" s="600"/>
      <c r="DD353" s="600"/>
      <c r="DE353" s="600"/>
      <c r="DF353" s="600"/>
    </row>
    <row r="354" spans="1:110" s="55" customFormat="1" ht="25.5" customHeight="1" thickBot="1">
      <c r="A354" s="296" t="s">
        <v>219</v>
      </c>
      <c r="B354" s="296"/>
      <c r="C354" s="296"/>
      <c r="D354" s="319">
        <f t="shared" ref="D354:W354" si="57">SUM(D348:D353)</f>
        <v>43</v>
      </c>
      <c r="E354" s="319">
        <f t="shared" si="57"/>
        <v>718</v>
      </c>
      <c r="F354" s="319">
        <f t="shared" si="57"/>
        <v>5</v>
      </c>
      <c r="G354" s="319">
        <f t="shared" si="57"/>
        <v>144</v>
      </c>
      <c r="H354" s="319">
        <f t="shared" si="57"/>
        <v>15</v>
      </c>
      <c r="I354" s="319">
        <f t="shared" si="57"/>
        <v>2</v>
      </c>
      <c r="J354" s="319">
        <f t="shared" si="57"/>
        <v>247</v>
      </c>
      <c r="K354" s="319">
        <f t="shared" si="57"/>
        <v>53</v>
      </c>
      <c r="L354" s="319">
        <f t="shared" si="57"/>
        <v>1052</v>
      </c>
      <c r="M354" s="319">
        <f t="shared" si="57"/>
        <v>-1</v>
      </c>
      <c r="N354" s="319">
        <f t="shared" si="57"/>
        <v>443</v>
      </c>
      <c r="O354" s="319">
        <f t="shared" si="57"/>
        <v>22.057498447260922</v>
      </c>
      <c r="P354" s="320">
        <f t="shared" si="57"/>
        <v>31</v>
      </c>
      <c r="Q354" s="320">
        <f t="shared" si="57"/>
        <v>29</v>
      </c>
      <c r="R354" s="320">
        <f t="shared" si="57"/>
        <v>3</v>
      </c>
      <c r="S354" s="320">
        <f t="shared" si="57"/>
        <v>4</v>
      </c>
      <c r="T354" s="320">
        <f t="shared" si="57"/>
        <v>20</v>
      </c>
      <c r="U354" s="320">
        <f t="shared" si="57"/>
        <v>0</v>
      </c>
      <c r="V354" s="320">
        <f t="shared" si="57"/>
        <v>7</v>
      </c>
      <c r="W354" s="320">
        <f t="shared" si="57"/>
        <v>0</v>
      </c>
      <c r="X354" s="543">
        <f t="shared" ref="X354:AH354" si="58">SUM(X348:X353)</f>
        <v>38</v>
      </c>
      <c r="Y354" s="543">
        <f t="shared" si="58"/>
        <v>1</v>
      </c>
      <c r="Z354" s="543">
        <f t="shared" si="58"/>
        <v>24</v>
      </c>
      <c r="AA354" s="543">
        <f t="shared" si="58"/>
        <v>11</v>
      </c>
      <c r="AB354" s="543">
        <f t="shared" si="58"/>
        <v>0</v>
      </c>
      <c r="AC354" s="543">
        <f t="shared" si="58"/>
        <v>5</v>
      </c>
      <c r="AD354" s="543">
        <f t="shared" si="58"/>
        <v>0</v>
      </c>
      <c r="AE354" s="543">
        <f t="shared" si="58"/>
        <v>11</v>
      </c>
      <c r="AF354" s="543">
        <f t="shared" si="58"/>
        <v>1</v>
      </c>
      <c r="AG354" s="543">
        <f t="shared" si="58"/>
        <v>11</v>
      </c>
      <c r="AH354" s="543">
        <f t="shared" si="58"/>
        <v>1</v>
      </c>
      <c r="AI354" s="543">
        <f>SUM(AI348:AI353)</f>
        <v>2</v>
      </c>
      <c r="AJ354" s="518"/>
      <c r="AK354" s="518"/>
      <c r="AL354" s="518"/>
      <c r="AM354" s="518"/>
      <c r="AN354" s="518"/>
      <c r="AO354" s="518"/>
      <c r="AP354" s="518"/>
      <c r="AQ354" s="518"/>
      <c r="AR354" s="518"/>
      <c r="AS354" s="518"/>
      <c r="AT354" s="518"/>
      <c r="AU354" s="518"/>
      <c r="AV354" s="518"/>
      <c r="AW354" s="518"/>
      <c r="AX354" s="518"/>
      <c r="AY354" s="518"/>
      <c r="AZ354" s="518"/>
      <c r="BA354" s="518"/>
      <c r="BB354" s="518"/>
      <c r="BC354" s="518"/>
      <c r="BD354" s="518"/>
      <c r="BE354" s="518"/>
      <c r="BF354" s="518"/>
      <c r="BG354" s="518"/>
      <c r="BH354" s="518"/>
      <c r="BI354" s="518"/>
      <c r="BJ354" s="518"/>
      <c r="BK354" s="518"/>
      <c r="BL354" s="518"/>
      <c r="BM354" s="518"/>
      <c r="BN354" s="518"/>
      <c r="BO354" s="518"/>
      <c r="BP354" s="518"/>
      <c r="BQ354" s="518"/>
      <c r="BR354" s="518"/>
      <c r="BS354" s="518"/>
      <c r="BT354" s="518"/>
      <c r="BU354" s="518"/>
      <c r="BV354" s="518"/>
      <c r="BW354" s="518"/>
      <c r="BX354" s="518"/>
      <c r="BY354" s="518"/>
      <c r="BZ354" s="518"/>
      <c r="CA354" s="518"/>
      <c r="CB354" s="518"/>
      <c r="CC354" s="518"/>
      <c r="CD354" s="518"/>
      <c r="CE354" s="518"/>
      <c r="CF354" s="518"/>
      <c r="CG354" s="518"/>
      <c r="CH354" s="518"/>
      <c r="CI354" s="518"/>
      <c r="CJ354" s="518"/>
      <c r="CK354" s="518"/>
      <c r="CL354" s="518"/>
      <c r="CM354" s="518"/>
      <c r="CN354" s="518"/>
      <c r="CO354" s="518"/>
      <c r="CP354" s="518"/>
      <c r="CQ354" s="518"/>
      <c r="CR354" s="518"/>
      <c r="CS354" s="518"/>
      <c r="CT354" s="518"/>
      <c r="CU354" s="518"/>
      <c r="CV354" s="518"/>
      <c r="CW354" s="518"/>
      <c r="CX354" s="518"/>
      <c r="CY354" s="518"/>
      <c r="CZ354" s="518"/>
      <c r="DA354" s="518"/>
      <c r="DB354" s="518"/>
      <c r="DC354" s="518"/>
      <c r="DD354" s="518"/>
      <c r="DE354" s="518"/>
      <c r="DF354" s="518"/>
    </row>
    <row r="355" spans="1:110" ht="19.5" customHeight="1" thickTop="1">
      <c r="A355" s="334"/>
      <c r="B355" s="298"/>
      <c r="C355" s="298"/>
      <c r="D355" s="329"/>
      <c r="E355" s="329"/>
      <c r="F355" s="329"/>
      <c r="G355" s="329"/>
      <c r="H355" s="329"/>
      <c r="I355" s="329"/>
      <c r="J355" s="329"/>
      <c r="K355" s="329"/>
      <c r="L355" s="329"/>
      <c r="M355" s="134"/>
      <c r="N355" s="521"/>
      <c r="O355" s="521"/>
      <c r="P355" s="610"/>
      <c r="Q355" s="610"/>
      <c r="R355" s="610"/>
      <c r="S355" s="610"/>
      <c r="T355" s="610"/>
      <c r="U355" s="611"/>
      <c r="V355" s="610"/>
      <c r="W355" s="610"/>
      <c r="X355" s="595"/>
      <c r="Y355" s="595"/>
      <c r="Z355" s="595"/>
      <c r="AA355" s="600"/>
      <c r="AB355" s="600"/>
      <c r="AC355" s="600"/>
      <c r="AD355" s="600"/>
      <c r="AE355" s="600"/>
      <c r="AF355" s="600"/>
      <c r="AG355" s="600"/>
      <c r="AH355" s="600"/>
      <c r="AI355" s="600"/>
      <c r="AJ355" s="600"/>
      <c r="AK355" s="600"/>
      <c r="AL355" s="600"/>
      <c r="AM355" s="600"/>
      <c r="AN355" s="600"/>
      <c r="AO355" s="600"/>
      <c r="AP355" s="600"/>
      <c r="AQ355" s="600"/>
      <c r="AR355" s="600"/>
      <c r="AS355" s="600"/>
      <c r="AT355" s="600"/>
      <c r="AU355" s="600"/>
      <c r="AV355" s="600"/>
      <c r="AW355" s="600"/>
      <c r="AX355" s="600"/>
      <c r="AY355" s="600"/>
      <c r="AZ355" s="600"/>
      <c r="BA355" s="600"/>
      <c r="BB355" s="600"/>
      <c r="BC355" s="600"/>
      <c r="BD355" s="600"/>
      <c r="BE355" s="600"/>
      <c r="BF355" s="600"/>
      <c r="BG355" s="600"/>
      <c r="BH355" s="600"/>
      <c r="BI355" s="600"/>
      <c r="BJ355" s="600"/>
      <c r="BK355" s="600"/>
      <c r="BL355" s="600"/>
      <c r="BM355" s="600"/>
      <c r="BN355" s="600"/>
      <c r="BO355" s="600"/>
      <c r="BP355" s="600"/>
      <c r="BQ355" s="600"/>
      <c r="BR355" s="600"/>
      <c r="BS355" s="600"/>
      <c r="BT355" s="600"/>
      <c r="BU355" s="600"/>
      <c r="BV355" s="600"/>
      <c r="BW355" s="600"/>
      <c r="BX355" s="600"/>
      <c r="BY355" s="600"/>
      <c r="BZ355" s="600"/>
      <c r="CA355" s="600"/>
      <c r="CB355" s="600"/>
      <c r="CC355" s="600"/>
      <c r="CD355" s="600"/>
      <c r="CE355" s="600"/>
      <c r="CF355" s="600"/>
      <c r="CG355" s="600"/>
      <c r="CH355" s="600"/>
      <c r="CI355" s="600"/>
      <c r="CJ355" s="600"/>
      <c r="CK355" s="600"/>
      <c r="CL355" s="600"/>
      <c r="CM355" s="600"/>
      <c r="CN355" s="600"/>
      <c r="CO355" s="600"/>
      <c r="CP355" s="600"/>
      <c r="CQ355" s="600"/>
      <c r="CR355" s="600"/>
      <c r="CS355" s="600"/>
      <c r="CT355" s="600"/>
      <c r="CU355" s="600"/>
      <c r="CV355" s="600"/>
      <c r="CW355" s="600"/>
      <c r="CX355" s="600"/>
      <c r="CY355" s="600"/>
      <c r="CZ355" s="600"/>
      <c r="DA355" s="600"/>
      <c r="DB355" s="600"/>
      <c r="DC355" s="600"/>
      <c r="DD355" s="600"/>
      <c r="DE355" s="600"/>
      <c r="DF355" s="600"/>
    </row>
    <row r="356" spans="1:110" ht="19.5" customHeight="1">
      <c r="A356" s="334"/>
      <c r="B356" s="298"/>
      <c r="C356" s="298"/>
      <c r="D356" s="329"/>
      <c r="E356" s="329"/>
      <c r="F356" s="329"/>
      <c r="G356" s="329"/>
      <c r="H356" s="329"/>
      <c r="I356" s="329"/>
      <c r="J356" s="329"/>
      <c r="K356" s="329"/>
      <c r="L356" s="329"/>
      <c r="M356" s="134"/>
      <c r="N356" s="521"/>
      <c r="O356" s="521"/>
      <c r="P356" s="610"/>
      <c r="Q356" s="610"/>
      <c r="R356" s="610"/>
      <c r="S356" s="610"/>
      <c r="T356" s="610"/>
      <c r="U356" s="611"/>
      <c r="V356" s="610"/>
      <c r="W356" s="610"/>
      <c r="X356" s="595"/>
      <c r="Y356" s="595"/>
      <c r="Z356" s="595"/>
      <c r="AA356" s="600"/>
      <c r="AB356" s="600"/>
      <c r="AC356" s="600"/>
      <c r="AD356" s="600"/>
      <c r="AE356" s="600"/>
      <c r="AF356" s="600"/>
      <c r="AG356" s="600"/>
      <c r="AH356" s="600"/>
      <c r="AI356" s="600"/>
      <c r="AJ356" s="600"/>
      <c r="AK356" s="600"/>
      <c r="AL356" s="600"/>
      <c r="AM356" s="600"/>
      <c r="AN356" s="600"/>
      <c r="AO356" s="600"/>
      <c r="AP356" s="600"/>
      <c r="AQ356" s="600"/>
      <c r="AR356" s="600"/>
      <c r="AS356" s="600"/>
      <c r="AT356" s="600"/>
      <c r="AU356" s="600"/>
      <c r="AV356" s="600"/>
      <c r="AW356" s="600"/>
      <c r="AX356" s="600"/>
      <c r="AY356" s="600"/>
      <c r="AZ356" s="600"/>
      <c r="BA356" s="600"/>
      <c r="BB356" s="600"/>
      <c r="BC356" s="600"/>
      <c r="BD356" s="600"/>
      <c r="BE356" s="600"/>
      <c r="BF356" s="600"/>
      <c r="BG356" s="600"/>
      <c r="BH356" s="600"/>
      <c r="BI356" s="600"/>
      <c r="BJ356" s="600"/>
      <c r="BK356" s="600"/>
      <c r="BL356" s="600"/>
      <c r="BM356" s="600"/>
      <c r="BN356" s="600"/>
      <c r="BO356" s="600"/>
      <c r="BP356" s="600"/>
      <c r="BQ356" s="600"/>
      <c r="BR356" s="600"/>
      <c r="BS356" s="600"/>
      <c r="BT356" s="600"/>
      <c r="BU356" s="600"/>
      <c r="BV356" s="600"/>
      <c r="BW356" s="600"/>
      <c r="BX356" s="600"/>
      <c r="BY356" s="600"/>
      <c r="BZ356" s="600"/>
      <c r="CA356" s="600"/>
      <c r="CB356" s="600"/>
      <c r="CC356" s="600"/>
      <c r="CD356" s="600"/>
      <c r="CE356" s="600"/>
      <c r="CF356" s="600"/>
      <c r="CG356" s="600"/>
      <c r="CH356" s="600"/>
      <c r="CI356" s="600"/>
      <c r="CJ356" s="600"/>
      <c r="CK356" s="600"/>
      <c r="CL356" s="600"/>
      <c r="CM356" s="600"/>
      <c r="CN356" s="600"/>
      <c r="CO356" s="600"/>
      <c r="CP356" s="600"/>
      <c r="CQ356" s="600"/>
      <c r="CR356" s="600"/>
      <c r="CS356" s="600"/>
      <c r="CT356" s="600"/>
      <c r="CU356" s="600"/>
      <c r="CV356" s="600"/>
      <c r="CW356" s="600"/>
      <c r="CX356" s="600"/>
      <c r="CY356" s="600"/>
      <c r="CZ356" s="600"/>
      <c r="DA356" s="600"/>
      <c r="DB356" s="600"/>
      <c r="DC356" s="600"/>
      <c r="DD356" s="600"/>
      <c r="DE356" s="600"/>
      <c r="DF356" s="600"/>
    </row>
    <row r="357" spans="1:110" ht="19.5" customHeight="1">
      <c r="A357" s="608" t="s">
        <v>644</v>
      </c>
      <c r="B357" s="298"/>
      <c r="C357" s="298"/>
      <c r="D357" s="329"/>
      <c r="E357" s="329"/>
      <c r="F357" s="329"/>
      <c r="G357" s="329"/>
      <c r="H357" s="329"/>
      <c r="I357" s="329"/>
      <c r="J357" s="329"/>
      <c r="K357" s="329"/>
      <c r="L357" s="329"/>
      <c r="M357" s="134"/>
      <c r="N357" s="521"/>
      <c r="O357" s="521"/>
      <c r="P357" s="610"/>
      <c r="Q357" s="610"/>
      <c r="R357" s="610"/>
      <c r="S357" s="610"/>
      <c r="T357" s="610"/>
      <c r="U357" s="611"/>
      <c r="V357" s="610"/>
      <c r="W357" s="610"/>
      <c r="X357" s="595"/>
      <c r="Y357" s="595"/>
      <c r="Z357" s="595"/>
      <c r="AA357" s="600"/>
      <c r="AB357" s="600"/>
      <c r="AC357" s="600"/>
      <c r="AD357" s="600"/>
      <c r="AE357" s="600"/>
      <c r="AF357" s="600"/>
      <c r="AG357" s="600"/>
      <c r="AH357" s="600"/>
      <c r="AI357" s="600"/>
      <c r="AJ357" s="600"/>
      <c r="AK357" s="600"/>
      <c r="AL357" s="600"/>
      <c r="AM357" s="600"/>
      <c r="AN357" s="600"/>
      <c r="AO357" s="600"/>
      <c r="AP357" s="600"/>
      <c r="AQ357" s="600"/>
      <c r="AR357" s="600"/>
      <c r="AS357" s="600"/>
      <c r="AT357" s="600"/>
      <c r="AU357" s="600"/>
      <c r="AV357" s="600"/>
      <c r="AW357" s="600"/>
      <c r="AX357" s="600"/>
      <c r="AY357" s="600"/>
      <c r="AZ357" s="600"/>
      <c r="BA357" s="600"/>
      <c r="BB357" s="600"/>
      <c r="BC357" s="600"/>
      <c r="BD357" s="600"/>
      <c r="BE357" s="600"/>
      <c r="BF357" s="600"/>
      <c r="BG357" s="600"/>
      <c r="BH357" s="600"/>
      <c r="BI357" s="600"/>
      <c r="BJ357" s="600"/>
      <c r="BK357" s="600"/>
      <c r="BL357" s="600"/>
      <c r="BM357" s="600"/>
      <c r="BN357" s="600"/>
      <c r="BO357" s="600"/>
      <c r="BP357" s="600"/>
      <c r="BQ357" s="600"/>
      <c r="BR357" s="600"/>
      <c r="BS357" s="600"/>
      <c r="BT357" s="600"/>
      <c r="BU357" s="600"/>
      <c r="BV357" s="600"/>
      <c r="BW357" s="600"/>
      <c r="BX357" s="600"/>
      <c r="BY357" s="600"/>
      <c r="BZ357" s="600"/>
      <c r="CA357" s="600"/>
      <c r="CB357" s="600"/>
      <c r="CC357" s="600"/>
      <c r="CD357" s="600"/>
      <c r="CE357" s="600"/>
      <c r="CF357" s="600"/>
      <c r="CG357" s="600"/>
      <c r="CH357" s="600"/>
      <c r="CI357" s="600"/>
      <c r="CJ357" s="600"/>
      <c r="CK357" s="600"/>
      <c r="CL357" s="600"/>
      <c r="CM357" s="600"/>
      <c r="CN357" s="600"/>
      <c r="CO357" s="600"/>
      <c r="CP357" s="600"/>
      <c r="CQ357" s="600"/>
      <c r="CR357" s="600"/>
      <c r="CS357" s="600"/>
      <c r="CT357" s="600"/>
      <c r="CU357" s="600"/>
      <c r="CV357" s="600"/>
      <c r="CW357" s="600"/>
      <c r="CX357" s="600"/>
      <c r="CY357" s="600"/>
      <c r="CZ357" s="600"/>
      <c r="DA357" s="600"/>
      <c r="DB357" s="600"/>
      <c r="DC357" s="600"/>
      <c r="DD357" s="600"/>
      <c r="DE357" s="600"/>
      <c r="DF357" s="600"/>
    </row>
    <row r="358" spans="1:110" ht="19.5" customHeight="1" thickBot="1">
      <c r="A358" s="126" t="s">
        <v>17</v>
      </c>
      <c r="B358" s="127"/>
      <c r="C358" s="128"/>
      <c r="D358" s="283" t="s">
        <v>405</v>
      </c>
      <c r="E358" s="283" t="s">
        <v>406</v>
      </c>
      <c r="F358" s="283" t="s">
        <v>407</v>
      </c>
      <c r="G358" s="283" t="s">
        <v>408</v>
      </c>
      <c r="H358" s="283" t="s">
        <v>409</v>
      </c>
      <c r="I358" s="283" t="s">
        <v>410</v>
      </c>
      <c r="J358" s="283" t="s">
        <v>411</v>
      </c>
      <c r="K358" s="283" t="s">
        <v>412</v>
      </c>
      <c r="L358" s="283" t="s">
        <v>413</v>
      </c>
      <c r="M358" s="129" t="s">
        <v>414</v>
      </c>
      <c r="N358" s="129" t="s">
        <v>415</v>
      </c>
      <c r="O358" s="129" t="s">
        <v>416</v>
      </c>
      <c r="P358" s="130" t="s">
        <v>417</v>
      </c>
      <c r="Q358" s="130" t="s">
        <v>418</v>
      </c>
      <c r="R358" s="130" t="s">
        <v>419</v>
      </c>
      <c r="S358" s="130" t="s">
        <v>420</v>
      </c>
      <c r="T358" s="130" t="s">
        <v>421</v>
      </c>
      <c r="U358" s="130" t="s">
        <v>422</v>
      </c>
      <c r="V358" s="130" t="s">
        <v>423</v>
      </c>
      <c r="W358" s="130" t="s">
        <v>424</v>
      </c>
      <c r="X358" s="527" t="s">
        <v>425</v>
      </c>
      <c r="Y358" s="527" t="s">
        <v>426</v>
      </c>
      <c r="Z358" s="527" t="s">
        <v>427</v>
      </c>
      <c r="AA358" s="527" t="s">
        <v>428</v>
      </c>
      <c r="AB358" s="527" t="s">
        <v>429</v>
      </c>
      <c r="AC358" s="527" t="s">
        <v>430</v>
      </c>
      <c r="AD358" s="527" t="s">
        <v>431</v>
      </c>
      <c r="AE358" s="527" t="s">
        <v>432</v>
      </c>
      <c r="AF358" s="527" t="s">
        <v>18</v>
      </c>
      <c r="AG358" s="527" t="s">
        <v>19</v>
      </c>
      <c r="AH358" s="527" t="s">
        <v>20</v>
      </c>
      <c r="AI358" s="527" t="s">
        <v>21</v>
      </c>
      <c r="AJ358" s="600"/>
      <c r="AK358" s="600"/>
      <c r="AL358" s="600"/>
      <c r="AM358" s="600"/>
      <c r="AN358" s="600"/>
      <c r="AO358" s="600"/>
      <c r="AP358" s="600"/>
      <c r="AQ358" s="600"/>
      <c r="AR358" s="600"/>
      <c r="AS358" s="600"/>
      <c r="AT358" s="600"/>
      <c r="AU358" s="600"/>
      <c r="AV358" s="600"/>
      <c r="AW358" s="600"/>
      <c r="AX358" s="600"/>
      <c r="AY358" s="600"/>
      <c r="AZ358" s="600"/>
      <c r="BA358" s="600"/>
      <c r="BB358" s="600"/>
      <c r="BC358" s="600"/>
      <c r="BD358" s="600"/>
      <c r="BE358" s="600"/>
      <c r="BF358" s="600"/>
      <c r="BG358" s="600"/>
      <c r="BH358" s="600"/>
      <c r="BI358" s="600"/>
      <c r="BJ358" s="600"/>
      <c r="BK358" s="600"/>
      <c r="BL358" s="600"/>
      <c r="BM358" s="600"/>
      <c r="BN358" s="600"/>
      <c r="BO358" s="600"/>
      <c r="BP358" s="600"/>
      <c r="BQ358" s="600"/>
      <c r="BR358" s="600"/>
      <c r="BS358" s="600"/>
      <c r="BT358" s="600"/>
      <c r="BU358" s="600"/>
      <c r="BV358" s="600"/>
      <c r="BW358" s="600"/>
      <c r="BX358" s="600"/>
      <c r="BY358" s="600"/>
      <c r="BZ358" s="600"/>
      <c r="CA358" s="600"/>
      <c r="CB358" s="600"/>
      <c r="CC358" s="600"/>
      <c r="CD358" s="600"/>
      <c r="CE358" s="600"/>
      <c r="CF358" s="600"/>
      <c r="CG358" s="600"/>
      <c r="CH358" s="600"/>
      <c r="CI358" s="600"/>
      <c r="CJ358" s="600"/>
      <c r="CK358" s="600"/>
      <c r="CL358" s="600"/>
      <c r="CM358" s="600"/>
      <c r="CN358" s="600"/>
      <c r="CO358" s="600"/>
      <c r="CP358" s="600"/>
      <c r="CQ358" s="600"/>
      <c r="CR358" s="600"/>
      <c r="CS358" s="600"/>
      <c r="CT358" s="600"/>
      <c r="CU358" s="600"/>
      <c r="CV358" s="600"/>
      <c r="CW358" s="600"/>
      <c r="CX358" s="600"/>
      <c r="CY358" s="600"/>
      <c r="CZ358" s="600"/>
      <c r="DA358" s="600"/>
      <c r="DB358" s="600"/>
      <c r="DC358" s="600"/>
      <c r="DD358" s="600"/>
      <c r="DE358" s="600"/>
      <c r="DF358" s="600"/>
    </row>
    <row r="359" spans="1:110" ht="19.5" customHeight="1">
      <c r="A359" s="139" t="s">
        <v>628</v>
      </c>
      <c r="B359" s="298"/>
      <c r="C359" s="298"/>
      <c r="D359" s="329"/>
      <c r="E359" s="329"/>
      <c r="F359" s="329"/>
      <c r="G359" s="329"/>
      <c r="H359" s="329"/>
      <c r="I359" s="329"/>
      <c r="J359" s="329"/>
      <c r="K359" s="329"/>
      <c r="L359" s="329"/>
      <c r="M359" s="134"/>
      <c r="N359" s="521"/>
      <c r="O359" s="521"/>
      <c r="P359" s="610">
        <v>11</v>
      </c>
      <c r="Q359" s="610">
        <v>1</v>
      </c>
      <c r="R359" s="610">
        <v>-2</v>
      </c>
      <c r="S359" s="610">
        <v>0</v>
      </c>
      <c r="T359" s="136" t="s">
        <v>61</v>
      </c>
      <c r="U359" s="136" t="s">
        <v>61</v>
      </c>
      <c r="V359" s="610">
        <v>0</v>
      </c>
      <c r="W359" s="610">
        <v>0</v>
      </c>
      <c r="X359" s="595">
        <v>0</v>
      </c>
      <c r="Y359" s="602">
        <v>3</v>
      </c>
      <c r="Z359" s="602">
        <v>0</v>
      </c>
      <c r="AA359" s="397">
        <v>0</v>
      </c>
      <c r="AB359" s="600">
        <v>63</v>
      </c>
      <c r="AC359" s="380">
        <v>0</v>
      </c>
      <c r="AD359" s="380">
        <v>0</v>
      </c>
      <c r="AE359" s="380">
        <v>39</v>
      </c>
      <c r="AF359" s="380">
        <v>35</v>
      </c>
      <c r="AG359" s="380">
        <v>0</v>
      </c>
      <c r="AH359" s="380">
        <v>40</v>
      </c>
      <c r="AI359" s="380">
        <v>4</v>
      </c>
      <c r="AJ359" s="600"/>
      <c r="AK359" s="600"/>
      <c r="AL359" s="600"/>
      <c r="AM359" s="600"/>
      <c r="AN359" s="600"/>
      <c r="AO359" s="600"/>
      <c r="AP359" s="600"/>
      <c r="AQ359" s="600"/>
      <c r="AR359" s="600"/>
      <c r="AS359" s="600"/>
      <c r="AT359" s="600"/>
      <c r="AU359" s="600"/>
      <c r="AV359" s="600"/>
      <c r="AW359" s="600"/>
      <c r="AX359" s="600"/>
      <c r="AY359" s="600"/>
      <c r="AZ359" s="600"/>
      <c r="BA359" s="600"/>
      <c r="BB359" s="600"/>
      <c r="BC359" s="600"/>
      <c r="BD359" s="600"/>
      <c r="BE359" s="600"/>
      <c r="BF359" s="600"/>
      <c r="BG359" s="600"/>
      <c r="BH359" s="600"/>
      <c r="BI359" s="600"/>
      <c r="BJ359" s="600"/>
      <c r="BK359" s="600"/>
      <c r="BL359" s="600"/>
      <c r="BM359" s="600"/>
      <c r="BN359" s="600"/>
      <c r="BO359" s="600"/>
      <c r="BP359" s="600"/>
      <c r="BQ359" s="600"/>
      <c r="BR359" s="600"/>
      <c r="BS359" s="600"/>
      <c r="BT359" s="600"/>
      <c r="BU359" s="600"/>
      <c r="BV359" s="600"/>
      <c r="BW359" s="600"/>
      <c r="BX359" s="600"/>
      <c r="BY359" s="600"/>
      <c r="BZ359" s="600"/>
      <c r="CA359" s="600"/>
      <c r="CB359" s="600"/>
      <c r="CC359" s="600"/>
      <c r="CD359" s="600"/>
      <c r="CE359" s="600"/>
      <c r="CF359" s="600"/>
      <c r="CG359" s="600"/>
      <c r="CH359" s="600"/>
      <c r="CI359" s="600"/>
      <c r="CJ359" s="600"/>
      <c r="CK359" s="600"/>
      <c r="CL359" s="600"/>
      <c r="CM359" s="600"/>
      <c r="CN359" s="600"/>
      <c r="CO359" s="600"/>
      <c r="CP359" s="600"/>
      <c r="CQ359" s="600"/>
      <c r="CR359" s="600"/>
      <c r="CS359" s="600"/>
      <c r="CT359" s="600"/>
      <c r="CU359" s="600"/>
      <c r="CV359" s="600"/>
      <c r="CW359" s="600"/>
      <c r="CX359" s="600"/>
      <c r="CY359" s="600"/>
      <c r="CZ359" s="600"/>
      <c r="DA359" s="600"/>
      <c r="DB359" s="600"/>
      <c r="DC359" s="600"/>
      <c r="DD359" s="600"/>
      <c r="DE359" s="600"/>
      <c r="DF359" s="600"/>
    </row>
    <row r="360" spans="1:110" ht="19.5" customHeight="1">
      <c r="A360" s="609" t="s">
        <v>629</v>
      </c>
      <c r="B360" s="298"/>
      <c r="C360" s="298"/>
      <c r="D360" s="329"/>
      <c r="E360" s="329"/>
      <c r="F360" s="329"/>
      <c r="G360" s="329"/>
      <c r="H360" s="329"/>
      <c r="I360" s="329"/>
      <c r="J360" s="329"/>
      <c r="K360" s="329"/>
      <c r="L360" s="329"/>
      <c r="M360" s="134"/>
      <c r="N360" s="521"/>
      <c r="O360" s="521"/>
      <c r="P360" s="136" t="s">
        <v>61</v>
      </c>
      <c r="Q360" s="610">
        <v>0</v>
      </c>
      <c r="R360" s="610">
        <v>1</v>
      </c>
      <c r="S360" s="610">
        <v>0</v>
      </c>
      <c r="T360" s="610">
        <v>39</v>
      </c>
      <c r="U360" s="610">
        <v>4</v>
      </c>
      <c r="V360" s="610">
        <v>0</v>
      </c>
      <c r="W360" s="610">
        <v>9</v>
      </c>
      <c r="X360" s="595">
        <v>199</v>
      </c>
      <c r="Y360" s="602">
        <v>-1</v>
      </c>
      <c r="Z360" s="602">
        <v>0</v>
      </c>
      <c r="AA360" s="397">
        <v>5</v>
      </c>
      <c r="AB360" s="600">
        <v>195</v>
      </c>
      <c r="AC360" s="380">
        <v>0</v>
      </c>
      <c r="AD360" s="380">
        <v>0</v>
      </c>
      <c r="AE360" s="380">
        <v>74</v>
      </c>
      <c r="AF360" s="380" t="s">
        <v>61</v>
      </c>
      <c r="AG360" s="380">
        <v>0</v>
      </c>
      <c r="AH360" s="380">
        <v>0</v>
      </c>
      <c r="AI360" s="380">
        <v>11</v>
      </c>
      <c r="AJ360" s="600"/>
      <c r="AK360" s="600"/>
      <c r="AL360" s="600"/>
      <c r="AM360" s="600"/>
      <c r="AN360" s="600"/>
      <c r="AO360" s="600"/>
      <c r="AP360" s="600"/>
      <c r="AQ360" s="600"/>
      <c r="AR360" s="600"/>
      <c r="AS360" s="600"/>
      <c r="AT360" s="600"/>
      <c r="AU360" s="600"/>
      <c r="AV360" s="600"/>
      <c r="AW360" s="600"/>
      <c r="AX360" s="600"/>
      <c r="AY360" s="600"/>
      <c r="AZ360" s="600"/>
      <c r="BA360" s="600"/>
      <c r="BB360" s="600"/>
      <c r="BC360" s="600"/>
      <c r="BD360" s="600"/>
      <c r="BE360" s="600"/>
      <c r="BF360" s="600"/>
      <c r="BG360" s="600"/>
      <c r="BH360" s="600"/>
      <c r="BI360" s="600"/>
      <c r="BJ360" s="600"/>
      <c r="BK360" s="600"/>
      <c r="BL360" s="600"/>
      <c r="BM360" s="600"/>
      <c r="BN360" s="600"/>
      <c r="BO360" s="600"/>
      <c r="BP360" s="600"/>
      <c r="BQ360" s="600"/>
      <c r="BR360" s="600"/>
      <c r="BS360" s="600"/>
      <c r="BT360" s="600"/>
      <c r="BU360" s="600"/>
      <c r="BV360" s="600"/>
      <c r="BW360" s="600"/>
      <c r="BX360" s="600"/>
      <c r="BY360" s="600"/>
      <c r="BZ360" s="600"/>
      <c r="CA360" s="600"/>
      <c r="CB360" s="600"/>
      <c r="CC360" s="600"/>
      <c r="CD360" s="600"/>
      <c r="CE360" s="600"/>
      <c r="CF360" s="600"/>
      <c r="CG360" s="600"/>
      <c r="CH360" s="600"/>
      <c r="CI360" s="600"/>
      <c r="CJ360" s="600"/>
      <c r="CK360" s="600"/>
      <c r="CL360" s="600"/>
      <c r="CM360" s="600"/>
      <c r="CN360" s="600"/>
      <c r="CO360" s="600"/>
      <c r="CP360" s="600"/>
      <c r="CQ360" s="600"/>
      <c r="CR360" s="600"/>
      <c r="CS360" s="600"/>
      <c r="CT360" s="600"/>
      <c r="CU360" s="600"/>
      <c r="CV360" s="600"/>
      <c r="CW360" s="600"/>
      <c r="CX360" s="600"/>
      <c r="CY360" s="600"/>
      <c r="CZ360" s="600"/>
      <c r="DA360" s="600"/>
      <c r="DB360" s="600"/>
      <c r="DC360" s="600"/>
      <c r="DD360" s="600"/>
      <c r="DE360" s="600"/>
      <c r="DF360" s="600"/>
    </row>
    <row r="361" spans="1:110" ht="19.5" customHeight="1">
      <c r="A361" s="139" t="s">
        <v>212</v>
      </c>
      <c r="B361" s="298"/>
      <c r="C361" s="298"/>
      <c r="D361" s="329"/>
      <c r="E361" s="329"/>
      <c r="F361" s="329"/>
      <c r="G361" s="329"/>
      <c r="H361" s="329"/>
      <c r="I361" s="329"/>
      <c r="J361" s="329"/>
      <c r="K361" s="329"/>
      <c r="L361" s="329"/>
      <c r="M361" s="134"/>
      <c r="N361" s="521"/>
      <c r="O361" s="521"/>
      <c r="P361" s="136" t="s">
        <v>61</v>
      </c>
      <c r="Q361" s="136" t="s">
        <v>61</v>
      </c>
      <c r="R361" s="136" t="s">
        <v>61</v>
      </c>
      <c r="S361" s="136" t="s">
        <v>61</v>
      </c>
      <c r="T361" s="610">
        <v>34</v>
      </c>
      <c r="U361" s="610">
        <v>1</v>
      </c>
      <c r="V361" s="610">
        <v>10</v>
      </c>
      <c r="W361" s="610">
        <v>-2</v>
      </c>
      <c r="X361" s="595">
        <v>0</v>
      </c>
      <c r="Y361" s="602">
        <v>0</v>
      </c>
      <c r="Z361" s="602">
        <v>24</v>
      </c>
      <c r="AA361" s="397">
        <v>-1</v>
      </c>
      <c r="AB361" s="600">
        <v>0</v>
      </c>
      <c r="AC361" s="380">
        <v>0</v>
      </c>
      <c r="AD361" s="380" t="s">
        <v>61</v>
      </c>
      <c r="AE361" s="380" t="s">
        <v>61</v>
      </c>
      <c r="AF361" s="380" t="s">
        <v>61</v>
      </c>
      <c r="AG361" s="380" t="s">
        <v>61</v>
      </c>
      <c r="AH361" s="380" t="s">
        <v>61</v>
      </c>
      <c r="AI361" s="380" t="s">
        <v>61</v>
      </c>
      <c r="AJ361" s="600"/>
      <c r="AK361" s="600"/>
      <c r="AL361" s="600"/>
      <c r="AM361" s="600"/>
      <c r="AN361" s="600"/>
      <c r="AO361" s="600"/>
      <c r="AP361" s="600"/>
      <c r="AQ361" s="600"/>
      <c r="AR361" s="600"/>
      <c r="AS361" s="600"/>
      <c r="AT361" s="600"/>
      <c r="AU361" s="600"/>
      <c r="AV361" s="600"/>
      <c r="AW361" s="600"/>
      <c r="AX361" s="600"/>
      <c r="AY361" s="600"/>
      <c r="AZ361" s="600"/>
      <c r="BA361" s="600"/>
      <c r="BB361" s="600"/>
      <c r="BC361" s="600"/>
      <c r="BD361" s="600"/>
      <c r="BE361" s="600"/>
      <c r="BF361" s="600"/>
      <c r="BG361" s="600"/>
      <c r="BH361" s="600"/>
      <c r="BI361" s="600"/>
      <c r="BJ361" s="600"/>
      <c r="BK361" s="600"/>
      <c r="BL361" s="600"/>
      <c r="BM361" s="600"/>
      <c r="BN361" s="600"/>
      <c r="BO361" s="600"/>
      <c r="BP361" s="600"/>
      <c r="BQ361" s="600"/>
      <c r="BR361" s="600"/>
      <c r="BS361" s="600"/>
      <c r="BT361" s="600"/>
      <c r="BU361" s="600"/>
      <c r="BV361" s="600"/>
      <c r="BW361" s="600"/>
      <c r="BX361" s="600"/>
      <c r="BY361" s="600"/>
      <c r="BZ361" s="600"/>
      <c r="CA361" s="600"/>
      <c r="CB361" s="600"/>
      <c r="CC361" s="600"/>
      <c r="CD361" s="600"/>
      <c r="CE361" s="600"/>
      <c r="CF361" s="600"/>
      <c r="CG361" s="600"/>
      <c r="CH361" s="600"/>
      <c r="CI361" s="600"/>
      <c r="CJ361" s="600"/>
      <c r="CK361" s="600"/>
      <c r="CL361" s="600"/>
      <c r="CM361" s="600"/>
      <c r="CN361" s="600"/>
      <c r="CO361" s="600"/>
      <c r="CP361" s="600"/>
      <c r="CQ361" s="600"/>
      <c r="CR361" s="600"/>
      <c r="CS361" s="600"/>
      <c r="CT361" s="600"/>
      <c r="CU361" s="600"/>
      <c r="CV361" s="600"/>
      <c r="CW361" s="600"/>
      <c r="CX361" s="600"/>
      <c r="CY361" s="600"/>
      <c r="CZ361" s="600"/>
      <c r="DA361" s="600"/>
      <c r="DB361" s="600"/>
      <c r="DC361" s="600"/>
      <c r="DD361" s="600"/>
      <c r="DE361" s="600"/>
      <c r="DF361" s="600"/>
    </row>
    <row r="362" spans="1:110" ht="19.5" customHeight="1">
      <c r="A362" s="139" t="s">
        <v>621</v>
      </c>
      <c r="B362" s="298"/>
      <c r="C362" s="298"/>
      <c r="D362" s="329"/>
      <c r="E362" s="329"/>
      <c r="F362" s="329"/>
      <c r="G362" s="329"/>
      <c r="H362" s="329"/>
      <c r="I362" s="329"/>
      <c r="J362" s="329"/>
      <c r="K362" s="329"/>
      <c r="L362" s="329"/>
      <c r="M362" s="134"/>
      <c r="N362" s="521"/>
      <c r="O362" s="521"/>
      <c r="P362" s="610">
        <v>0</v>
      </c>
      <c r="Q362" s="610">
        <v>0</v>
      </c>
      <c r="R362" s="610">
        <f>-R3701</f>
        <v>0</v>
      </c>
      <c r="S362" s="610">
        <v>1</v>
      </c>
      <c r="T362" s="610">
        <v>44</v>
      </c>
      <c r="U362" s="610">
        <v>0</v>
      </c>
      <c r="V362" s="610">
        <v>1</v>
      </c>
      <c r="W362" s="610">
        <v>1</v>
      </c>
      <c r="X362" s="595">
        <v>1</v>
      </c>
      <c r="Y362" s="602">
        <v>325</v>
      </c>
      <c r="Z362" s="602">
        <v>0</v>
      </c>
      <c r="AA362" s="397">
        <v>-3</v>
      </c>
      <c r="AB362" s="600">
        <v>37</v>
      </c>
      <c r="AC362" s="380">
        <v>0</v>
      </c>
      <c r="AD362" s="380">
        <v>0</v>
      </c>
      <c r="AE362" s="380" t="s">
        <v>61</v>
      </c>
      <c r="AF362" s="380" t="s">
        <v>61</v>
      </c>
      <c r="AG362" s="380">
        <v>0</v>
      </c>
      <c r="AH362" s="380">
        <v>52</v>
      </c>
      <c r="AI362" s="380">
        <v>0</v>
      </c>
      <c r="AJ362" s="600"/>
      <c r="AK362" s="600"/>
      <c r="AL362" s="600"/>
      <c r="AM362" s="600"/>
      <c r="AN362" s="600"/>
      <c r="AO362" s="600"/>
      <c r="AP362" s="600"/>
      <c r="AQ362" s="600"/>
      <c r="AR362" s="600"/>
      <c r="AS362" s="600"/>
      <c r="AT362" s="600"/>
      <c r="AU362" s="600"/>
      <c r="AV362" s="600"/>
      <c r="AW362" s="600"/>
      <c r="AX362" s="600"/>
      <c r="AY362" s="600"/>
      <c r="AZ362" s="600"/>
      <c r="BA362" s="600"/>
      <c r="BB362" s="600"/>
      <c r="BC362" s="600"/>
      <c r="BD362" s="600"/>
      <c r="BE362" s="600"/>
      <c r="BF362" s="600"/>
      <c r="BG362" s="600"/>
      <c r="BH362" s="600"/>
      <c r="BI362" s="600"/>
      <c r="BJ362" s="600"/>
      <c r="BK362" s="600"/>
      <c r="BL362" s="600"/>
      <c r="BM362" s="600"/>
      <c r="BN362" s="600"/>
      <c r="BO362" s="600"/>
      <c r="BP362" s="600"/>
      <c r="BQ362" s="600"/>
      <c r="BR362" s="600"/>
      <c r="BS362" s="600"/>
      <c r="BT362" s="600"/>
      <c r="BU362" s="600"/>
      <c r="BV362" s="600"/>
      <c r="BW362" s="600"/>
      <c r="BX362" s="600"/>
      <c r="BY362" s="600"/>
      <c r="BZ362" s="600"/>
      <c r="CA362" s="600"/>
      <c r="CB362" s="600"/>
      <c r="CC362" s="600"/>
      <c r="CD362" s="600"/>
      <c r="CE362" s="600"/>
      <c r="CF362" s="600"/>
      <c r="CG362" s="600"/>
      <c r="CH362" s="600"/>
      <c r="CI362" s="600"/>
      <c r="CJ362" s="600"/>
      <c r="CK362" s="600"/>
      <c r="CL362" s="600"/>
      <c r="CM362" s="600"/>
      <c r="CN362" s="600"/>
      <c r="CO362" s="600"/>
      <c r="CP362" s="600"/>
      <c r="CQ362" s="600"/>
      <c r="CR362" s="600"/>
      <c r="CS362" s="600"/>
      <c r="CT362" s="600"/>
      <c r="CU362" s="600"/>
      <c r="CV362" s="600"/>
      <c r="CW362" s="600"/>
      <c r="CX362" s="600"/>
      <c r="CY362" s="600"/>
      <c r="CZ362" s="600"/>
      <c r="DA362" s="600"/>
      <c r="DB362" s="600"/>
      <c r="DC362" s="600"/>
      <c r="DD362" s="600"/>
      <c r="DE362" s="600"/>
      <c r="DF362" s="600"/>
    </row>
    <row r="363" spans="1:110" ht="19.5" customHeight="1">
      <c r="A363" s="139" t="s">
        <v>630</v>
      </c>
      <c r="B363" s="298"/>
      <c r="C363" s="298"/>
      <c r="D363" s="329"/>
      <c r="E363" s="329"/>
      <c r="F363" s="329"/>
      <c r="G363" s="329"/>
      <c r="H363" s="329"/>
      <c r="I363" s="329"/>
      <c r="J363" s="329"/>
      <c r="K363" s="329"/>
      <c r="L363" s="329"/>
      <c r="M363" s="134"/>
      <c r="N363" s="521"/>
      <c r="O363" s="521"/>
      <c r="P363" s="136" t="s">
        <v>61</v>
      </c>
      <c r="Q363" s="136" t="s">
        <v>61</v>
      </c>
      <c r="R363" s="136" t="s">
        <v>61</v>
      </c>
      <c r="S363" s="136" t="s">
        <v>61</v>
      </c>
      <c r="T363" s="136" t="s">
        <v>61</v>
      </c>
      <c r="U363" s="136" t="s">
        <v>61</v>
      </c>
      <c r="V363" s="136" t="s">
        <v>61</v>
      </c>
      <c r="W363" s="136" t="s">
        <v>61</v>
      </c>
      <c r="X363" s="595">
        <v>5</v>
      </c>
      <c r="Y363" s="602">
        <v>0</v>
      </c>
      <c r="Z363" s="602">
        <v>1</v>
      </c>
      <c r="AA363" s="397">
        <v>10</v>
      </c>
      <c r="AB363" s="397" t="s">
        <v>61</v>
      </c>
      <c r="AC363" s="380" t="s">
        <v>61</v>
      </c>
      <c r="AD363" s="380">
        <v>2</v>
      </c>
      <c r="AE363" s="380" t="s">
        <v>61</v>
      </c>
      <c r="AF363" s="380" t="s">
        <v>61</v>
      </c>
      <c r="AG363" s="380" t="s">
        <v>61</v>
      </c>
      <c r="AH363" s="380" t="s">
        <v>61</v>
      </c>
      <c r="AI363" s="380" t="s">
        <v>61</v>
      </c>
      <c r="AJ363" s="600"/>
      <c r="AK363" s="600"/>
      <c r="AL363" s="600"/>
      <c r="AM363" s="600"/>
      <c r="AN363" s="600"/>
      <c r="AO363" s="600"/>
      <c r="AP363" s="600"/>
      <c r="AQ363" s="600"/>
      <c r="AR363" s="600"/>
      <c r="AS363" s="600"/>
      <c r="AT363" s="600"/>
      <c r="AU363" s="600"/>
      <c r="AV363" s="600"/>
      <c r="AW363" s="600"/>
      <c r="AX363" s="600"/>
      <c r="AY363" s="600"/>
      <c r="AZ363" s="600"/>
      <c r="BA363" s="600"/>
      <c r="BB363" s="600"/>
      <c r="BC363" s="600"/>
      <c r="BD363" s="600"/>
      <c r="BE363" s="600"/>
      <c r="BF363" s="600"/>
      <c r="BG363" s="600"/>
      <c r="BH363" s="600"/>
      <c r="BI363" s="600"/>
      <c r="BJ363" s="600"/>
      <c r="BK363" s="600"/>
      <c r="BL363" s="600"/>
      <c r="BM363" s="600"/>
      <c r="BN363" s="600"/>
      <c r="BO363" s="600"/>
      <c r="BP363" s="600"/>
      <c r="BQ363" s="600"/>
      <c r="BR363" s="600"/>
      <c r="BS363" s="600"/>
      <c r="BT363" s="600"/>
      <c r="BU363" s="600"/>
      <c r="BV363" s="600"/>
      <c r="BW363" s="600"/>
      <c r="BX363" s="600"/>
      <c r="BY363" s="600"/>
      <c r="BZ363" s="600"/>
      <c r="CA363" s="600"/>
      <c r="CB363" s="600"/>
      <c r="CC363" s="600"/>
      <c r="CD363" s="600"/>
      <c r="CE363" s="600"/>
      <c r="CF363" s="600"/>
      <c r="CG363" s="600"/>
      <c r="CH363" s="600"/>
      <c r="CI363" s="600"/>
      <c r="CJ363" s="600"/>
      <c r="CK363" s="600"/>
      <c r="CL363" s="600"/>
      <c r="CM363" s="600"/>
      <c r="CN363" s="600"/>
      <c r="CO363" s="600"/>
      <c r="CP363" s="600"/>
      <c r="CQ363" s="600"/>
      <c r="CR363" s="600"/>
      <c r="CS363" s="600"/>
      <c r="CT363" s="600"/>
      <c r="CU363" s="600"/>
      <c r="CV363" s="600"/>
      <c r="CW363" s="600"/>
      <c r="CX363" s="600"/>
      <c r="CY363" s="600"/>
      <c r="CZ363" s="600"/>
      <c r="DA363" s="600"/>
      <c r="DB363" s="600"/>
      <c r="DC363" s="600"/>
      <c r="DD363" s="600"/>
      <c r="DE363" s="600"/>
      <c r="DF363" s="600"/>
    </row>
    <row r="364" spans="1:110" ht="19.5" customHeight="1">
      <c r="A364" s="145" t="s">
        <v>355</v>
      </c>
      <c r="B364" s="298"/>
      <c r="C364" s="298"/>
      <c r="D364" s="329"/>
      <c r="E364" s="329"/>
      <c r="F364" s="329"/>
      <c r="G364" s="329"/>
      <c r="H364" s="329"/>
      <c r="I364" s="329"/>
      <c r="J364" s="329"/>
      <c r="K364" s="329"/>
      <c r="L364" s="329"/>
      <c r="M364" s="134"/>
      <c r="N364" s="521"/>
      <c r="O364" s="521"/>
      <c r="P364" s="136" t="s">
        <v>61</v>
      </c>
      <c r="Q364" s="610">
        <v>0</v>
      </c>
      <c r="R364" s="610">
        <v>1</v>
      </c>
      <c r="S364" s="610">
        <v>1</v>
      </c>
      <c r="T364" s="136" t="s">
        <v>61</v>
      </c>
      <c r="U364" s="610">
        <v>0</v>
      </c>
      <c r="V364" s="610">
        <v>7</v>
      </c>
      <c r="W364" s="610">
        <v>-1</v>
      </c>
      <c r="X364" s="602" t="s">
        <v>61</v>
      </c>
      <c r="Y364" s="602" t="s">
        <v>61</v>
      </c>
      <c r="Z364" s="602" t="s">
        <v>61</v>
      </c>
      <c r="AA364" s="397">
        <v>0</v>
      </c>
      <c r="AB364" s="600">
        <v>0</v>
      </c>
      <c r="AC364" s="380">
        <v>0</v>
      </c>
      <c r="AD364" s="380">
        <v>0</v>
      </c>
      <c r="AE364" s="380">
        <v>0</v>
      </c>
      <c r="AF364" s="380" t="s">
        <v>61</v>
      </c>
      <c r="AG364" s="380" t="s">
        <v>61</v>
      </c>
      <c r="AH364" s="380" t="s">
        <v>61</v>
      </c>
      <c r="AI364" s="380" t="s">
        <v>61</v>
      </c>
      <c r="AJ364" s="600"/>
      <c r="AK364" s="600"/>
      <c r="AL364" s="600"/>
      <c r="AM364" s="600"/>
      <c r="AN364" s="600"/>
      <c r="AO364" s="600"/>
      <c r="AP364" s="600"/>
      <c r="AQ364" s="600"/>
      <c r="AR364" s="600"/>
      <c r="AS364" s="600"/>
      <c r="AT364" s="600"/>
      <c r="AU364" s="600"/>
      <c r="AV364" s="600"/>
      <c r="AW364" s="600"/>
      <c r="AX364" s="600"/>
      <c r="AY364" s="600"/>
      <c r="AZ364" s="600"/>
      <c r="BA364" s="600"/>
      <c r="BB364" s="600"/>
      <c r="BC364" s="600"/>
      <c r="BD364" s="600"/>
      <c r="BE364" s="600"/>
      <c r="BF364" s="600"/>
      <c r="BG364" s="600"/>
      <c r="BH364" s="600"/>
      <c r="BI364" s="600"/>
      <c r="BJ364" s="600"/>
      <c r="BK364" s="600"/>
      <c r="BL364" s="600"/>
      <c r="BM364" s="600"/>
      <c r="BN364" s="600"/>
      <c r="BO364" s="600"/>
      <c r="BP364" s="600"/>
      <c r="BQ364" s="600"/>
      <c r="BR364" s="600"/>
      <c r="BS364" s="600"/>
      <c r="BT364" s="600"/>
      <c r="BU364" s="600"/>
      <c r="BV364" s="600"/>
      <c r="BW364" s="600"/>
      <c r="BX364" s="600"/>
      <c r="BY364" s="600"/>
      <c r="BZ364" s="600"/>
      <c r="CA364" s="600"/>
      <c r="CB364" s="600"/>
      <c r="CC364" s="600"/>
      <c r="CD364" s="600"/>
      <c r="CE364" s="600"/>
      <c r="CF364" s="600"/>
      <c r="CG364" s="600"/>
      <c r="CH364" s="600"/>
      <c r="CI364" s="600"/>
      <c r="CJ364" s="600"/>
      <c r="CK364" s="600"/>
      <c r="CL364" s="600"/>
      <c r="CM364" s="600"/>
      <c r="CN364" s="600"/>
      <c r="CO364" s="600"/>
      <c r="CP364" s="600"/>
      <c r="CQ364" s="600"/>
      <c r="CR364" s="600"/>
      <c r="CS364" s="600"/>
      <c r="CT364" s="600"/>
      <c r="CU364" s="600"/>
      <c r="CV364" s="600"/>
      <c r="CW364" s="600"/>
      <c r="CX364" s="600"/>
      <c r="CY364" s="600"/>
      <c r="CZ364" s="600"/>
      <c r="DA364" s="600"/>
      <c r="DB364" s="600"/>
      <c r="DC364" s="600"/>
      <c r="DD364" s="600"/>
      <c r="DE364" s="600"/>
      <c r="DF364" s="600"/>
    </row>
    <row r="365" spans="1:110" ht="19.5" customHeight="1" thickBot="1">
      <c r="A365" s="296" t="s">
        <v>219</v>
      </c>
      <c r="B365" s="296"/>
      <c r="C365" s="296"/>
      <c r="D365" s="319">
        <f t="shared" ref="D365:W365" si="59">SUM(D359:D364)</f>
        <v>0</v>
      </c>
      <c r="E365" s="319">
        <f t="shared" si="59"/>
        <v>0</v>
      </c>
      <c r="F365" s="319">
        <f t="shared" si="59"/>
        <v>0</v>
      </c>
      <c r="G365" s="319">
        <f t="shared" si="59"/>
        <v>0</v>
      </c>
      <c r="H365" s="319">
        <f t="shared" si="59"/>
        <v>0</v>
      </c>
      <c r="I365" s="319">
        <f t="shared" si="59"/>
        <v>0</v>
      </c>
      <c r="J365" s="319">
        <f t="shared" si="59"/>
        <v>0</v>
      </c>
      <c r="K365" s="319">
        <f t="shared" si="59"/>
        <v>0</v>
      </c>
      <c r="L365" s="319">
        <f t="shared" si="59"/>
        <v>0</v>
      </c>
      <c r="M365" s="319">
        <f t="shared" si="59"/>
        <v>0</v>
      </c>
      <c r="N365" s="319">
        <f t="shared" si="59"/>
        <v>0</v>
      </c>
      <c r="O365" s="319">
        <f t="shared" si="59"/>
        <v>0</v>
      </c>
      <c r="P365" s="320">
        <f t="shared" si="59"/>
        <v>11</v>
      </c>
      <c r="Q365" s="320">
        <f t="shared" si="59"/>
        <v>1</v>
      </c>
      <c r="R365" s="320">
        <f t="shared" si="59"/>
        <v>0</v>
      </c>
      <c r="S365" s="320">
        <f t="shared" si="59"/>
        <v>2</v>
      </c>
      <c r="T365" s="320">
        <f t="shared" si="59"/>
        <v>117</v>
      </c>
      <c r="U365" s="320">
        <f t="shared" si="59"/>
        <v>5</v>
      </c>
      <c r="V365" s="320">
        <f t="shared" si="59"/>
        <v>18</v>
      </c>
      <c r="W365" s="320">
        <f t="shared" si="59"/>
        <v>7</v>
      </c>
      <c r="X365" s="543">
        <f t="shared" ref="X365:AH365" si="60">SUM(X359:X364)</f>
        <v>205</v>
      </c>
      <c r="Y365" s="543">
        <f t="shared" si="60"/>
        <v>327</v>
      </c>
      <c r="Z365" s="543">
        <f t="shared" si="60"/>
        <v>25</v>
      </c>
      <c r="AA365" s="543">
        <f t="shared" si="60"/>
        <v>11</v>
      </c>
      <c r="AB365" s="543">
        <f t="shared" si="60"/>
        <v>295</v>
      </c>
      <c r="AC365" s="543">
        <f t="shared" si="60"/>
        <v>0</v>
      </c>
      <c r="AD365" s="543">
        <f t="shared" si="60"/>
        <v>2</v>
      </c>
      <c r="AE365" s="543">
        <f t="shared" si="60"/>
        <v>113</v>
      </c>
      <c r="AF365" s="543">
        <f t="shared" si="60"/>
        <v>35</v>
      </c>
      <c r="AG365" s="543">
        <f t="shared" si="60"/>
        <v>0</v>
      </c>
      <c r="AH365" s="543">
        <f t="shared" si="60"/>
        <v>92</v>
      </c>
      <c r="AI365" s="543">
        <f>SUM(AI359:AI364)</f>
        <v>15</v>
      </c>
      <c r="AJ365" s="600"/>
      <c r="AK365" s="600"/>
      <c r="AL365" s="600"/>
      <c r="AM365" s="600"/>
      <c r="AN365" s="600"/>
      <c r="AO365" s="600"/>
      <c r="AP365" s="600"/>
      <c r="AQ365" s="600"/>
      <c r="AR365" s="600"/>
      <c r="AS365" s="600"/>
      <c r="AT365" s="600"/>
      <c r="AU365" s="600"/>
      <c r="AV365" s="600"/>
      <c r="AW365" s="600"/>
      <c r="AX365" s="600"/>
      <c r="AY365" s="600"/>
      <c r="AZ365" s="600"/>
      <c r="BA365" s="600"/>
      <c r="BB365" s="600"/>
      <c r="BC365" s="600"/>
      <c r="BD365" s="600"/>
      <c r="BE365" s="600"/>
      <c r="BF365" s="600"/>
      <c r="BG365" s="600"/>
      <c r="BH365" s="600"/>
      <c r="BI365" s="600"/>
      <c r="BJ365" s="600"/>
      <c r="BK365" s="600"/>
      <c r="BL365" s="600"/>
      <c r="BM365" s="600"/>
      <c r="BN365" s="600"/>
      <c r="BO365" s="600"/>
      <c r="BP365" s="600"/>
      <c r="BQ365" s="600"/>
      <c r="BR365" s="600"/>
      <c r="BS365" s="600"/>
      <c r="BT365" s="600"/>
      <c r="BU365" s="600"/>
      <c r="BV365" s="600"/>
      <c r="BW365" s="600"/>
      <c r="BX365" s="600"/>
      <c r="BY365" s="600"/>
      <c r="BZ365" s="600"/>
      <c r="CA365" s="600"/>
      <c r="CB365" s="600"/>
      <c r="CC365" s="600"/>
      <c r="CD365" s="600"/>
      <c r="CE365" s="600"/>
      <c r="CF365" s="600"/>
      <c r="CG365" s="600"/>
      <c r="CH365" s="600"/>
      <c r="CI365" s="600"/>
      <c r="CJ365" s="600"/>
      <c r="CK365" s="600"/>
      <c r="CL365" s="600"/>
      <c r="CM365" s="600"/>
      <c r="CN365" s="600"/>
      <c r="CO365" s="600"/>
      <c r="CP365" s="600"/>
      <c r="CQ365" s="600"/>
      <c r="CR365" s="600"/>
      <c r="CS365" s="600"/>
      <c r="CT365" s="600"/>
      <c r="CU365" s="600"/>
      <c r="CV365" s="600"/>
      <c r="CW365" s="600"/>
      <c r="CX365" s="600"/>
      <c r="CY365" s="600"/>
      <c r="CZ365" s="600"/>
      <c r="DA365" s="600"/>
      <c r="DB365" s="600"/>
      <c r="DC365" s="600"/>
      <c r="DD365" s="600"/>
      <c r="DE365" s="600"/>
      <c r="DF365" s="600"/>
    </row>
    <row r="366" spans="1:110" ht="19.5" customHeight="1" thickTop="1">
      <c r="A366" s="334"/>
      <c r="B366" s="298"/>
      <c r="C366" s="298"/>
      <c r="D366" s="329"/>
      <c r="E366" s="329"/>
      <c r="F366" s="329"/>
      <c r="G366" s="329"/>
      <c r="H366" s="329"/>
      <c r="I366" s="329"/>
      <c r="J366" s="329"/>
      <c r="K366" s="329"/>
      <c r="L366" s="329"/>
      <c r="M366" s="134"/>
      <c r="N366" s="521"/>
      <c r="O366" s="521"/>
      <c r="P366" s="610"/>
      <c r="Q366" s="610"/>
      <c r="R366" s="610"/>
      <c r="S366" s="610"/>
      <c r="T366" s="610"/>
      <c r="U366" s="611"/>
      <c r="V366" s="610"/>
      <c r="W366" s="610"/>
      <c r="X366" s="595"/>
      <c r="Y366" s="595"/>
      <c r="Z366" s="595"/>
      <c r="AA366" s="600"/>
      <c r="AB366" s="600"/>
      <c r="AC366" s="600"/>
      <c r="AD366" s="600"/>
      <c r="AE366" s="600"/>
      <c r="AF366" s="600"/>
      <c r="AG366" s="600"/>
      <c r="AH366" s="600"/>
      <c r="AI366" s="600"/>
      <c r="AJ366" s="600"/>
      <c r="AK366" s="600"/>
      <c r="AL366" s="600"/>
      <c r="AM366" s="600"/>
      <c r="AN366" s="600"/>
      <c r="AO366" s="600"/>
      <c r="AP366" s="600"/>
      <c r="AQ366" s="600"/>
      <c r="AR366" s="600"/>
      <c r="AS366" s="600"/>
      <c r="AT366" s="600"/>
      <c r="AU366" s="600"/>
      <c r="AV366" s="600"/>
      <c r="AW366" s="600"/>
      <c r="AX366" s="600"/>
      <c r="AY366" s="600"/>
      <c r="AZ366" s="600"/>
      <c r="BA366" s="600"/>
      <c r="BB366" s="600"/>
      <c r="BC366" s="600"/>
      <c r="BD366" s="600"/>
      <c r="BE366" s="600"/>
      <c r="BF366" s="600"/>
      <c r="BG366" s="600"/>
      <c r="BH366" s="600"/>
      <c r="BI366" s="600"/>
      <c r="BJ366" s="600"/>
      <c r="BK366" s="600"/>
      <c r="BL366" s="600"/>
      <c r="BM366" s="600"/>
      <c r="BN366" s="600"/>
      <c r="BO366" s="600"/>
      <c r="BP366" s="600"/>
      <c r="BQ366" s="600"/>
      <c r="BR366" s="600"/>
      <c r="BS366" s="600"/>
      <c r="BT366" s="600"/>
      <c r="BU366" s="600"/>
      <c r="BV366" s="600"/>
      <c r="BW366" s="600"/>
      <c r="BX366" s="600"/>
      <c r="BY366" s="600"/>
      <c r="BZ366" s="600"/>
      <c r="CA366" s="600"/>
      <c r="CB366" s="600"/>
      <c r="CC366" s="600"/>
      <c r="CD366" s="600"/>
      <c r="CE366" s="600"/>
      <c r="CF366" s="600"/>
      <c r="CG366" s="600"/>
      <c r="CH366" s="600"/>
      <c r="CI366" s="600"/>
      <c r="CJ366" s="600"/>
      <c r="CK366" s="600"/>
      <c r="CL366" s="600"/>
      <c r="CM366" s="600"/>
      <c r="CN366" s="600"/>
      <c r="CO366" s="600"/>
      <c r="CP366" s="600"/>
      <c r="CQ366" s="600"/>
      <c r="CR366" s="600"/>
      <c r="CS366" s="600"/>
      <c r="CT366" s="600"/>
      <c r="CU366" s="600"/>
      <c r="CV366" s="600"/>
      <c r="CW366" s="600"/>
      <c r="CX366" s="600"/>
      <c r="CY366" s="600"/>
      <c r="CZ366" s="600"/>
      <c r="DA366" s="600"/>
      <c r="DB366" s="600"/>
      <c r="DC366" s="600"/>
      <c r="DD366" s="600"/>
      <c r="DE366" s="600"/>
      <c r="DF366" s="600"/>
    </row>
    <row r="367" spans="1:110" ht="19.5" customHeight="1">
      <c r="A367" s="334"/>
      <c r="B367" s="298"/>
      <c r="C367" s="298"/>
      <c r="D367" s="329"/>
      <c r="E367" s="329"/>
      <c r="F367" s="329"/>
      <c r="G367" s="329"/>
      <c r="H367" s="329"/>
      <c r="I367" s="329"/>
      <c r="J367" s="329"/>
      <c r="K367" s="329"/>
      <c r="L367" s="329"/>
      <c r="M367" s="134"/>
      <c r="N367" s="521"/>
      <c r="O367" s="521"/>
      <c r="P367" s="610"/>
      <c r="Q367" s="610"/>
      <c r="R367" s="610"/>
      <c r="S367" s="610"/>
      <c r="T367" s="610"/>
      <c r="U367" s="611"/>
      <c r="V367" s="610"/>
      <c r="W367" s="610"/>
      <c r="X367" s="595"/>
      <c r="Y367" s="595"/>
      <c r="Z367" s="595"/>
      <c r="AA367" s="600"/>
      <c r="AB367" s="600"/>
      <c r="AC367" s="600"/>
      <c r="AD367" s="600"/>
      <c r="AE367" s="600"/>
      <c r="AF367" s="600"/>
      <c r="AG367" s="600"/>
      <c r="AH367" s="600"/>
      <c r="AI367" s="600"/>
      <c r="AJ367" s="600"/>
      <c r="AK367" s="600"/>
      <c r="AL367" s="600"/>
      <c r="AM367" s="600"/>
      <c r="AN367" s="600"/>
      <c r="AO367" s="600"/>
      <c r="AP367" s="600"/>
      <c r="AQ367" s="600"/>
      <c r="AR367" s="600"/>
      <c r="AS367" s="600"/>
      <c r="AT367" s="600"/>
      <c r="AU367" s="600"/>
      <c r="AV367" s="600"/>
      <c r="AW367" s="600"/>
      <c r="AX367" s="600"/>
      <c r="AY367" s="600"/>
      <c r="AZ367" s="600"/>
      <c r="BA367" s="600"/>
      <c r="BB367" s="600"/>
      <c r="BC367" s="600"/>
      <c r="BD367" s="600"/>
      <c r="BE367" s="600"/>
      <c r="BF367" s="600"/>
      <c r="BG367" s="600"/>
      <c r="BH367" s="600"/>
      <c r="BI367" s="600"/>
      <c r="BJ367" s="600"/>
      <c r="BK367" s="600"/>
      <c r="BL367" s="600"/>
      <c r="BM367" s="600"/>
      <c r="BN367" s="600"/>
      <c r="BO367" s="600"/>
      <c r="BP367" s="600"/>
      <c r="BQ367" s="600"/>
      <c r="BR367" s="600"/>
      <c r="BS367" s="600"/>
      <c r="BT367" s="600"/>
      <c r="BU367" s="600"/>
      <c r="BV367" s="600"/>
      <c r="BW367" s="600"/>
      <c r="BX367" s="600"/>
      <c r="BY367" s="600"/>
      <c r="BZ367" s="600"/>
      <c r="CA367" s="600"/>
      <c r="CB367" s="600"/>
      <c r="CC367" s="600"/>
      <c r="CD367" s="600"/>
      <c r="CE367" s="600"/>
      <c r="CF367" s="600"/>
      <c r="CG367" s="600"/>
      <c r="CH367" s="600"/>
      <c r="CI367" s="600"/>
      <c r="CJ367" s="600"/>
      <c r="CK367" s="600"/>
      <c r="CL367" s="600"/>
      <c r="CM367" s="600"/>
      <c r="CN367" s="600"/>
      <c r="CO367" s="600"/>
      <c r="CP367" s="600"/>
      <c r="CQ367" s="600"/>
      <c r="CR367" s="600"/>
      <c r="CS367" s="600"/>
      <c r="CT367" s="600"/>
      <c r="CU367" s="600"/>
      <c r="CV367" s="600"/>
      <c r="CW367" s="600"/>
      <c r="CX367" s="600"/>
      <c r="CY367" s="600"/>
      <c r="CZ367" s="600"/>
      <c r="DA367" s="600"/>
      <c r="DB367" s="600"/>
      <c r="DC367" s="600"/>
      <c r="DD367" s="600"/>
      <c r="DE367" s="600"/>
      <c r="DF367" s="600"/>
    </row>
    <row r="368" spans="1:110" ht="19.5" customHeight="1">
      <c r="A368" s="334"/>
      <c r="B368" s="298"/>
      <c r="C368" s="298"/>
      <c r="D368" s="329"/>
      <c r="E368" s="329"/>
      <c r="F368" s="329"/>
      <c r="G368" s="329"/>
      <c r="H368" s="329"/>
      <c r="I368" s="329"/>
      <c r="J368" s="329"/>
      <c r="K368" s="329"/>
      <c r="L368" s="329"/>
      <c r="M368" s="134"/>
      <c r="N368" s="521"/>
      <c r="O368" s="521"/>
      <c r="P368" s="610"/>
      <c r="Q368" s="610"/>
      <c r="R368" s="610"/>
      <c r="S368" s="610"/>
      <c r="T368" s="610"/>
      <c r="U368" s="611"/>
      <c r="V368" s="610"/>
      <c r="W368" s="610"/>
      <c r="X368" s="595"/>
      <c r="Y368" s="595"/>
      <c r="Z368" s="595"/>
      <c r="AA368" s="600"/>
      <c r="AB368" s="600"/>
      <c r="AC368" s="600"/>
      <c r="AD368" s="600"/>
      <c r="AE368" s="600"/>
      <c r="AF368" s="600"/>
      <c r="AG368" s="600"/>
      <c r="AH368" s="600"/>
      <c r="AI368" s="600"/>
      <c r="AJ368" s="600"/>
      <c r="AK368" s="600"/>
      <c r="AL368" s="600"/>
      <c r="AM368" s="600"/>
      <c r="AN368" s="600"/>
      <c r="AO368" s="600"/>
      <c r="AP368" s="600"/>
      <c r="AQ368" s="600"/>
      <c r="AR368" s="600"/>
      <c r="AS368" s="600"/>
      <c r="AT368" s="600"/>
      <c r="AU368" s="600"/>
      <c r="AV368" s="600"/>
      <c r="AW368" s="600"/>
      <c r="AX368" s="600"/>
      <c r="AY368" s="600"/>
      <c r="AZ368" s="600"/>
      <c r="BA368" s="600"/>
      <c r="BB368" s="600"/>
      <c r="BC368" s="600"/>
      <c r="BD368" s="600"/>
      <c r="BE368" s="600"/>
      <c r="BF368" s="600"/>
      <c r="BG368" s="600"/>
      <c r="BH368" s="600"/>
      <c r="BI368" s="600"/>
      <c r="BJ368" s="600"/>
      <c r="BK368" s="600"/>
      <c r="BL368" s="600"/>
      <c r="BM368" s="600"/>
      <c r="BN368" s="600"/>
      <c r="BO368" s="600"/>
      <c r="BP368" s="600"/>
      <c r="BQ368" s="600"/>
      <c r="BR368" s="600"/>
      <c r="BS368" s="600"/>
      <c r="BT368" s="600"/>
      <c r="BU368" s="600"/>
      <c r="BV368" s="600"/>
      <c r="BW368" s="600"/>
      <c r="BX368" s="600"/>
      <c r="BY368" s="600"/>
      <c r="BZ368" s="600"/>
      <c r="CA368" s="600"/>
      <c r="CB368" s="600"/>
      <c r="CC368" s="600"/>
      <c r="CD368" s="600"/>
      <c r="CE368" s="600"/>
      <c r="CF368" s="600"/>
      <c r="CG368" s="600"/>
      <c r="CH368" s="600"/>
      <c r="CI368" s="600"/>
      <c r="CJ368" s="600"/>
      <c r="CK368" s="600"/>
      <c r="CL368" s="600"/>
      <c r="CM368" s="600"/>
      <c r="CN368" s="600"/>
      <c r="CO368" s="600"/>
      <c r="CP368" s="600"/>
      <c r="CQ368" s="600"/>
      <c r="CR368" s="600"/>
      <c r="CS368" s="600"/>
      <c r="CT368" s="600"/>
      <c r="CU368" s="600"/>
      <c r="CV368" s="600"/>
      <c r="CW368" s="600"/>
      <c r="CX368" s="600"/>
      <c r="CY368" s="600"/>
      <c r="CZ368" s="600"/>
      <c r="DA368" s="600"/>
      <c r="DB368" s="600"/>
      <c r="DC368" s="600"/>
      <c r="DD368" s="600"/>
      <c r="DE368" s="600"/>
      <c r="DF368" s="600"/>
    </row>
    <row r="369" spans="1:110" ht="18" customHeight="1">
      <c r="A369" s="330"/>
      <c r="B369" s="298"/>
      <c r="C369" s="298"/>
      <c r="D369" s="329"/>
      <c r="E369" s="329"/>
      <c r="F369" s="329"/>
      <c r="G369" s="329"/>
      <c r="H369" s="329"/>
      <c r="I369" s="329"/>
      <c r="J369" s="329"/>
      <c r="K369" s="329"/>
      <c r="L369" s="329"/>
      <c r="M369" s="134"/>
      <c r="N369" s="521"/>
      <c r="O369" s="521"/>
      <c r="P369" s="610"/>
      <c r="Q369" s="610"/>
      <c r="R369" s="610"/>
      <c r="S369" s="610"/>
      <c r="T369" s="610"/>
      <c r="U369" s="611"/>
      <c r="V369" s="610"/>
      <c r="W369" s="610"/>
      <c r="X369" s="595"/>
      <c r="Y369" s="595"/>
      <c r="Z369" s="595"/>
      <c r="AA369" s="600"/>
      <c r="AB369" s="600"/>
      <c r="AC369" s="600"/>
      <c r="AD369" s="600"/>
      <c r="AE369" s="600"/>
      <c r="AF369" s="600"/>
      <c r="AG369" s="600"/>
      <c r="AH369" s="600"/>
      <c r="AI369" s="600"/>
      <c r="AJ369" s="600"/>
      <c r="AK369" s="600"/>
      <c r="AL369" s="600"/>
      <c r="AM369" s="600"/>
      <c r="AN369" s="600"/>
      <c r="AO369" s="600"/>
      <c r="AP369" s="600"/>
      <c r="AQ369" s="600"/>
      <c r="AR369" s="600"/>
      <c r="AS369" s="600"/>
      <c r="AT369" s="600"/>
      <c r="AU369" s="600"/>
      <c r="AV369" s="600"/>
      <c r="AW369" s="600"/>
      <c r="AX369" s="600"/>
      <c r="AY369" s="600"/>
      <c r="AZ369" s="600"/>
      <c r="BA369" s="600"/>
      <c r="BB369" s="600"/>
      <c r="BC369" s="600"/>
      <c r="BD369" s="600"/>
      <c r="BE369" s="600"/>
      <c r="BF369" s="600"/>
      <c r="BG369" s="600"/>
      <c r="BH369" s="600"/>
      <c r="BI369" s="600"/>
      <c r="BJ369" s="600"/>
      <c r="BK369" s="600"/>
      <c r="BL369" s="600"/>
      <c r="BM369" s="600"/>
      <c r="BN369" s="600"/>
      <c r="BO369" s="600"/>
      <c r="BP369" s="600"/>
      <c r="BQ369" s="600"/>
      <c r="BR369" s="600"/>
      <c r="BS369" s="600"/>
      <c r="BT369" s="600"/>
      <c r="BU369" s="600"/>
      <c r="BV369" s="600"/>
      <c r="BW369" s="600"/>
      <c r="BX369" s="600"/>
      <c r="BY369" s="600"/>
      <c r="BZ369" s="600"/>
      <c r="CA369" s="600"/>
      <c r="CB369" s="600"/>
      <c r="CC369" s="600"/>
      <c r="CD369" s="600"/>
      <c r="CE369" s="600"/>
      <c r="CF369" s="600"/>
      <c r="CG369" s="600"/>
      <c r="CH369" s="600"/>
      <c r="CI369" s="600"/>
      <c r="CJ369" s="600"/>
      <c r="CK369" s="600"/>
      <c r="CL369" s="600"/>
      <c r="CM369" s="600"/>
      <c r="CN369" s="600"/>
      <c r="CO369" s="600"/>
      <c r="CP369" s="600"/>
      <c r="CQ369" s="600"/>
      <c r="CR369" s="600"/>
      <c r="CS369" s="600"/>
      <c r="CT369" s="600"/>
      <c r="CU369" s="600"/>
      <c r="CV369" s="600"/>
      <c r="CW369" s="600"/>
      <c r="CX369" s="600"/>
      <c r="CY369" s="600"/>
      <c r="CZ369" s="600"/>
      <c r="DA369" s="600"/>
      <c r="DB369" s="600"/>
      <c r="DC369" s="600"/>
      <c r="DD369" s="600"/>
      <c r="DE369" s="600"/>
      <c r="DF369" s="600"/>
    </row>
    <row r="370" spans="1:110" s="55" customFormat="1" ht="18" customHeight="1">
      <c r="A370" s="608" t="s">
        <v>247</v>
      </c>
      <c r="B370" s="142"/>
      <c r="C370" s="142"/>
      <c r="D370" s="311"/>
      <c r="E370" s="311"/>
      <c r="F370" s="311"/>
      <c r="G370" s="311"/>
      <c r="H370" s="311"/>
      <c r="I370" s="311"/>
      <c r="J370" s="311"/>
      <c r="K370" s="311"/>
      <c r="L370" s="311"/>
      <c r="M370" s="278"/>
      <c r="N370" s="272"/>
      <c r="O370" s="272"/>
      <c r="P370" s="228"/>
      <c r="Q370" s="228"/>
      <c r="R370" s="228"/>
      <c r="S370" s="228"/>
      <c r="T370" s="228"/>
      <c r="U370" s="298"/>
      <c r="V370" s="228"/>
      <c r="W370" s="228"/>
      <c r="X370" s="112"/>
      <c r="Y370" s="112"/>
      <c r="Z370" s="112"/>
      <c r="AA370" s="518"/>
      <c r="AB370" s="518"/>
      <c r="AC370" s="518"/>
      <c r="AD370" s="518"/>
      <c r="AE370" s="518"/>
      <c r="AF370" s="518"/>
      <c r="AG370" s="518"/>
      <c r="AH370" s="518"/>
      <c r="AI370" s="518"/>
      <c r="AJ370" s="518"/>
      <c r="AK370" s="518"/>
      <c r="AL370" s="518"/>
      <c r="AM370" s="518"/>
      <c r="AN370" s="518"/>
      <c r="AO370" s="518"/>
      <c r="AP370" s="518"/>
      <c r="AQ370" s="518"/>
      <c r="AR370" s="518"/>
      <c r="AS370" s="518"/>
      <c r="AT370" s="518"/>
      <c r="AU370" s="518"/>
      <c r="AV370" s="518"/>
      <c r="AW370" s="518"/>
      <c r="AX370" s="518"/>
      <c r="AY370" s="518"/>
      <c r="AZ370" s="518"/>
      <c r="BA370" s="518"/>
      <c r="BB370" s="518"/>
      <c r="BC370" s="518"/>
      <c r="BD370" s="518"/>
      <c r="BE370" s="518"/>
      <c r="BF370" s="518"/>
      <c r="BG370" s="518"/>
      <c r="BH370" s="518"/>
      <c r="BI370" s="518"/>
      <c r="BJ370" s="518"/>
      <c r="BK370" s="518"/>
      <c r="BL370" s="518"/>
      <c r="BM370" s="518"/>
      <c r="BN370" s="518"/>
      <c r="BO370" s="518"/>
      <c r="BP370" s="518"/>
      <c r="BQ370" s="518"/>
      <c r="BR370" s="518"/>
      <c r="BS370" s="518"/>
      <c r="BT370" s="518"/>
      <c r="BU370" s="518"/>
      <c r="BV370" s="518"/>
      <c r="BW370" s="518"/>
      <c r="BX370" s="518"/>
      <c r="BY370" s="518"/>
      <c r="BZ370" s="518"/>
      <c r="CA370" s="518"/>
      <c r="CB370" s="518"/>
      <c r="CC370" s="518"/>
      <c r="CD370" s="518"/>
      <c r="CE370" s="518"/>
      <c r="CF370" s="518"/>
      <c r="CG370" s="518"/>
      <c r="CH370" s="518"/>
      <c r="CI370" s="518"/>
      <c r="CJ370" s="518"/>
      <c r="CK370" s="518"/>
      <c r="CL370" s="518"/>
      <c r="CM370" s="518"/>
      <c r="CN370" s="518"/>
      <c r="CO370" s="518"/>
      <c r="CP370" s="518"/>
      <c r="CQ370" s="518"/>
      <c r="CR370" s="518"/>
      <c r="CS370" s="518"/>
      <c r="CT370" s="518"/>
      <c r="CU370" s="518"/>
      <c r="CV370" s="518"/>
      <c r="CW370" s="518"/>
      <c r="CX370" s="518"/>
      <c r="CY370" s="518"/>
      <c r="CZ370" s="518"/>
      <c r="DA370" s="518"/>
      <c r="DB370" s="518"/>
      <c r="DC370" s="518"/>
      <c r="DD370" s="518"/>
      <c r="DE370" s="518"/>
      <c r="DF370" s="518"/>
    </row>
    <row r="371" spans="1:110" s="55" customFormat="1" ht="37.5" customHeight="1" thickBot="1">
      <c r="A371" s="126" t="s">
        <v>17</v>
      </c>
      <c r="B371" s="127"/>
      <c r="C371" s="128"/>
      <c r="D371" s="195" t="s">
        <v>439</v>
      </c>
      <c r="E371" s="195" t="s">
        <v>440</v>
      </c>
      <c r="F371" s="195" t="s">
        <v>441</v>
      </c>
      <c r="G371" s="195" t="s">
        <v>442</v>
      </c>
      <c r="H371" s="195" t="s">
        <v>443</v>
      </c>
      <c r="I371" s="195" t="s">
        <v>444</v>
      </c>
      <c r="J371" s="195" t="s">
        <v>445</v>
      </c>
      <c r="K371" s="195" t="s">
        <v>446</v>
      </c>
      <c r="L371" s="195" t="s">
        <v>447</v>
      </c>
      <c r="M371" s="196" t="s">
        <v>448</v>
      </c>
      <c r="N371" s="196" t="s">
        <v>449</v>
      </c>
      <c r="O371" s="196" t="s">
        <v>450</v>
      </c>
      <c r="P371" s="195" t="s">
        <v>451</v>
      </c>
      <c r="Q371" s="197" t="s">
        <v>452</v>
      </c>
      <c r="R371" s="197" t="s">
        <v>453</v>
      </c>
      <c r="S371" s="197" t="s">
        <v>454</v>
      </c>
      <c r="T371" s="197" t="s">
        <v>455</v>
      </c>
      <c r="U371" s="195" t="s">
        <v>456</v>
      </c>
      <c r="V371" s="195" t="s">
        <v>457</v>
      </c>
      <c r="W371" s="195" t="s">
        <v>458</v>
      </c>
      <c r="X371" s="570" t="s">
        <v>459</v>
      </c>
      <c r="Y371" s="579" t="s">
        <v>460</v>
      </c>
      <c r="Z371" s="579" t="s">
        <v>461</v>
      </c>
      <c r="AA371" s="579" t="s">
        <v>462</v>
      </c>
      <c r="AB371" s="579" t="s">
        <v>572</v>
      </c>
      <c r="AC371" s="579" t="s">
        <v>573</v>
      </c>
      <c r="AD371" s="579" t="s">
        <v>574</v>
      </c>
      <c r="AE371" s="195" t="s">
        <v>643</v>
      </c>
      <c r="AF371" s="579" t="s">
        <v>576</v>
      </c>
      <c r="AG371" s="570" t="s">
        <v>251</v>
      </c>
      <c r="AH371" s="579" t="s">
        <v>76</v>
      </c>
      <c r="AI371" s="579" t="s">
        <v>77</v>
      </c>
      <c r="AJ371" s="518"/>
      <c r="AK371" s="518"/>
      <c r="AL371" s="518"/>
      <c r="AM371" s="518"/>
      <c r="AN371" s="518"/>
      <c r="AO371" s="518"/>
      <c r="AP371" s="518"/>
      <c r="AQ371" s="518"/>
      <c r="AR371" s="518"/>
      <c r="AS371" s="518"/>
      <c r="AT371" s="518"/>
      <c r="AU371" s="518"/>
      <c r="AV371" s="518"/>
      <c r="AW371" s="518"/>
      <c r="AX371" s="518"/>
      <c r="AY371" s="518"/>
      <c r="AZ371" s="518"/>
      <c r="BA371" s="518"/>
      <c r="BB371" s="518"/>
      <c r="BC371" s="518"/>
      <c r="BD371" s="518"/>
      <c r="BE371" s="518"/>
      <c r="BF371" s="518"/>
      <c r="BG371" s="518"/>
      <c r="BH371" s="518"/>
      <c r="BI371" s="518"/>
      <c r="BJ371" s="518"/>
      <c r="BK371" s="518"/>
      <c r="BL371" s="518"/>
      <c r="BM371" s="518"/>
      <c r="BN371" s="518"/>
      <c r="BO371" s="518"/>
      <c r="BP371" s="518"/>
      <c r="BQ371" s="518"/>
      <c r="BR371" s="518"/>
      <c r="BS371" s="518"/>
      <c r="BT371" s="518"/>
      <c r="BU371" s="518"/>
      <c r="BV371" s="518"/>
      <c r="BW371" s="518"/>
      <c r="BX371" s="518"/>
      <c r="BY371" s="518"/>
      <c r="BZ371" s="518"/>
      <c r="CA371" s="518"/>
      <c r="CB371" s="518"/>
      <c r="CC371" s="518"/>
      <c r="CD371" s="518"/>
      <c r="CE371" s="518"/>
      <c r="CF371" s="518"/>
      <c r="CG371" s="518"/>
      <c r="CH371" s="518"/>
      <c r="CI371" s="518"/>
      <c r="CJ371" s="518"/>
      <c r="CK371" s="518"/>
      <c r="CL371" s="518"/>
      <c r="CM371" s="518"/>
      <c r="CN371" s="518"/>
      <c r="CO371" s="518"/>
      <c r="CP371" s="518"/>
      <c r="CQ371" s="518"/>
      <c r="CR371" s="518"/>
      <c r="CS371" s="518"/>
      <c r="CT371" s="518"/>
      <c r="CU371" s="518"/>
      <c r="CV371" s="518"/>
      <c r="CW371" s="518"/>
      <c r="CX371" s="518"/>
      <c r="CY371" s="518"/>
      <c r="CZ371" s="518"/>
      <c r="DA371" s="518"/>
      <c r="DB371" s="518"/>
      <c r="DC371" s="518"/>
      <c r="DD371" s="518"/>
      <c r="DE371" s="518"/>
      <c r="DF371" s="518"/>
    </row>
    <row r="372" spans="1:110" s="57" customFormat="1" ht="18" customHeight="1">
      <c r="A372" s="139" t="s">
        <v>628</v>
      </c>
      <c r="B372" s="609"/>
      <c r="C372" s="609"/>
      <c r="D372" s="135">
        <v>5447</v>
      </c>
      <c r="E372" s="137">
        <v>5558</v>
      </c>
      <c r="F372" s="245">
        <v>5308</v>
      </c>
      <c r="G372" s="245">
        <v>5690</v>
      </c>
      <c r="H372" s="245">
        <v>5636</v>
      </c>
      <c r="I372" s="272">
        <v>5657</v>
      </c>
      <c r="J372" s="272">
        <v>5659</v>
      </c>
      <c r="K372" s="272">
        <v>5599</v>
      </c>
      <c r="L372" s="245">
        <v>5633</v>
      </c>
      <c r="M372" s="273">
        <v>5524</v>
      </c>
      <c r="N372" s="273">
        <v>5396</v>
      </c>
      <c r="O372" s="273">
        <v>5331</v>
      </c>
      <c r="P372" s="273">
        <v>5351</v>
      </c>
      <c r="Q372" s="229">
        <v>5353</v>
      </c>
      <c r="R372" s="229">
        <v>5516</v>
      </c>
      <c r="S372" s="273">
        <v>5494</v>
      </c>
      <c r="T372" s="273">
        <v>5591</v>
      </c>
      <c r="U372" s="335">
        <v>5726</v>
      </c>
      <c r="V372" s="335">
        <v>5818</v>
      </c>
      <c r="W372" s="228">
        <v>5806</v>
      </c>
      <c r="X372" s="112">
        <v>5996</v>
      </c>
      <c r="Y372" s="112">
        <v>5998</v>
      </c>
      <c r="Z372" s="112">
        <v>5956</v>
      </c>
      <c r="AA372" s="112">
        <v>6247</v>
      </c>
      <c r="AB372" s="112">
        <v>6059</v>
      </c>
      <c r="AC372" s="380">
        <v>6199</v>
      </c>
      <c r="AD372" s="380">
        <v>6409</v>
      </c>
      <c r="AE372" s="380">
        <v>6389</v>
      </c>
      <c r="AF372" s="380">
        <v>6394</v>
      </c>
      <c r="AG372" s="380">
        <v>6374</v>
      </c>
      <c r="AH372" s="380">
        <v>6258</v>
      </c>
      <c r="AI372" s="380">
        <v>6329</v>
      </c>
      <c r="AJ372" s="112"/>
      <c r="AK372" s="112"/>
      <c r="AL372" s="518"/>
      <c r="AM372" s="518"/>
      <c r="AN372" s="518"/>
      <c r="AO372" s="518"/>
      <c r="AP372" s="518"/>
      <c r="AQ372" s="518"/>
      <c r="AR372" s="518"/>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c r="CV372" s="120"/>
      <c r="CW372" s="120"/>
      <c r="CX372" s="120"/>
      <c r="CY372" s="120"/>
      <c r="CZ372" s="120"/>
      <c r="DA372" s="120"/>
      <c r="DB372" s="120"/>
      <c r="DC372" s="120"/>
      <c r="DD372" s="120"/>
      <c r="DE372" s="120"/>
      <c r="DF372" s="120"/>
    </row>
    <row r="373" spans="1:110" s="57" customFormat="1" ht="18" customHeight="1">
      <c r="A373" s="609" t="s">
        <v>629</v>
      </c>
      <c r="B373" s="609"/>
      <c r="C373" s="609"/>
      <c r="D373" s="135">
        <v>2513</v>
      </c>
      <c r="E373" s="137">
        <v>3186</v>
      </c>
      <c r="F373" s="245">
        <v>3216</v>
      </c>
      <c r="G373" s="245">
        <v>3407</v>
      </c>
      <c r="H373" s="245">
        <v>3444</v>
      </c>
      <c r="I373" s="272">
        <v>3333</v>
      </c>
      <c r="J373" s="272">
        <v>3402</v>
      </c>
      <c r="K373" s="272">
        <v>3507</v>
      </c>
      <c r="L373" s="245">
        <v>3617</v>
      </c>
      <c r="M373" s="273">
        <v>3599</v>
      </c>
      <c r="N373" s="273">
        <v>3595</v>
      </c>
      <c r="O373" s="273">
        <v>3468</v>
      </c>
      <c r="P373" s="273">
        <v>3482</v>
      </c>
      <c r="Q373" s="229">
        <v>3503</v>
      </c>
      <c r="R373" s="229">
        <v>3655</v>
      </c>
      <c r="S373" s="273">
        <v>3787</v>
      </c>
      <c r="T373" s="273">
        <v>3955</v>
      </c>
      <c r="U373" s="335">
        <v>3884</v>
      </c>
      <c r="V373" s="335">
        <v>4021</v>
      </c>
      <c r="W373" s="228">
        <v>4182</v>
      </c>
      <c r="X373" s="112">
        <v>4030</v>
      </c>
      <c r="Y373" s="112">
        <v>3911</v>
      </c>
      <c r="Z373" s="112">
        <v>3934</v>
      </c>
      <c r="AA373" s="112">
        <v>4191</v>
      </c>
      <c r="AB373" s="112">
        <v>4126</v>
      </c>
      <c r="AC373" s="380">
        <v>4027</v>
      </c>
      <c r="AD373" s="380">
        <v>4199</v>
      </c>
      <c r="AE373" s="380">
        <v>4286</v>
      </c>
      <c r="AF373" s="380">
        <v>4393</v>
      </c>
      <c r="AG373" s="380">
        <v>4144</v>
      </c>
      <c r="AH373" s="380">
        <v>4235</v>
      </c>
      <c r="AI373" s="380">
        <v>4283</v>
      </c>
      <c r="AJ373" s="112"/>
      <c r="AK373" s="112"/>
      <c r="AL373" s="518"/>
      <c r="AM373" s="518"/>
      <c r="AN373" s="518"/>
      <c r="AO373" s="518"/>
      <c r="AP373" s="518"/>
      <c r="AQ373" s="518"/>
      <c r="AR373" s="518"/>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c r="CV373" s="120"/>
      <c r="CW373" s="120"/>
      <c r="CX373" s="120"/>
      <c r="CY373" s="120"/>
      <c r="CZ373" s="120"/>
      <c r="DA373" s="120"/>
      <c r="DB373" s="120"/>
      <c r="DC373" s="120"/>
      <c r="DD373" s="120"/>
      <c r="DE373" s="120"/>
      <c r="DF373" s="120"/>
    </row>
    <row r="374" spans="1:110" s="57" customFormat="1" ht="18" customHeight="1">
      <c r="A374" s="139" t="s">
        <v>212</v>
      </c>
      <c r="B374" s="609"/>
      <c r="C374" s="609"/>
      <c r="D374" s="227">
        <v>153</v>
      </c>
      <c r="E374" s="227">
        <v>153</v>
      </c>
      <c r="F374" s="227">
        <v>360</v>
      </c>
      <c r="G374" s="227">
        <v>294</v>
      </c>
      <c r="H374" s="315">
        <v>302</v>
      </c>
      <c r="I374" s="315">
        <v>305</v>
      </c>
      <c r="J374" s="315">
        <v>482</v>
      </c>
      <c r="K374" s="315">
        <v>456</v>
      </c>
      <c r="L374" s="245">
        <v>2264</v>
      </c>
      <c r="M374" s="273">
        <v>2329</v>
      </c>
      <c r="N374" s="273">
        <v>2420</v>
      </c>
      <c r="O374" s="273">
        <v>2205</v>
      </c>
      <c r="P374" s="273">
        <v>2018</v>
      </c>
      <c r="Q374" s="229">
        <v>2062</v>
      </c>
      <c r="R374" s="229">
        <v>2112</v>
      </c>
      <c r="S374" s="273">
        <v>2260</v>
      </c>
      <c r="T374" s="273">
        <v>2489</v>
      </c>
      <c r="U374" s="335">
        <v>2690</v>
      </c>
      <c r="V374" s="335">
        <v>2522</v>
      </c>
      <c r="W374" s="228">
        <v>2817</v>
      </c>
      <c r="X374" s="112">
        <v>2918</v>
      </c>
      <c r="Y374" s="112">
        <v>3051</v>
      </c>
      <c r="Z374" s="112">
        <v>3009</v>
      </c>
      <c r="AA374" s="112">
        <v>3273</v>
      </c>
      <c r="AB374" s="112">
        <v>3549</v>
      </c>
      <c r="AC374" s="380">
        <v>3439</v>
      </c>
      <c r="AD374" s="380">
        <v>3639</v>
      </c>
      <c r="AE374" s="380">
        <v>3848</v>
      </c>
      <c r="AF374" s="380">
        <v>3998</v>
      </c>
      <c r="AG374" s="380">
        <v>3793</v>
      </c>
      <c r="AH374" s="380">
        <v>3795</v>
      </c>
      <c r="AI374" s="380">
        <v>3846</v>
      </c>
      <c r="AJ374" s="112"/>
      <c r="AK374" s="112"/>
      <c r="AL374" s="518"/>
      <c r="AM374" s="518"/>
      <c r="AN374" s="518"/>
      <c r="AO374" s="518"/>
      <c r="AP374" s="518"/>
      <c r="AQ374" s="518"/>
      <c r="AR374" s="518"/>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c r="CV374" s="120"/>
      <c r="CW374" s="120"/>
      <c r="CX374" s="120"/>
      <c r="CY374" s="120"/>
      <c r="CZ374" s="120"/>
      <c r="DA374" s="120"/>
      <c r="DB374" s="120"/>
      <c r="DC374" s="120"/>
      <c r="DD374" s="120"/>
      <c r="DE374" s="120"/>
      <c r="DF374" s="120"/>
    </row>
    <row r="375" spans="1:110" s="57" customFormat="1" ht="18" customHeight="1">
      <c r="A375" s="139" t="s">
        <v>621</v>
      </c>
      <c r="B375" s="609"/>
      <c r="C375" s="609"/>
      <c r="D375" s="135">
        <v>3030</v>
      </c>
      <c r="E375" s="137">
        <v>3275</v>
      </c>
      <c r="F375" s="245">
        <v>3216</v>
      </c>
      <c r="G375" s="245">
        <v>3412</v>
      </c>
      <c r="H375" s="245">
        <v>3245</v>
      </c>
      <c r="I375" s="272">
        <v>3282</v>
      </c>
      <c r="J375" s="272">
        <v>3292</v>
      </c>
      <c r="K375" s="272">
        <v>3239</v>
      </c>
      <c r="L375" s="245">
        <v>3332</v>
      </c>
      <c r="M375" s="273">
        <v>3330</v>
      </c>
      <c r="N375" s="273">
        <v>3265</v>
      </c>
      <c r="O375" s="273">
        <v>3032</v>
      </c>
      <c r="P375" s="273">
        <v>3090</v>
      </c>
      <c r="Q375" s="229">
        <v>3106</v>
      </c>
      <c r="R375" s="229">
        <v>3248</v>
      </c>
      <c r="S375" s="273">
        <v>3299</v>
      </c>
      <c r="T375" s="273">
        <v>3419</v>
      </c>
      <c r="U375" s="335">
        <v>3482</v>
      </c>
      <c r="V375" s="335">
        <v>3560</v>
      </c>
      <c r="W375" s="228">
        <v>3683</v>
      </c>
      <c r="X375" s="112">
        <v>3711</v>
      </c>
      <c r="Y375" s="112">
        <v>3487</v>
      </c>
      <c r="Z375" s="112">
        <v>3463</v>
      </c>
      <c r="AA375" s="112">
        <v>3589</v>
      </c>
      <c r="AB375" s="112">
        <v>3618</v>
      </c>
      <c r="AC375" s="380">
        <v>3678</v>
      </c>
      <c r="AD375" s="380">
        <v>3826</v>
      </c>
      <c r="AE375" s="380">
        <v>3889</v>
      </c>
      <c r="AF375" s="380">
        <v>3965</v>
      </c>
      <c r="AG375" s="380">
        <v>3774</v>
      </c>
      <c r="AH375" s="380">
        <v>3786</v>
      </c>
      <c r="AI375" s="380">
        <v>3770</v>
      </c>
      <c r="AJ375" s="112"/>
      <c r="AK375" s="112"/>
      <c r="AL375" s="518"/>
      <c r="AM375" s="518"/>
      <c r="AN375" s="518"/>
      <c r="AO375" s="518"/>
      <c r="AP375" s="518"/>
      <c r="AQ375" s="518"/>
      <c r="AR375" s="518"/>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c r="CV375" s="120"/>
      <c r="CW375" s="120"/>
      <c r="CX375" s="120"/>
      <c r="CY375" s="120"/>
      <c r="CZ375" s="120"/>
      <c r="DA375" s="120"/>
      <c r="DB375" s="120"/>
      <c r="DC375" s="120"/>
      <c r="DD375" s="120"/>
      <c r="DE375" s="120"/>
      <c r="DF375" s="120"/>
    </row>
    <row r="376" spans="1:110" s="57" customFormat="1" ht="18" customHeight="1">
      <c r="A376" s="139" t="s">
        <v>630</v>
      </c>
      <c r="B376" s="609"/>
      <c r="C376" s="609"/>
      <c r="D376" s="135">
        <v>356</v>
      </c>
      <c r="E376" s="137">
        <v>244</v>
      </c>
      <c r="F376" s="245">
        <v>248</v>
      </c>
      <c r="G376" s="245">
        <v>176</v>
      </c>
      <c r="H376" s="245">
        <v>140</v>
      </c>
      <c r="I376" s="272">
        <v>149</v>
      </c>
      <c r="J376" s="272">
        <v>157</v>
      </c>
      <c r="K376" s="272">
        <v>247</v>
      </c>
      <c r="L376" s="245">
        <v>169</v>
      </c>
      <c r="M376" s="273">
        <v>236</v>
      </c>
      <c r="N376" s="273">
        <v>229</v>
      </c>
      <c r="O376" s="273">
        <v>188</v>
      </c>
      <c r="P376" s="273">
        <v>90</v>
      </c>
      <c r="Q376" s="229">
        <v>81</v>
      </c>
      <c r="R376" s="229">
        <v>46</v>
      </c>
      <c r="S376" s="273">
        <v>125</v>
      </c>
      <c r="T376" s="273">
        <v>163</v>
      </c>
      <c r="U376" s="335">
        <v>59</v>
      </c>
      <c r="V376" s="335">
        <v>55</v>
      </c>
      <c r="W376" s="228">
        <v>210</v>
      </c>
      <c r="X376" s="112">
        <v>130</v>
      </c>
      <c r="Y376" s="112">
        <v>77</v>
      </c>
      <c r="Z376" s="112">
        <v>43</v>
      </c>
      <c r="AA376" s="112">
        <v>11</v>
      </c>
      <c r="AB376" s="112">
        <v>50</v>
      </c>
      <c r="AC376" s="380">
        <v>22</v>
      </c>
      <c r="AD376" s="380">
        <v>1</v>
      </c>
      <c r="AE376" s="380">
        <v>51</v>
      </c>
      <c r="AF376" s="380">
        <v>71</v>
      </c>
      <c r="AG376" s="380">
        <v>19</v>
      </c>
      <c r="AH376" s="380">
        <v>8</v>
      </c>
      <c r="AI376" s="380">
        <v>39</v>
      </c>
      <c r="AJ376" s="112"/>
      <c r="AK376" s="112"/>
      <c r="AL376" s="518"/>
      <c r="AM376" s="518"/>
      <c r="AN376" s="518"/>
      <c r="AO376" s="518"/>
      <c r="AP376" s="518"/>
      <c r="AQ376" s="518"/>
      <c r="AR376" s="518"/>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c r="CV376" s="120"/>
      <c r="CW376" s="120"/>
      <c r="CX376" s="120"/>
      <c r="CY376" s="120"/>
      <c r="CZ376" s="120"/>
      <c r="DA376" s="120"/>
      <c r="DB376" s="120"/>
      <c r="DC376" s="120"/>
      <c r="DD376" s="120"/>
      <c r="DE376" s="120"/>
      <c r="DF376" s="120"/>
    </row>
    <row r="377" spans="1:110" ht="18" customHeight="1">
      <c r="A377" s="167" t="s">
        <v>645</v>
      </c>
      <c r="B377" s="167"/>
      <c r="C377" s="167"/>
      <c r="D377" s="152">
        <v>466</v>
      </c>
      <c r="E377" s="152">
        <v>788</v>
      </c>
      <c r="F377" s="336">
        <v>857</v>
      </c>
      <c r="G377" s="336">
        <v>835</v>
      </c>
      <c r="H377" s="336">
        <v>937</v>
      </c>
      <c r="I377" s="209">
        <v>1052</v>
      </c>
      <c r="J377" s="209">
        <v>1144</v>
      </c>
      <c r="K377" s="209">
        <v>1237</v>
      </c>
      <c r="L377" s="336">
        <v>822</v>
      </c>
      <c r="M377" s="273">
        <v>825</v>
      </c>
      <c r="N377" s="273">
        <v>823</v>
      </c>
      <c r="O377" s="273">
        <v>796</v>
      </c>
      <c r="P377" s="245">
        <v>722</v>
      </c>
      <c r="Q377" s="229">
        <v>476</v>
      </c>
      <c r="R377" s="229">
        <v>374</v>
      </c>
      <c r="S377" s="245">
        <v>382</v>
      </c>
      <c r="T377" s="245">
        <v>301</v>
      </c>
      <c r="U377" s="335">
        <v>285</v>
      </c>
      <c r="V377" s="335">
        <v>238</v>
      </c>
      <c r="W377" s="276">
        <v>29</v>
      </c>
      <c r="X377" s="112">
        <v>345</v>
      </c>
      <c r="Y377" s="112">
        <v>387</v>
      </c>
      <c r="Z377" s="112">
        <v>442</v>
      </c>
      <c r="AA377" s="112">
        <v>208</v>
      </c>
      <c r="AB377" s="112">
        <v>162</v>
      </c>
      <c r="AC377" s="380">
        <v>159</v>
      </c>
      <c r="AD377" s="380">
        <v>50</v>
      </c>
      <c r="AE377" s="380">
        <v>158</v>
      </c>
      <c r="AF377" s="380">
        <v>129</v>
      </c>
      <c r="AG377" s="380">
        <v>438</v>
      </c>
      <c r="AH377" s="380">
        <v>314</v>
      </c>
      <c r="AI377" s="380">
        <v>315</v>
      </c>
      <c r="AJ377" s="112"/>
      <c r="AK377" s="112"/>
      <c r="AL377" s="600"/>
      <c r="AM377" s="600"/>
      <c r="AN377" s="600"/>
      <c r="AO377" s="600"/>
      <c r="AP377" s="600"/>
      <c r="AQ377" s="600"/>
      <c r="AR377" s="600"/>
      <c r="AS377" s="600"/>
      <c r="AT377" s="600"/>
      <c r="AU377" s="600"/>
      <c r="AV377" s="600"/>
      <c r="AW377" s="600"/>
      <c r="AX377" s="600"/>
      <c r="AY377" s="600"/>
      <c r="AZ377" s="600"/>
      <c r="BA377" s="600"/>
      <c r="BB377" s="600"/>
      <c r="BC377" s="600"/>
      <c r="BD377" s="600"/>
      <c r="BE377" s="600"/>
      <c r="BF377" s="600"/>
      <c r="BG377" s="600"/>
      <c r="BH377" s="600"/>
      <c r="BI377" s="600"/>
      <c r="BJ377" s="600"/>
      <c r="BK377" s="600"/>
      <c r="BL377" s="600"/>
      <c r="BM377" s="600"/>
      <c r="BN377" s="600"/>
      <c r="BO377" s="600"/>
      <c r="BP377" s="600"/>
      <c r="BQ377" s="600"/>
      <c r="BR377" s="600"/>
      <c r="BS377" s="600"/>
      <c r="BT377" s="600"/>
      <c r="BU377" s="600"/>
      <c r="BV377" s="600"/>
      <c r="BW377" s="600"/>
      <c r="BX377" s="600"/>
      <c r="BY377" s="600"/>
      <c r="BZ377" s="600"/>
      <c r="CA377" s="600"/>
      <c r="CB377" s="600"/>
      <c r="CC377" s="600"/>
      <c r="CD377" s="600"/>
      <c r="CE377" s="600"/>
      <c r="CF377" s="600"/>
      <c r="CG377" s="600"/>
      <c r="CH377" s="600"/>
      <c r="CI377" s="600"/>
      <c r="CJ377" s="600"/>
      <c r="CK377" s="600"/>
      <c r="CL377" s="600"/>
      <c r="CM377" s="600"/>
      <c r="CN377" s="600"/>
      <c r="CO377" s="600"/>
      <c r="CP377" s="600"/>
      <c r="CQ377" s="600"/>
      <c r="CR377" s="600"/>
      <c r="CS377" s="600"/>
      <c r="CT377" s="600"/>
      <c r="CU377" s="600"/>
      <c r="CV377" s="600"/>
      <c r="CW377" s="600"/>
      <c r="CX377" s="600"/>
      <c r="CY377" s="600"/>
      <c r="CZ377" s="600"/>
      <c r="DA377" s="600"/>
      <c r="DB377" s="600"/>
      <c r="DC377" s="600"/>
      <c r="DD377" s="600"/>
      <c r="DE377" s="600"/>
      <c r="DF377" s="600"/>
    </row>
    <row r="378" spans="1:110" s="55" customFormat="1" ht="25.5" customHeight="1" thickBot="1">
      <c r="A378" s="296" t="s">
        <v>219</v>
      </c>
      <c r="B378" s="296"/>
      <c r="C378" s="296"/>
      <c r="D378" s="319">
        <f t="shared" ref="D378:W378" si="61">SUM(D372:D377)</f>
        <v>11965</v>
      </c>
      <c r="E378" s="319">
        <f t="shared" si="61"/>
        <v>13204</v>
      </c>
      <c r="F378" s="319">
        <f t="shared" si="61"/>
        <v>13205</v>
      </c>
      <c r="G378" s="319">
        <f t="shared" si="61"/>
        <v>13814</v>
      </c>
      <c r="H378" s="319">
        <f t="shared" si="61"/>
        <v>13704</v>
      </c>
      <c r="I378" s="319">
        <f t="shared" si="61"/>
        <v>13778</v>
      </c>
      <c r="J378" s="319">
        <f t="shared" si="61"/>
        <v>14136</v>
      </c>
      <c r="K378" s="319">
        <f t="shared" si="61"/>
        <v>14285</v>
      </c>
      <c r="L378" s="319">
        <f t="shared" si="61"/>
        <v>15837</v>
      </c>
      <c r="M378" s="319">
        <f t="shared" si="61"/>
        <v>15843</v>
      </c>
      <c r="N378" s="319">
        <f t="shared" si="61"/>
        <v>15728</v>
      </c>
      <c r="O378" s="319">
        <f t="shared" si="61"/>
        <v>15020</v>
      </c>
      <c r="P378" s="320">
        <f t="shared" si="61"/>
        <v>14753</v>
      </c>
      <c r="Q378" s="320">
        <f t="shared" si="61"/>
        <v>14581</v>
      </c>
      <c r="R378" s="320">
        <f t="shared" si="61"/>
        <v>14951</v>
      </c>
      <c r="S378" s="320">
        <f t="shared" si="61"/>
        <v>15347</v>
      </c>
      <c r="T378" s="320">
        <f t="shared" si="61"/>
        <v>15918</v>
      </c>
      <c r="U378" s="320">
        <f t="shared" si="61"/>
        <v>16126</v>
      </c>
      <c r="V378" s="320">
        <f t="shared" si="61"/>
        <v>16214</v>
      </c>
      <c r="W378" s="320">
        <f t="shared" si="61"/>
        <v>16727</v>
      </c>
      <c r="X378" s="543">
        <f t="shared" ref="X378:AH378" si="62">SUM(X372:X377)</f>
        <v>17130</v>
      </c>
      <c r="Y378" s="543">
        <f t="shared" si="62"/>
        <v>16911</v>
      </c>
      <c r="Z378" s="543">
        <f t="shared" si="62"/>
        <v>16847</v>
      </c>
      <c r="AA378" s="543">
        <f t="shared" si="62"/>
        <v>17519</v>
      </c>
      <c r="AB378" s="543">
        <f t="shared" si="62"/>
        <v>17564</v>
      </c>
      <c r="AC378" s="543">
        <f t="shared" si="62"/>
        <v>17524</v>
      </c>
      <c r="AD378" s="543">
        <f t="shared" si="62"/>
        <v>18124</v>
      </c>
      <c r="AE378" s="543">
        <f t="shared" si="62"/>
        <v>18621</v>
      </c>
      <c r="AF378" s="543">
        <f t="shared" si="62"/>
        <v>18950</v>
      </c>
      <c r="AG378" s="543">
        <f t="shared" si="62"/>
        <v>18542</v>
      </c>
      <c r="AH378" s="543">
        <f t="shared" si="62"/>
        <v>18396</v>
      </c>
      <c r="AI378" s="543">
        <f>SUM(AI372:AI377)</f>
        <v>18582</v>
      </c>
      <c r="AJ378" s="518"/>
      <c r="AK378" s="518"/>
      <c r="AL378" s="518"/>
      <c r="AM378" s="518"/>
      <c r="AN378" s="518"/>
      <c r="AO378" s="518"/>
      <c r="AP378" s="518"/>
      <c r="AQ378" s="518"/>
      <c r="AR378" s="518"/>
      <c r="AS378" s="518"/>
      <c r="AT378" s="518"/>
      <c r="AU378" s="518"/>
      <c r="AV378" s="518"/>
      <c r="AW378" s="518"/>
      <c r="AX378" s="518"/>
      <c r="AY378" s="518"/>
      <c r="AZ378" s="518"/>
      <c r="BA378" s="518"/>
      <c r="BB378" s="518"/>
      <c r="BC378" s="518"/>
      <c r="BD378" s="518"/>
      <c r="BE378" s="518"/>
      <c r="BF378" s="518"/>
      <c r="BG378" s="518"/>
      <c r="BH378" s="518"/>
      <c r="BI378" s="518"/>
      <c r="BJ378" s="518"/>
      <c r="BK378" s="518"/>
      <c r="BL378" s="518"/>
      <c r="BM378" s="518"/>
      <c r="BN378" s="518"/>
      <c r="BO378" s="518"/>
      <c r="BP378" s="518"/>
      <c r="BQ378" s="518"/>
      <c r="BR378" s="518"/>
      <c r="BS378" s="518"/>
      <c r="BT378" s="518"/>
      <c r="BU378" s="518"/>
      <c r="BV378" s="518"/>
      <c r="BW378" s="518"/>
      <c r="BX378" s="518"/>
      <c r="BY378" s="518"/>
      <c r="BZ378" s="518"/>
      <c r="CA378" s="518"/>
      <c r="CB378" s="518"/>
      <c r="CC378" s="518"/>
      <c r="CD378" s="518"/>
      <c r="CE378" s="518"/>
      <c r="CF378" s="518"/>
      <c r="CG378" s="518"/>
      <c r="CH378" s="518"/>
      <c r="CI378" s="518"/>
      <c r="CJ378" s="518"/>
      <c r="CK378" s="518"/>
      <c r="CL378" s="518"/>
      <c r="CM378" s="518"/>
      <c r="CN378" s="518"/>
      <c r="CO378" s="518"/>
      <c r="CP378" s="518"/>
      <c r="CQ378" s="518"/>
      <c r="CR378" s="518"/>
      <c r="CS378" s="518"/>
      <c r="CT378" s="518"/>
      <c r="CU378" s="518"/>
      <c r="CV378" s="518"/>
      <c r="CW378" s="518"/>
      <c r="CX378" s="518"/>
      <c r="CY378" s="518"/>
      <c r="CZ378" s="518"/>
      <c r="DA378" s="518"/>
      <c r="DB378" s="518"/>
      <c r="DC378" s="518"/>
      <c r="DD378" s="518"/>
      <c r="DE378" s="518"/>
      <c r="DF378" s="518"/>
    </row>
    <row r="379" spans="1:110" ht="19.5" customHeight="1" thickTop="1">
      <c r="A379" s="596"/>
      <c r="B379" s="298"/>
      <c r="C379" s="298"/>
      <c r="D379" s="134"/>
      <c r="E379" s="134"/>
      <c r="F379" s="134"/>
      <c r="G379" s="134"/>
      <c r="H379" s="134"/>
      <c r="I379" s="134"/>
      <c r="J379" s="134"/>
      <c r="K379" s="134"/>
      <c r="L379" s="134"/>
      <c r="M379" s="521"/>
      <c r="N379" s="521"/>
      <c r="O379" s="521"/>
      <c r="P379" s="610"/>
      <c r="Q379" s="610"/>
      <c r="R379" s="610"/>
      <c r="S379" s="610"/>
      <c r="T379" s="610"/>
      <c r="U379" s="611"/>
      <c r="V379" s="610"/>
      <c r="W379" s="610"/>
      <c r="X379" s="595"/>
      <c r="Y379" s="595"/>
      <c r="Z379" s="595"/>
      <c r="AA379" s="600"/>
      <c r="AB379" s="600"/>
      <c r="AC379" s="600"/>
      <c r="AD379" s="600"/>
      <c r="AE379" s="600"/>
      <c r="AF379" s="600"/>
      <c r="AG379" s="600"/>
      <c r="AH379" s="600"/>
      <c r="AI379" s="600"/>
      <c r="AJ379" s="600"/>
      <c r="AK379" s="600"/>
      <c r="AL379" s="600"/>
      <c r="AM379" s="600"/>
      <c r="AN379" s="600"/>
      <c r="AO379" s="600"/>
      <c r="AP379" s="600"/>
      <c r="AQ379" s="600"/>
      <c r="AR379" s="600"/>
      <c r="AS379" s="600"/>
      <c r="AT379" s="600"/>
      <c r="AU379" s="600"/>
      <c r="AV379" s="600"/>
      <c r="AW379" s="600"/>
      <c r="AX379" s="600"/>
      <c r="AY379" s="600"/>
      <c r="AZ379" s="600"/>
      <c r="BA379" s="600"/>
      <c r="BB379" s="600"/>
      <c r="BC379" s="600"/>
      <c r="BD379" s="600"/>
      <c r="BE379" s="600"/>
      <c r="BF379" s="600"/>
      <c r="BG379" s="600"/>
      <c r="BH379" s="600"/>
      <c r="BI379" s="600"/>
      <c r="BJ379" s="600"/>
      <c r="BK379" s="600"/>
      <c r="BL379" s="600"/>
      <c r="BM379" s="600"/>
      <c r="BN379" s="600"/>
      <c r="BO379" s="600"/>
      <c r="BP379" s="600"/>
      <c r="BQ379" s="600"/>
      <c r="BR379" s="600"/>
      <c r="BS379" s="600"/>
      <c r="BT379" s="600"/>
      <c r="BU379" s="600"/>
      <c r="BV379" s="600"/>
      <c r="BW379" s="600"/>
      <c r="BX379" s="600"/>
      <c r="BY379" s="600"/>
      <c r="BZ379" s="600"/>
      <c r="CA379" s="600"/>
      <c r="CB379" s="600"/>
      <c r="CC379" s="600"/>
      <c r="CD379" s="600"/>
      <c r="CE379" s="600"/>
      <c r="CF379" s="600"/>
      <c r="CG379" s="600"/>
      <c r="CH379" s="600"/>
      <c r="CI379" s="600"/>
      <c r="CJ379" s="600"/>
      <c r="CK379" s="600"/>
      <c r="CL379" s="600"/>
      <c r="CM379" s="600"/>
      <c r="CN379" s="600"/>
      <c r="CO379" s="600"/>
      <c r="CP379" s="600"/>
      <c r="CQ379" s="600"/>
      <c r="CR379" s="600"/>
      <c r="CS379" s="600"/>
      <c r="CT379" s="600"/>
      <c r="CU379" s="600"/>
      <c r="CV379" s="600"/>
      <c r="CW379" s="600"/>
      <c r="CX379" s="600"/>
      <c r="CY379" s="600"/>
      <c r="CZ379" s="600"/>
      <c r="DA379" s="600"/>
      <c r="DB379" s="600"/>
      <c r="DC379" s="600"/>
      <c r="DD379" s="600"/>
      <c r="DE379" s="600"/>
      <c r="DF379" s="600"/>
    </row>
    <row r="380" spans="1:110" ht="19.5" customHeight="1">
      <c r="A380" s="596"/>
      <c r="B380" s="298"/>
      <c r="C380" s="298"/>
      <c r="D380" s="134"/>
      <c r="E380" s="134"/>
      <c r="F380" s="134"/>
      <c r="G380" s="134"/>
      <c r="H380" s="134"/>
      <c r="I380" s="134"/>
      <c r="J380" s="134"/>
      <c r="K380" s="134"/>
      <c r="L380" s="134"/>
      <c r="M380" s="521"/>
      <c r="N380" s="521"/>
      <c r="O380" s="521"/>
      <c r="P380" s="610"/>
      <c r="Q380" s="610"/>
      <c r="R380" s="610"/>
      <c r="S380" s="610"/>
      <c r="T380" s="610"/>
      <c r="U380" s="611"/>
      <c r="V380" s="610"/>
      <c r="W380" s="610"/>
      <c r="X380" s="595"/>
      <c r="Y380" s="595"/>
      <c r="Z380" s="595"/>
      <c r="AA380" s="600"/>
      <c r="AB380" s="600"/>
      <c r="AC380" s="600"/>
      <c r="AD380" s="600"/>
      <c r="AE380" s="600"/>
      <c r="AF380" s="600"/>
      <c r="AG380" s="600"/>
      <c r="AH380" s="600"/>
      <c r="AI380" s="600"/>
      <c r="AJ380" s="600"/>
      <c r="AK380" s="600"/>
      <c r="AL380" s="600"/>
      <c r="AM380" s="600"/>
      <c r="AN380" s="600"/>
      <c r="AO380" s="600"/>
      <c r="AP380" s="600"/>
      <c r="AQ380" s="600"/>
      <c r="AR380" s="600"/>
      <c r="AS380" s="600"/>
      <c r="AT380" s="600"/>
      <c r="AU380" s="600"/>
      <c r="AV380" s="600"/>
      <c r="AW380" s="600"/>
      <c r="AX380" s="600"/>
      <c r="AY380" s="600"/>
      <c r="AZ380" s="600"/>
      <c r="BA380" s="600"/>
      <c r="BB380" s="600"/>
      <c r="BC380" s="600"/>
      <c r="BD380" s="600"/>
      <c r="BE380" s="600"/>
      <c r="BF380" s="600"/>
      <c r="BG380" s="600"/>
      <c r="BH380" s="600"/>
      <c r="BI380" s="600"/>
      <c r="BJ380" s="600"/>
      <c r="BK380" s="600"/>
      <c r="BL380" s="600"/>
      <c r="BM380" s="600"/>
      <c r="BN380" s="600"/>
      <c r="BO380" s="600"/>
      <c r="BP380" s="600"/>
      <c r="BQ380" s="600"/>
      <c r="BR380" s="600"/>
      <c r="BS380" s="600"/>
      <c r="BT380" s="600"/>
      <c r="BU380" s="600"/>
      <c r="BV380" s="600"/>
      <c r="BW380" s="600"/>
      <c r="BX380" s="600"/>
      <c r="BY380" s="600"/>
      <c r="BZ380" s="600"/>
      <c r="CA380" s="600"/>
      <c r="CB380" s="600"/>
      <c r="CC380" s="600"/>
      <c r="CD380" s="600"/>
      <c r="CE380" s="600"/>
      <c r="CF380" s="600"/>
      <c r="CG380" s="600"/>
      <c r="CH380" s="600"/>
      <c r="CI380" s="600"/>
      <c r="CJ380" s="600"/>
      <c r="CK380" s="600"/>
      <c r="CL380" s="600"/>
      <c r="CM380" s="600"/>
      <c r="CN380" s="600"/>
      <c r="CO380" s="600"/>
      <c r="CP380" s="600"/>
      <c r="CQ380" s="600"/>
      <c r="CR380" s="600"/>
      <c r="CS380" s="600"/>
      <c r="CT380" s="600"/>
      <c r="CU380" s="600"/>
      <c r="CV380" s="600"/>
      <c r="CW380" s="600"/>
      <c r="CX380" s="600"/>
      <c r="CY380" s="600"/>
      <c r="CZ380" s="600"/>
      <c r="DA380" s="600"/>
      <c r="DB380" s="600"/>
      <c r="DC380" s="600"/>
      <c r="DD380" s="600"/>
      <c r="DE380" s="600"/>
      <c r="DF380" s="600"/>
    </row>
    <row r="381" spans="1:110" s="55" customFormat="1" ht="18" customHeight="1">
      <c r="A381" s="608" t="s">
        <v>273</v>
      </c>
      <c r="B381" s="142"/>
      <c r="C381" s="142"/>
      <c r="D381" s="311"/>
      <c r="E381" s="311"/>
      <c r="F381" s="311"/>
      <c r="G381" s="311"/>
      <c r="H381" s="311"/>
      <c r="I381" s="311"/>
      <c r="J381" s="311"/>
      <c r="K381" s="311"/>
      <c r="L381" s="311"/>
      <c r="M381" s="278"/>
      <c r="N381" s="272"/>
      <c r="O381" s="272"/>
      <c r="P381" s="228"/>
      <c r="Q381" s="228"/>
      <c r="R381" s="228"/>
      <c r="S381" s="228"/>
      <c r="T381" s="228"/>
      <c r="U381" s="298"/>
      <c r="V381" s="228"/>
      <c r="W381" s="228"/>
      <c r="X381" s="112"/>
      <c r="Y381" s="112"/>
      <c r="Z381" s="112"/>
      <c r="AA381" s="518"/>
      <c r="AB381" s="518"/>
      <c r="AC381" s="518"/>
      <c r="AD381" s="518"/>
      <c r="AE381" s="518"/>
      <c r="AF381" s="518"/>
      <c r="AG381" s="518"/>
      <c r="AH381" s="518"/>
      <c r="AI381" s="518"/>
      <c r="AJ381" s="518"/>
      <c r="AK381" s="518"/>
      <c r="AL381" s="518"/>
      <c r="AM381" s="518"/>
      <c r="AN381" s="518"/>
      <c r="AO381" s="518"/>
      <c r="AP381" s="518"/>
      <c r="AQ381" s="518"/>
      <c r="AR381" s="518"/>
      <c r="AS381" s="518"/>
      <c r="AT381" s="518"/>
      <c r="AU381" s="518"/>
      <c r="AV381" s="518"/>
      <c r="AW381" s="518"/>
      <c r="AX381" s="518"/>
      <c r="AY381" s="518"/>
      <c r="AZ381" s="518"/>
      <c r="BA381" s="518"/>
      <c r="BB381" s="518"/>
      <c r="BC381" s="518"/>
      <c r="BD381" s="518"/>
      <c r="BE381" s="518"/>
      <c r="BF381" s="518"/>
      <c r="BG381" s="518"/>
      <c r="BH381" s="518"/>
      <c r="BI381" s="518"/>
      <c r="BJ381" s="518"/>
      <c r="BK381" s="518"/>
      <c r="BL381" s="518"/>
      <c r="BM381" s="518"/>
      <c r="BN381" s="518"/>
      <c r="BO381" s="518"/>
      <c r="BP381" s="518"/>
      <c r="BQ381" s="518"/>
      <c r="BR381" s="518"/>
      <c r="BS381" s="518"/>
      <c r="BT381" s="518"/>
      <c r="BU381" s="518"/>
      <c r="BV381" s="518"/>
      <c r="BW381" s="518"/>
      <c r="BX381" s="518"/>
      <c r="BY381" s="518"/>
      <c r="BZ381" s="518"/>
      <c r="CA381" s="518"/>
      <c r="CB381" s="518"/>
      <c r="CC381" s="518"/>
      <c r="CD381" s="518"/>
      <c r="CE381" s="518"/>
      <c r="CF381" s="518"/>
      <c r="CG381" s="518"/>
      <c r="CH381" s="518"/>
      <c r="CI381" s="518"/>
      <c r="CJ381" s="518"/>
      <c r="CK381" s="518"/>
      <c r="CL381" s="518"/>
      <c r="CM381" s="518"/>
      <c r="CN381" s="518"/>
      <c r="CO381" s="518"/>
      <c r="CP381" s="518"/>
      <c r="CQ381" s="518"/>
      <c r="CR381" s="518"/>
      <c r="CS381" s="518"/>
      <c r="CT381" s="518"/>
      <c r="CU381" s="518"/>
      <c r="CV381" s="518"/>
      <c r="CW381" s="518"/>
      <c r="CX381" s="518"/>
      <c r="CY381" s="518"/>
      <c r="CZ381" s="518"/>
      <c r="DA381" s="518"/>
      <c r="DB381" s="518"/>
      <c r="DC381" s="518"/>
      <c r="DD381" s="518"/>
      <c r="DE381" s="518"/>
      <c r="DF381" s="518"/>
    </row>
    <row r="382" spans="1:110" s="55" customFormat="1" ht="56.25" customHeight="1" thickBot="1">
      <c r="A382" s="126" t="s">
        <v>17</v>
      </c>
      <c r="B382" s="127"/>
      <c r="C382" s="128"/>
      <c r="D382" s="195"/>
      <c r="E382" s="195"/>
      <c r="F382" s="195"/>
      <c r="G382" s="195" t="s">
        <v>442</v>
      </c>
      <c r="H382" s="195"/>
      <c r="I382" s="195"/>
      <c r="J382" s="195"/>
      <c r="K382" s="195" t="s">
        <v>446</v>
      </c>
      <c r="L382" s="195" t="s">
        <v>646</v>
      </c>
      <c r="M382" s="196" t="s">
        <v>647</v>
      </c>
      <c r="N382" s="196" t="s">
        <v>648</v>
      </c>
      <c r="O382" s="196" t="s">
        <v>450</v>
      </c>
      <c r="P382" s="195" t="s">
        <v>649</v>
      </c>
      <c r="Q382" s="197" t="s">
        <v>650</v>
      </c>
      <c r="R382" s="197" t="s">
        <v>651</v>
      </c>
      <c r="S382" s="197" t="s">
        <v>454</v>
      </c>
      <c r="T382" s="197" t="s">
        <v>652</v>
      </c>
      <c r="U382" s="195" t="s">
        <v>653</v>
      </c>
      <c r="V382" s="195" t="s">
        <v>654</v>
      </c>
      <c r="W382" s="195" t="s">
        <v>458</v>
      </c>
      <c r="X382" s="570" t="s">
        <v>655</v>
      </c>
      <c r="Y382" s="570" t="s">
        <v>656</v>
      </c>
      <c r="Z382" s="570" t="s">
        <v>657</v>
      </c>
      <c r="AA382" s="570" t="s">
        <v>462</v>
      </c>
      <c r="AB382" s="570" t="s">
        <v>658</v>
      </c>
      <c r="AC382" s="570" t="s">
        <v>659</v>
      </c>
      <c r="AD382" s="570" t="s">
        <v>660</v>
      </c>
      <c r="AE382" s="195" t="s">
        <v>575</v>
      </c>
      <c r="AF382" s="570" t="s">
        <v>661</v>
      </c>
      <c r="AG382" s="570" t="s">
        <v>251</v>
      </c>
      <c r="AH382" s="570" t="s">
        <v>662</v>
      </c>
      <c r="AI382" s="570" t="s">
        <v>77</v>
      </c>
      <c r="AJ382" s="518"/>
      <c r="AK382" s="518"/>
      <c r="AL382" s="518"/>
      <c r="AM382" s="518"/>
      <c r="AN382" s="518"/>
      <c r="AO382" s="518"/>
      <c r="AP382" s="518"/>
      <c r="AQ382" s="518"/>
      <c r="AR382" s="518"/>
      <c r="AS382" s="518"/>
      <c r="AT382" s="518"/>
      <c r="AU382" s="518"/>
      <c r="AV382" s="518"/>
      <c r="AW382" s="518"/>
      <c r="AX382" s="518"/>
      <c r="AY382" s="518"/>
      <c r="AZ382" s="518"/>
      <c r="BA382" s="518"/>
      <c r="BB382" s="518"/>
      <c r="BC382" s="518"/>
      <c r="BD382" s="518"/>
      <c r="BE382" s="518"/>
      <c r="BF382" s="518"/>
      <c r="BG382" s="518"/>
      <c r="BH382" s="518"/>
      <c r="BI382" s="518"/>
      <c r="BJ382" s="518"/>
      <c r="BK382" s="518"/>
      <c r="BL382" s="518"/>
      <c r="BM382" s="518"/>
      <c r="BN382" s="518"/>
      <c r="BO382" s="518"/>
      <c r="BP382" s="518"/>
      <c r="BQ382" s="518"/>
      <c r="BR382" s="518"/>
      <c r="BS382" s="518"/>
      <c r="BT382" s="518"/>
      <c r="BU382" s="518"/>
      <c r="BV382" s="518"/>
      <c r="BW382" s="518"/>
      <c r="BX382" s="518"/>
      <c r="BY382" s="518"/>
      <c r="BZ382" s="518"/>
      <c r="CA382" s="518"/>
      <c r="CB382" s="518"/>
      <c r="CC382" s="518"/>
      <c r="CD382" s="518"/>
      <c r="CE382" s="518"/>
      <c r="CF382" s="518"/>
      <c r="CG382" s="518"/>
      <c r="CH382" s="518"/>
      <c r="CI382" s="518"/>
      <c r="CJ382" s="518"/>
      <c r="CK382" s="518"/>
      <c r="CL382" s="518"/>
      <c r="CM382" s="518"/>
      <c r="CN382" s="518"/>
      <c r="CO382" s="518"/>
      <c r="CP382" s="518"/>
      <c r="CQ382" s="518"/>
      <c r="CR382" s="518"/>
      <c r="CS382" s="518"/>
      <c r="CT382" s="518"/>
      <c r="CU382" s="518"/>
      <c r="CV382" s="518"/>
      <c r="CW382" s="518"/>
      <c r="CX382" s="518"/>
      <c r="CY382" s="518"/>
      <c r="CZ382" s="518"/>
      <c r="DA382" s="518"/>
      <c r="DB382" s="518"/>
      <c r="DC382" s="518"/>
      <c r="DD382" s="518"/>
      <c r="DE382" s="518"/>
      <c r="DF382" s="518"/>
    </row>
    <row r="383" spans="1:110" s="57" customFormat="1" ht="18" customHeight="1">
      <c r="A383" s="139" t="s">
        <v>628</v>
      </c>
      <c r="B383" s="609"/>
      <c r="C383" s="609"/>
      <c r="D383" s="135"/>
      <c r="E383" s="137"/>
      <c r="F383" s="137"/>
      <c r="G383" s="338">
        <v>17.5</v>
      </c>
      <c r="H383" s="337"/>
      <c r="I383" s="224"/>
      <c r="J383" s="224"/>
      <c r="K383" s="339">
        <v>19.2</v>
      </c>
      <c r="L383" s="340">
        <v>21.7</v>
      </c>
      <c r="M383" s="341">
        <v>22.2</v>
      </c>
      <c r="N383" s="341">
        <v>26.3</v>
      </c>
      <c r="O383" s="341">
        <v>29.6</v>
      </c>
      <c r="P383" s="341">
        <v>29.9</v>
      </c>
      <c r="Q383" s="342">
        <v>31</v>
      </c>
      <c r="R383" s="342">
        <v>28.3</v>
      </c>
      <c r="S383" s="341">
        <v>24.5</v>
      </c>
      <c r="T383" s="341">
        <v>24.9</v>
      </c>
      <c r="U383" s="343">
        <v>23.9</v>
      </c>
      <c r="V383" s="344">
        <v>22.9</v>
      </c>
      <c r="W383" s="344">
        <v>19.5</v>
      </c>
      <c r="X383" s="383">
        <v>19.600000000000001</v>
      </c>
      <c r="Y383" s="383">
        <v>19.2</v>
      </c>
      <c r="Z383" s="383">
        <v>19.2</v>
      </c>
      <c r="AA383" s="383">
        <v>24.6</v>
      </c>
      <c r="AB383" s="383">
        <v>22.5</v>
      </c>
      <c r="AC383" s="398">
        <v>21.5</v>
      </c>
      <c r="AD383" s="398">
        <v>20.2</v>
      </c>
      <c r="AE383" s="398">
        <v>18.7</v>
      </c>
      <c r="AF383" s="398">
        <v>16.8</v>
      </c>
      <c r="AG383" s="398">
        <v>18.7</v>
      </c>
      <c r="AH383" s="398">
        <v>19.899999999999999</v>
      </c>
      <c r="AI383" s="398">
        <v>14.6</v>
      </c>
      <c r="AJ383" s="112"/>
      <c r="AK383" s="112"/>
      <c r="AL383" s="518"/>
      <c r="AM383" s="518"/>
      <c r="AN383" s="518"/>
      <c r="AO383" s="518"/>
      <c r="AP383" s="518"/>
      <c r="AQ383" s="518"/>
      <c r="AR383" s="518"/>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row>
    <row r="384" spans="1:110" s="57" customFormat="1" ht="18" customHeight="1">
      <c r="A384" s="609" t="s">
        <v>629</v>
      </c>
      <c r="B384" s="609"/>
      <c r="C384" s="609"/>
      <c r="D384" s="135"/>
      <c r="E384" s="137"/>
      <c r="F384" s="137"/>
      <c r="G384" s="338">
        <v>9.6</v>
      </c>
      <c r="H384" s="337"/>
      <c r="I384" s="224"/>
      <c r="J384" s="224"/>
      <c r="K384" s="339">
        <v>9.3000000000000007</v>
      </c>
      <c r="L384" s="340">
        <v>8.8000000000000007</v>
      </c>
      <c r="M384" s="341">
        <v>8.8000000000000007</v>
      </c>
      <c r="N384" s="341">
        <v>8.1999999999999993</v>
      </c>
      <c r="O384" s="341">
        <v>8.9</v>
      </c>
      <c r="P384" s="341">
        <v>8.4</v>
      </c>
      <c r="Q384" s="342">
        <v>8.8000000000000007</v>
      </c>
      <c r="R384" s="342">
        <v>9</v>
      </c>
      <c r="S384" s="341">
        <v>7.9</v>
      </c>
      <c r="T384" s="341">
        <v>9.1999999999999993</v>
      </c>
      <c r="U384" s="343">
        <v>8.8000000000000007</v>
      </c>
      <c r="V384" s="344">
        <v>8.3000000000000007</v>
      </c>
      <c r="W384" s="344">
        <v>8.4</v>
      </c>
      <c r="X384" s="383">
        <v>10.6</v>
      </c>
      <c r="Y384" s="383">
        <v>10.5</v>
      </c>
      <c r="Z384" s="383">
        <v>10.6</v>
      </c>
      <c r="AA384" s="383">
        <v>9.9</v>
      </c>
      <c r="AB384" s="383">
        <v>8.8000000000000007</v>
      </c>
      <c r="AC384" s="398">
        <v>8.6</v>
      </c>
      <c r="AD384" s="398">
        <v>8.4</v>
      </c>
      <c r="AE384" s="398">
        <v>8.8000000000000007</v>
      </c>
      <c r="AF384" s="398">
        <v>7.7</v>
      </c>
      <c r="AG384" s="398">
        <v>7.5</v>
      </c>
      <c r="AH384" s="398">
        <v>9.5</v>
      </c>
      <c r="AI384" s="398">
        <v>7.2</v>
      </c>
      <c r="AJ384" s="112"/>
      <c r="AK384" s="112"/>
      <c r="AL384" s="518"/>
      <c r="AM384" s="518"/>
      <c r="AN384" s="518"/>
      <c r="AO384" s="518"/>
      <c r="AP384" s="518"/>
      <c r="AQ384" s="518"/>
      <c r="AR384" s="518"/>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row>
    <row r="385" spans="1:110" s="57" customFormat="1" ht="18" customHeight="1">
      <c r="A385" s="139" t="s">
        <v>212</v>
      </c>
      <c r="B385" s="609"/>
      <c r="C385" s="609"/>
      <c r="D385" s="181"/>
      <c r="E385" s="181"/>
      <c r="F385" s="181"/>
      <c r="G385" s="181" t="s">
        <v>61</v>
      </c>
      <c r="H385" s="315"/>
      <c r="I385" s="315"/>
      <c r="J385" s="315"/>
      <c r="K385" s="339">
        <v>66.3</v>
      </c>
      <c r="L385" s="340">
        <v>32.1</v>
      </c>
      <c r="M385" s="341">
        <v>19.5</v>
      </c>
      <c r="N385" s="345">
        <v>-2.6</v>
      </c>
      <c r="O385" s="345">
        <v>-3.7</v>
      </c>
      <c r="P385" s="345">
        <v>-2.9</v>
      </c>
      <c r="Q385" s="346">
        <v>-2.7</v>
      </c>
      <c r="R385" s="346">
        <v>-1.9</v>
      </c>
      <c r="S385" s="341">
        <v>0</v>
      </c>
      <c r="T385" s="341">
        <v>1.2</v>
      </c>
      <c r="U385" s="343">
        <v>1.5</v>
      </c>
      <c r="V385" s="344">
        <v>2.9</v>
      </c>
      <c r="W385" s="344">
        <v>2.4</v>
      </c>
      <c r="X385" s="383">
        <v>2.6</v>
      </c>
      <c r="Y385" s="383">
        <v>4.4000000000000004</v>
      </c>
      <c r="Z385" s="383">
        <v>3.2</v>
      </c>
      <c r="AA385" s="383">
        <v>3.5</v>
      </c>
      <c r="AB385" s="383">
        <v>3.5</v>
      </c>
      <c r="AC385" s="398">
        <v>2.9</v>
      </c>
      <c r="AD385" s="398">
        <v>3</v>
      </c>
      <c r="AE385" s="398">
        <v>3</v>
      </c>
      <c r="AF385" s="398">
        <v>3.2</v>
      </c>
      <c r="AG385" s="398">
        <v>3.3</v>
      </c>
      <c r="AH385" s="398">
        <v>4</v>
      </c>
      <c r="AI385" s="398">
        <v>5.2</v>
      </c>
      <c r="AJ385" s="112"/>
      <c r="AK385" s="112"/>
      <c r="AL385" s="518"/>
      <c r="AM385" s="518"/>
      <c r="AN385" s="518"/>
      <c r="AO385" s="518"/>
      <c r="AP385" s="518"/>
      <c r="AQ385" s="518"/>
      <c r="AR385" s="518"/>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row>
    <row r="386" spans="1:110" s="57" customFormat="1" ht="18" customHeight="1">
      <c r="A386" s="139" t="s">
        <v>621</v>
      </c>
      <c r="B386" s="609"/>
      <c r="C386" s="609"/>
      <c r="D386" s="135"/>
      <c r="E386" s="137"/>
      <c r="F386" s="137"/>
      <c r="G386" s="338">
        <v>8.4</v>
      </c>
      <c r="H386" s="337"/>
      <c r="I386" s="224"/>
      <c r="J386" s="224"/>
      <c r="K386" s="339">
        <v>7.7</v>
      </c>
      <c r="L386" s="340">
        <v>8</v>
      </c>
      <c r="M386" s="341">
        <v>7.8</v>
      </c>
      <c r="N386" s="341">
        <v>7.8</v>
      </c>
      <c r="O386" s="341">
        <v>8.1</v>
      </c>
      <c r="P386" s="341">
        <v>7.9</v>
      </c>
      <c r="Q386" s="342">
        <v>8.1999999999999993</v>
      </c>
      <c r="R386" s="342">
        <v>8.1</v>
      </c>
      <c r="S386" s="341">
        <v>8.6999999999999993</v>
      </c>
      <c r="T386" s="341">
        <v>9.5</v>
      </c>
      <c r="U386" s="343">
        <v>9.1999999999999993</v>
      </c>
      <c r="V386" s="344">
        <v>9.5</v>
      </c>
      <c r="W386" s="344">
        <v>9.6999999999999993</v>
      </c>
      <c r="X386" s="383">
        <v>9.9</v>
      </c>
      <c r="Y386" s="383">
        <v>15.3</v>
      </c>
      <c r="Z386" s="383">
        <v>15.3</v>
      </c>
      <c r="AA386" s="383">
        <v>13.7</v>
      </c>
      <c r="AB386" s="383">
        <v>13.4</v>
      </c>
      <c r="AC386" s="398">
        <v>7.7</v>
      </c>
      <c r="AD386" s="398">
        <v>7.5</v>
      </c>
      <c r="AE386" s="398">
        <v>9.1</v>
      </c>
      <c r="AF386" s="398">
        <v>9.5</v>
      </c>
      <c r="AG386" s="398">
        <v>9.6</v>
      </c>
      <c r="AH386" s="398">
        <v>12.5</v>
      </c>
      <c r="AI386" s="398">
        <v>9.1999999999999993</v>
      </c>
      <c r="AJ386" s="112"/>
      <c r="AK386" s="112"/>
      <c r="AL386" s="518"/>
      <c r="AM386" s="518"/>
      <c r="AN386" s="518"/>
      <c r="AO386" s="518"/>
      <c r="AP386" s="518"/>
      <c r="AQ386" s="518"/>
      <c r="AR386" s="518"/>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row>
    <row r="387" spans="1:110" s="57" customFormat="1" ht="18" customHeight="1">
      <c r="A387" s="139" t="s">
        <v>630</v>
      </c>
      <c r="B387" s="609"/>
      <c r="C387" s="609"/>
      <c r="D387" s="135"/>
      <c r="E387" s="137"/>
      <c r="F387" s="137"/>
      <c r="G387" s="347">
        <v>-1.6</v>
      </c>
      <c r="H387" s="348"/>
      <c r="I387" s="315"/>
      <c r="J387" s="315"/>
      <c r="K387" s="339">
        <v>6.9</v>
      </c>
      <c r="L387" s="340">
        <v>1.7</v>
      </c>
      <c r="M387" s="341">
        <v>14.1</v>
      </c>
      <c r="N387" s="341">
        <v>0.5</v>
      </c>
      <c r="O387" s="345">
        <v>-14</v>
      </c>
      <c r="P387" s="345">
        <v>-17</v>
      </c>
      <c r="Q387" s="346">
        <v>-26.4</v>
      </c>
      <c r="R387" s="346">
        <v>-29.7</v>
      </c>
      <c r="S387" s="341">
        <v>28.9</v>
      </c>
      <c r="T387" s="341">
        <v>18.8</v>
      </c>
      <c r="U387" s="343">
        <v>26.4</v>
      </c>
      <c r="V387" s="343">
        <v>48</v>
      </c>
      <c r="W387" s="343">
        <v>38.4</v>
      </c>
      <c r="X387" s="383">
        <v>47</v>
      </c>
      <c r="Y387" s="383">
        <v>52.7</v>
      </c>
      <c r="Z387" s="383">
        <v>48.5</v>
      </c>
      <c r="AA387" s="383">
        <v>4.2</v>
      </c>
      <c r="AB387" s="383">
        <v>55.9</v>
      </c>
      <c r="AC387" s="398">
        <v>56.1</v>
      </c>
      <c r="AD387" s="398">
        <v>112.5</v>
      </c>
      <c r="AE387" s="398">
        <v>152.30000000000001</v>
      </c>
      <c r="AF387" s="398">
        <v>84.6</v>
      </c>
      <c r="AG387" s="398">
        <v>146.30000000000001</v>
      </c>
      <c r="AH387" s="398">
        <v>176.9</v>
      </c>
      <c r="AI387" s="398">
        <v>148.9</v>
      </c>
      <c r="AJ387" s="112"/>
      <c r="AK387" s="112"/>
      <c r="AL387" s="518"/>
      <c r="AM387" s="518"/>
      <c r="AN387" s="518"/>
      <c r="AO387" s="518"/>
      <c r="AP387" s="518"/>
      <c r="AQ387" s="518"/>
      <c r="AR387" s="518"/>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row>
    <row r="388" spans="1:110">
      <c r="A388" s="609"/>
      <c r="B388" s="609"/>
      <c r="C388" s="609"/>
      <c r="D388" s="609"/>
      <c r="E388" s="609"/>
      <c r="F388" s="609"/>
      <c r="G388" s="609"/>
      <c r="H388" s="609"/>
      <c r="I388" s="609"/>
      <c r="J388" s="609"/>
      <c r="K388" s="609"/>
      <c r="L388" s="609"/>
      <c r="M388" s="609"/>
      <c r="N388" s="609"/>
      <c r="O388" s="123"/>
      <c r="P388" s="123"/>
      <c r="Q388" s="610"/>
      <c r="R388" s="610"/>
      <c r="S388" s="610"/>
      <c r="T388" s="610"/>
      <c r="U388" s="611"/>
      <c r="V388" s="610"/>
      <c r="W388" s="610"/>
      <c r="X388" s="595"/>
      <c r="Y388" s="595"/>
      <c r="Z388" s="595"/>
      <c r="AA388" s="600"/>
      <c r="AB388" s="600"/>
      <c r="AC388" s="380"/>
      <c r="AD388" s="380"/>
      <c r="AE388" s="380"/>
      <c r="AF388" s="380"/>
      <c r="AG388" s="380"/>
      <c r="AH388" s="380"/>
      <c r="AI388" s="380"/>
      <c r="AJ388" s="600"/>
      <c r="AK388" s="600"/>
      <c r="AL388" s="600"/>
      <c r="AM388" s="600"/>
      <c r="AN388" s="600"/>
      <c r="AO388" s="600"/>
      <c r="AP388" s="600"/>
      <c r="AQ388" s="600"/>
      <c r="AR388" s="600"/>
      <c r="AS388" s="600"/>
      <c r="AT388" s="600"/>
      <c r="AU388" s="600"/>
      <c r="AV388" s="600"/>
      <c r="AW388" s="600"/>
      <c r="AX388" s="600"/>
      <c r="AY388" s="600"/>
      <c r="AZ388" s="600"/>
      <c r="BA388" s="600"/>
      <c r="BB388" s="600"/>
      <c r="BC388" s="600"/>
      <c r="BD388" s="600"/>
      <c r="BE388" s="600"/>
      <c r="BF388" s="600"/>
      <c r="BG388" s="600"/>
      <c r="BH388" s="600"/>
      <c r="BI388" s="600"/>
      <c r="BJ388" s="600"/>
      <c r="BK388" s="600"/>
      <c r="BL388" s="600"/>
      <c r="BM388" s="600"/>
      <c r="BN388" s="600"/>
      <c r="BO388" s="600"/>
      <c r="BP388" s="600"/>
      <c r="BQ388" s="600"/>
      <c r="BR388" s="600"/>
      <c r="BS388" s="600"/>
      <c r="BT388" s="600"/>
      <c r="BU388" s="600"/>
      <c r="BV388" s="600"/>
      <c r="BW388" s="600"/>
      <c r="BX388" s="600"/>
      <c r="BY388" s="600"/>
      <c r="BZ388" s="600"/>
      <c r="CA388" s="600"/>
      <c r="CB388" s="600"/>
      <c r="CC388" s="600"/>
      <c r="CD388" s="600"/>
      <c r="CE388" s="600"/>
      <c r="CF388" s="600"/>
      <c r="CG388" s="600"/>
      <c r="CH388" s="600"/>
      <c r="CI388" s="600"/>
      <c r="CJ388" s="600"/>
      <c r="CK388" s="600"/>
      <c r="CL388" s="600"/>
      <c r="CM388" s="600"/>
      <c r="CN388" s="600"/>
      <c r="CO388" s="600"/>
      <c r="CP388" s="600"/>
      <c r="CQ388" s="600"/>
      <c r="CR388" s="600"/>
      <c r="CS388" s="600"/>
      <c r="CT388" s="600"/>
      <c r="CU388" s="600"/>
      <c r="CV388" s="600"/>
      <c r="CW388" s="600"/>
      <c r="CX388" s="600"/>
      <c r="CY388" s="600"/>
      <c r="CZ388" s="600"/>
      <c r="DA388" s="600"/>
      <c r="DB388" s="600"/>
      <c r="DC388" s="600"/>
      <c r="DD388" s="600"/>
      <c r="DE388" s="600"/>
      <c r="DF388" s="600"/>
    </row>
    <row r="389" spans="1:110" ht="19.5" customHeight="1">
      <c r="A389" s="596"/>
      <c r="B389" s="298"/>
      <c r="C389" s="298"/>
      <c r="D389" s="134"/>
      <c r="E389" s="134"/>
      <c r="F389" s="134"/>
      <c r="G389" s="181"/>
      <c r="H389" s="181"/>
      <c r="I389" s="181"/>
      <c r="J389" s="181"/>
      <c r="K389" s="181"/>
      <c r="L389" s="181"/>
      <c r="M389" s="135"/>
      <c r="N389" s="135"/>
      <c r="O389" s="135"/>
      <c r="P389" s="136"/>
      <c r="Q389" s="136"/>
      <c r="R389" s="136"/>
      <c r="S389" s="136"/>
      <c r="T389" s="136"/>
      <c r="U389" s="164"/>
      <c r="V389" s="610"/>
      <c r="W389" s="610"/>
      <c r="X389" s="595"/>
      <c r="Y389" s="595"/>
      <c r="Z389" s="595"/>
      <c r="AA389" s="600"/>
      <c r="AB389" s="600"/>
      <c r="AC389" s="600"/>
      <c r="AD389" s="600"/>
      <c r="AE389" s="600"/>
      <c r="AF389" s="600"/>
      <c r="AG389" s="600"/>
      <c r="AH389" s="600"/>
      <c r="AI389" s="600"/>
      <c r="AJ389" s="600"/>
      <c r="AK389" s="600"/>
      <c r="AL389" s="600"/>
      <c r="AM389" s="600"/>
      <c r="AN389" s="600"/>
      <c r="AO389" s="600"/>
      <c r="AP389" s="600"/>
      <c r="AQ389" s="600"/>
      <c r="AR389" s="600"/>
      <c r="AS389" s="600"/>
      <c r="AT389" s="600"/>
      <c r="AU389" s="600"/>
      <c r="AV389" s="600"/>
      <c r="AW389" s="600"/>
      <c r="AX389" s="600"/>
      <c r="AY389" s="600"/>
      <c r="AZ389" s="600"/>
      <c r="BA389" s="600"/>
      <c r="BB389" s="600"/>
      <c r="BC389" s="600"/>
      <c r="BD389" s="600"/>
      <c r="BE389" s="600"/>
      <c r="BF389" s="600"/>
      <c r="BG389" s="600"/>
      <c r="BH389" s="600"/>
      <c r="BI389" s="600"/>
      <c r="BJ389" s="600"/>
      <c r="BK389" s="600"/>
      <c r="BL389" s="600"/>
      <c r="BM389" s="600"/>
      <c r="BN389" s="600"/>
      <c r="BO389" s="600"/>
      <c r="BP389" s="600"/>
      <c r="BQ389" s="600"/>
      <c r="BR389" s="600"/>
      <c r="BS389" s="600"/>
      <c r="BT389" s="600"/>
      <c r="BU389" s="600"/>
      <c r="BV389" s="600"/>
      <c r="BW389" s="600"/>
      <c r="BX389" s="600"/>
      <c r="BY389" s="600"/>
      <c r="BZ389" s="600"/>
      <c r="CA389" s="600"/>
      <c r="CB389" s="600"/>
      <c r="CC389" s="600"/>
      <c r="CD389" s="600"/>
      <c r="CE389" s="600"/>
      <c r="CF389" s="600"/>
      <c r="CG389" s="600"/>
      <c r="CH389" s="600"/>
      <c r="CI389" s="600"/>
      <c r="CJ389" s="600"/>
      <c r="CK389" s="600"/>
      <c r="CL389" s="600"/>
      <c r="CM389" s="600"/>
      <c r="CN389" s="600"/>
      <c r="CO389" s="600"/>
      <c r="CP389" s="600"/>
      <c r="CQ389" s="600"/>
      <c r="CR389" s="600"/>
      <c r="CS389" s="600"/>
      <c r="CT389" s="600"/>
      <c r="CU389" s="600"/>
      <c r="CV389" s="600"/>
      <c r="CW389" s="600"/>
      <c r="CX389" s="600"/>
      <c r="CY389" s="600"/>
      <c r="CZ389" s="600"/>
      <c r="DA389" s="600"/>
      <c r="DB389" s="600"/>
      <c r="DC389" s="600"/>
      <c r="DD389" s="600"/>
      <c r="DE389" s="600"/>
      <c r="DF389" s="600"/>
    </row>
    <row r="390" spans="1:110" ht="19.5" customHeight="1">
      <c r="A390" s="610" t="s">
        <v>663</v>
      </c>
      <c r="B390" s="298"/>
      <c r="C390" s="298"/>
      <c r="D390" s="134"/>
      <c r="E390" s="134"/>
      <c r="F390" s="134"/>
      <c r="G390" s="181"/>
      <c r="H390" s="181"/>
      <c r="I390" s="181"/>
      <c r="J390" s="181"/>
      <c r="K390" s="181"/>
      <c r="L390" s="181"/>
      <c r="M390" s="135"/>
      <c r="N390" s="135"/>
      <c r="O390" s="135"/>
      <c r="P390" s="136"/>
      <c r="Q390" s="136"/>
      <c r="R390" s="136"/>
      <c r="S390" s="136"/>
      <c r="T390" s="136"/>
      <c r="U390" s="164"/>
      <c r="V390" s="610"/>
      <c r="W390" s="610"/>
      <c r="X390" s="595"/>
      <c r="Y390" s="595"/>
      <c r="Z390" s="595"/>
      <c r="AA390" s="600"/>
      <c r="AB390" s="600"/>
      <c r="AC390" s="600"/>
      <c r="AD390" s="600"/>
      <c r="AE390" s="600"/>
      <c r="AF390" s="600"/>
      <c r="AG390" s="600"/>
      <c r="AH390" s="600"/>
      <c r="AI390" s="600"/>
      <c r="AJ390" s="600"/>
      <c r="AK390" s="600"/>
      <c r="AL390" s="600"/>
      <c r="AM390" s="600"/>
      <c r="AN390" s="600"/>
      <c r="AO390" s="600"/>
      <c r="AP390" s="600"/>
      <c r="AQ390" s="600"/>
      <c r="AR390" s="600"/>
      <c r="AS390" s="600"/>
      <c r="AT390" s="600"/>
      <c r="AU390" s="600"/>
      <c r="AV390" s="600"/>
      <c r="AW390" s="600"/>
      <c r="AX390" s="600"/>
      <c r="AY390" s="600"/>
      <c r="AZ390" s="600"/>
      <c r="BA390" s="600"/>
      <c r="BB390" s="600"/>
      <c r="BC390" s="600"/>
      <c r="BD390" s="600"/>
      <c r="BE390" s="600"/>
      <c r="BF390" s="600"/>
      <c r="BG390" s="600"/>
      <c r="BH390" s="600"/>
      <c r="BI390" s="600"/>
      <c r="BJ390" s="600"/>
      <c r="BK390" s="600"/>
      <c r="BL390" s="600"/>
      <c r="BM390" s="600"/>
      <c r="BN390" s="600"/>
      <c r="BO390" s="600"/>
      <c r="BP390" s="600"/>
      <c r="BQ390" s="600"/>
      <c r="BR390" s="600"/>
      <c r="BS390" s="600"/>
      <c r="BT390" s="600"/>
      <c r="BU390" s="600"/>
      <c r="BV390" s="600"/>
      <c r="BW390" s="600"/>
      <c r="BX390" s="600"/>
      <c r="BY390" s="600"/>
      <c r="BZ390" s="600"/>
      <c r="CA390" s="600"/>
      <c r="CB390" s="600"/>
      <c r="CC390" s="600"/>
      <c r="CD390" s="600"/>
      <c r="CE390" s="600"/>
      <c r="CF390" s="600"/>
      <c r="CG390" s="600"/>
      <c r="CH390" s="600"/>
      <c r="CI390" s="600"/>
      <c r="CJ390" s="600"/>
      <c r="CK390" s="600"/>
      <c r="CL390" s="600"/>
      <c r="CM390" s="600"/>
      <c r="CN390" s="600"/>
      <c r="CO390" s="600"/>
      <c r="CP390" s="600"/>
      <c r="CQ390" s="600"/>
      <c r="CR390" s="600"/>
      <c r="CS390" s="600"/>
      <c r="CT390" s="600"/>
      <c r="CU390" s="600"/>
      <c r="CV390" s="600"/>
      <c r="CW390" s="600"/>
      <c r="CX390" s="600"/>
      <c r="CY390" s="600"/>
      <c r="CZ390" s="600"/>
      <c r="DA390" s="600"/>
      <c r="DB390" s="600"/>
      <c r="DC390" s="600"/>
      <c r="DD390" s="600"/>
      <c r="DE390" s="600"/>
      <c r="DF390" s="600"/>
    </row>
    <row r="391" spans="1:110" ht="19.5" customHeight="1">
      <c r="A391" s="596"/>
      <c r="B391" s="298"/>
      <c r="C391" s="298"/>
      <c r="D391" s="134"/>
      <c r="E391" s="134"/>
      <c r="F391" s="134"/>
      <c r="G391" s="181"/>
      <c r="H391" s="181"/>
      <c r="I391" s="181"/>
      <c r="J391" s="181"/>
      <c r="K391" s="181"/>
      <c r="L391" s="181"/>
      <c r="M391" s="135"/>
      <c r="N391" s="135"/>
      <c r="O391" s="135"/>
      <c r="P391" s="136"/>
      <c r="Q391" s="136"/>
      <c r="R391" s="136"/>
      <c r="S391" s="136"/>
      <c r="T391" s="136"/>
      <c r="U391" s="164"/>
      <c r="V391" s="610"/>
      <c r="W391" s="610"/>
      <c r="X391" s="595"/>
      <c r="Y391" s="595"/>
      <c r="Z391" s="595"/>
      <c r="AA391" s="600"/>
      <c r="AB391" s="600"/>
      <c r="AC391" s="600"/>
      <c r="AD391" s="600"/>
      <c r="AE391" s="600"/>
      <c r="AF391" s="600"/>
      <c r="AG391" s="600"/>
      <c r="AH391" s="600"/>
      <c r="AI391" s="600"/>
      <c r="AJ391" s="600"/>
      <c r="AK391" s="600"/>
      <c r="AL391" s="600"/>
      <c r="AM391" s="600"/>
      <c r="AN391" s="600"/>
      <c r="AO391" s="600"/>
      <c r="AP391" s="600"/>
      <c r="AQ391" s="600"/>
      <c r="AR391" s="600"/>
      <c r="AS391" s="600"/>
      <c r="AT391" s="600"/>
      <c r="AU391" s="600"/>
      <c r="AV391" s="600"/>
      <c r="AW391" s="600"/>
      <c r="AX391" s="600"/>
      <c r="AY391" s="600"/>
      <c r="AZ391" s="600"/>
      <c r="BA391" s="600"/>
      <c r="BB391" s="600"/>
      <c r="BC391" s="600"/>
      <c r="BD391" s="600"/>
      <c r="BE391" s="600"/>
      <c r="BF391" s="600"/>
      <c r="BG391" s="600"/>
      <c r="BH391" s="600"/>
      <c r="BI391" s="600"/>
      <c r="BJ391" s="600"/>
      <c r="BK391" s="600"/>
      <c r="BL391" s="600"/>
      <c r="BM391" s="600"/>
      <c r="BN391" s="600"/>
      <c r="BO391" s="600"/>
      <c r="BP391" s="600"/>
      <c r="BQ391" s="600"/>
      <c r="BR391" s="600"/>
      <c r="BS391" s="600"/>
      <c r="BT391" s="600"/>
      <c r="BU391" s="600"/>
      <c r="BV391" s="600"/>
      <c r="BW391" s="600"/>
      <c r="BX391" s="600"/>
      <c r="BY391" s="600"/>
      <c r="BZ391" s="600"/>
      <c r="CA391" s="600"/>
      <c r="CB391" s="600"/>
      <c r="CC391" s="600"/>
      <c r="CD391" s="600"/>
      <c r="CE391" s="600"/>
      <c r="CF391" s="600"/>
      <c r="CG391" s="600"/>
      <c r="CH391" s="600"/>
      <c r="CI391" s="600"/>
      <c r="CJ391" s="600"/>
      <c r="CK391" s="600"/>
      <c r="CL391" s="600"/>
      <c r="CM391" s="600"/>
      <c r="CN391" s="600"/>
      <c r="CO391" s="600"/>
      <c r="CP391" s="600"/>
      <c r="CQ391" s="600"/>
      <c r="CR391" s="600"/>
      <c r="CS391" s="600"/>
      <c r="CT391" s="600"/>
      <c r="CU391" s="600"/>
      <c r="CV391" s="600"/>
      <c r="CW391" s="600"/>
      <c r="CX391" s="600"/>
      <c r="CY391" s="600"/>
      <c r="CZ391" s="600"/>
      <c r="DA391" s="600"/>
      <c r="DB391" s="600"/>
      <c r="DC391" s="600"/>
      <c r="DD391" s="600"/>
      <c r="DE391" s="600"/>
      <c r="DF391" s="600"/>
    </row>
    <row r="392" spans="1:110" s="55" customFormat="1" ht="18" customHeight="1">
      <c r="A392" s="608" t="s">
        <v>248</v>
      </c>
      <c r="B392" s="142"/>
      <c r="C392" s="142"/>
      <c r="D392" s="311"/>
      <c r="E392" s="311"/>
      <c r="F392" s="311"/>
      <c r="G392" s="137"/>
      <c r="H392" s="137"/>
      <c r="I392" s="137"/>
      <c r="J392" s="137"/>
      <c r="K392" s="137"/>
      <c r="L392" s="137"/>
      <c r="M392" s="323"/>
      <c r="N392" s="224"/>
      <c r="O392" s="224"/>
      <c r="P392" s="217"/>
      <c r="Q392" s="217"/>
      <c r="R392" s="217"/>
      <c r="S392" s="217"/>
      <c r="T392" s="217"/>
      <c r="U392" s="223"/>
      <c r="V392" s="228"/>
      <c r="W392" s="228"/>
      <c r="X392" s="112"/>
      <c r="Y392" s="112"/>
      <c r="Z392" s="112"/>
      <c r="AA392" s="518"/>
      <c r="AB392" s="518"/>
      <c r="AC392" s="518"/>
      <c r="AD392" s="518"/>
      <c r="AE392" s="518"/>
      <c r="AF392" s="518"/>
      <c r="AG392" s="518"/>
      <c r="AH392" s="518"/>
      <c r="AI392" s="518"/>
      <c r="AJ392" s="518"/>
      <c r="AK392" s="518"/>
      <c r="AL392" s="518"/>
      <c r="AM392" s="518"/>
      <c r="AN392" s="518"/>
      <c r="AO392" s="518"/>
      <c r="AP392" s="518"/>
      <c r="AQ392" s="518"/>
      <c r="AR392" s="518"/>
      <c r="AS392" s="518"/>
      <c r="AT392" s="518"/>
      <c r="AU392" s="518"/>
      <c r="AV392" s="518"/>
      <c r="AW392" s="518"/>
      <c r="AX392" s="518"/>
      <c r="AY392" s="518"/>
      <c r="AZ392" s="518"/>
      <c r="BA392" s="518"/>
      <c r="BB392" s="518"/>
      <c r="BC392" s="518"/>
      <c r="BD392" s="518"/>
      <c r="BE392" s="518"/>
      <c r="BF392" s="518"/>
      <c r="BG392" s="518"/>
      <c r="BH392" s="518"/>
      <c r="BI392" s="518"/>
      <c r="BJ392" s="518"/>
      <c r="BK392" s="518"/>
      <c r="BL392" s="518"/>
      <c r="BM392" s="518"/>
      <c r="BN392" s="518"/>
      <c r="BO392" s="518"/>
      <c r="BP392" s="518"/>
      <c r="BQ392" s="518"/>
      <c r="BR392" s="518"/>
      <c r="BS392" s="518"/>
      <c r="BT392" s="518"/>
      <c r="BU392" s="518"/>
      <c r="BV392" s="518"/>
      <c r="BW392" s="518"/>
      <c r="BX392" s="518"/>
      <c r="BY392" s="518"/>
      <c r="BZ392" s="518"/>
      <c r="CA392" s="518"/>
      <c r="CB392" s="518"/>
      <c r="CC392" s="518"/>
      <c r="CD392" s="518"/>
      <c r="CE392" s="518"/>
      <c r="CF392" s="518"/>
      <c r="CG392" s="518"/>
      <c r="CH392" s="518"/>
      <c r="CI392" s="518"/>
      <c r="CJ392" s="518"/>
      <c r="CK392" s="518"/>
      <c r="CL392" s="518"/>
      <c r="CM392" s="518"/>
      <c r="CN392" s="518"/>
      <c r="CO392" s="518"/>
      <c r="CP392" s="518"/>
      <c r="CQ392" s="518"/>
      <c r="CR392" s="518"/>
      <c r="CS392" s="518"/>
      <c r="CT392" s="518"/>
      <c r="CU392" s="518"/>
      <c r="CV392" s="518"/>
      <c r="CW392" s="518"/>
      <c r="CX392" s="518"/>
      <c r="CY392" s="518"/>
      <c r="CZ392" s="518"/>
      <c r="DA392" s="518"/>
      <c r="DB392" s="518"/>
      <c r="DC392" s="518"/>
      <c r="DD392" s="518"/>
      <c r="DE392" s="518"/>
      <c r="DF392" s="518"/>
    </row>
    <row r="393" spans="1:110" s="55" customFormat="1" ht="60" customHeight="1" thickBot="1">
      <c r="A393" s="126" t="s">
        <v>17</v>
      </c>
      <c r="B393" s="127"/>
      <c r="C393" s="128"/>
      <c r="D393" s="195"/>
      <c r="E393" s="195"/>
      <c r="F393" s="195"/>
      <c r="G393" s="195" t="s">
        <v>442</v>
      </c>
      <c r="H393" s="195"/>
      <c r="I393" s="195"/>
      <c r="J393" s="195"/>
      <c r="K393" s="195" t="s">
        <v>446</v>
      </c>
      <c r="L393" s="195" t="s">
        <v>646</v>
      </c>
      <c r="M393" s="196" t="s">
        <v>647</v>
      </c>
      <c r="N393" s="196" t="s">
        <v>648</v>
      </c>
      <c r="O393" s="196" t="s">
        <v>450</v>
      </c>
      <c r="P393" s="195" t="s">
        <v>649</v>
      </c>
      <c r="Q393" s="197" t="s">
        <v>650</v>
      </c>
      <c r="R393" s="197" t="s">
        <v>651</v>
      </c>
      <c r="S393" s="197" t="s">
        <v>454</v>
      </c>
      <c r="T393" s="197" t="s">
        <v>652</v>
      </c>
      <c r="U393" s="197" t="s">
        <v>653</v>
      </c>
      <c r="V393" s="195" t="s">
        <v>654</v>
      </c>
      <c r="W393" s="195" t="s">
        <v>458</v>
      </c>
      <c r="X393" s="570" t="s">
        <v>655</v>
      </c>
      <c r="Y393" s="570" t="s">
        <v>656</v>
      </c>
      <c r="Z393" s="570" t="s">
        <v>657</v>
      </c>
      <c r="AA393" s="570" t="s">
        <v>462</v>
      </c>
      <c r="AB393" s="570" t="s">
        <v>658</v>
      </c>
      <c r="AC393" s="570" t="s">
        <v>659</v>
      </c>
      <c r="AD393" s="570" t="s">
        <v>660</v>
      </c>
      <c r="AE393" s="195" t="s">
        <v>575</v>
      </c>
      <c r="AF393" s="570" t="s">
        <v>661</v>
      </c>
      <c r="AG393" s="570" t="s">
        <v>251</v>
      </c>
      <c r="AH393" s="570" t="s">
        <v>662</v>
      </c>
      <c r="AI393" s="570" t="s">
        <v>77</v>
      </c>
      <c r="AJ393" s="518"/>
      <c r="AK393" s="518"/>
      <c r="AL393" s="518"/>
      <c r="AM393" s="518"/>
      <c r="AN393" s="518"/>
      <c r="AO393" s="518"/>
      <c r="AP393" s="518"/>
      <c r="AQ393" s="518"/>
      <c r="AR393" s="518"/>
      <c r="AS393" s="518"/>
      <c r="AT393" s="518"/>
      <c r="AU393" s="518"/>
      <c r="AV393" s="518"/>
      <c r="AW393" s="518"/>
      <c r="AX393" s="518"/>
      <c r="AY393" s="518"/>
      <c r="AZ393" s="518"/>
      <c r="BA393" s="518"/>
      <c r="BB393" s="518"/>
      <c r="BC393" s="518"/>
      <c r="BD393" s="518"/>
      <c r="BE393" s="518"/>
      <c r="BF393" s="518"/>
      <c r="BG393" s="518"/>
      <c r="BH393" s="518"/>
      <c r="BI393" s="518"/>
      <c r="BJ393" s="518"/>
      <c r="BK393" s="518"/>
      <c r="BL393" s="518"/>
      <c r="BM393" s="518"/>
      <c r="BN393" s="518"/>
      <c r="BO393" s="518"/>
      <c r="BP393" s="518"/>
      <c r="BQ393" s="518"/>
      <c r="BR393" s="518"/>
      <c r="BS393" s="518"/>
      <c r="BT393" s="518"/>
      <c r="BU393" s="518"/>
      <c r="BV393" s="518"/>
      <c r="BW393" s="518"/>
      <c r="BX393" s="518"/>
      <c r="BY393" s="518"/>
      <c r="BZ393" s="518"/>
      <c r="CA393" s="518"/>
      <c r="CB393" s="518"/>
      <c r="CC393" s="518"/>
      <c r="CD393" s="518"/>
      <c r="CE393" s="518"/>
      <c r="CF393" s="518"/>
      <c r="CG393" s="518"/>
      <c r="CH393" s="518"/>
      <c r="CI393" s="518"/>
      <c r="CJ393" s="518"/>
      <c r="CK393" s="518"/>
      <c r="CL393" s="518"/>
      <c r="CM393" s="518"/>
      <c r="CN393" s="518"/>
      <c r="CO393" s="518"/>
      <c r="CP393" s="518"/>
      <c r="CQ393" s="518"/>
      <c r="CR393" s="518"/>
      <c r="CS393" s="518"/>
      <c r="CT393" s="518"/>
      <c r="CU393" s="518"/>
      <c r="CV393" s="518"/>
      <c r="CW393" s="518"/>
      <c r="CX393" s="518"/>
      <c r="CY393" s="518"/>
      <c r="CZ393" s="518"/>
      <c r="DA393" s="518"/>
      <c r="DB393" s="518"/>
      <c r="DC393" s="518"/>
      <c r="DD393" s="518"/>
      <c r="DE393" s="518"/>
      <c r="DF393" s="518"/>
    </row>
    <row r="394" spans="1:110" s="57" customFormat="1" ht="18" customHeight="1">
      <c r="A394" s="139" t="s">
        <v>628</v>
      </c>
      <c r="B394" s="609"/>
      <c r="C394" s="609"/>
      <c r="D394" s="135"/>
      <c r="E394" s="137"/>
      <c r="F394" s="337"/>
      <c r="G394" s="338">
        <v>17.399999999999999</v>
      </c>
      <c r="H394" s="337"/>
      <c r="I394" s="224"/>
      <c r="J394" s="224"/>
      <c r="K394" s="339">
        <v>18.899999999999999</v>
      </c>
      <c r="L394" s="340">
        <v>20.2</v>
      </c>
      <c r="M394" s="341">
        <v>21.3</v>
      </c>
      <c r="N394" s="341">
        <v>27.1</v>
      </c>
      <c r="O394" s="341">
        <v>28</v>
      </c>
      <c r="P394" s="341">
        <v>28.7</v>
      </c>
      <c r="Q394" s="342">
        <v>28.2</v>
      </c>
      <c r="R394" s="342">
        <v>27.1</v>
      </c>
      <c r="S394" s="341">
        <v>26.4</v>
      </c>
      <c r="T394" s="341">
        <v>26.3</v>
      </c>
      <c r="U394" s="343">
        <v>24.4</v>
      </c>
      <c r="V394" s="349">
        <v>23.3</v>
      </c>
      <c r="W394" s="349">
        <v>22.3</v>
      </c>
      <c r="X394" s="383">
        <v>20.2</v>
      </c>
      <c r="Y394" s="383">
        <v>19.8</v>
      </c>
      <c r="Z394" s="383">
        <v>19.5</v>
      </c>
      <c r="AA394" s="383">
        <v>19.899999999999999</v>
      </c>
      <c r="AB394" s="383">
        <v>20.3</v>
      </c>
      <c r="AC394" s="398">
        <v>19.8</v>
      </c>
      <c r="AD394" s="398">
        <v>18.600000000000001</v>
      </c>
      <c r="AE394" s="398">
        <v>18.5</v>
      </c>
      <c r="AF394" s="398">
        <v>17.600000000000001</v>
      </c>
      <c r="AG394" s="398">
        <v>17.5</v>
      </c>
      <c r="AH394" s="398">
        <v>16.3</v>
      </c>
      <c r="AI394" s="398">
        <v>13.8</v>
      </c>
      <c r="AJ394" s="112"/>
      <c r="AK394" s="112"/>
      <c r="AL394" s="518"/>
      <c r="AM394" s="518"/>
      <c r="AN394" s="518"/>
      <c r="AO394" s="518"/>
      <c r="AP394" s="518"/>
      <c r="AQ394" s="518"/>
      <c r="AR394" s="518"/>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row>
    <row r="395" spans="1:110" s="57" customFormat="1" ht="18" customHeight="1">
      <c r="A395" s="609" t="s">
        <v>629</v>
      </c>
      <c r="B395" s="609"/>
      <c r="C395" s="609"/>
      <c r="D395" s="135"/>
      <c r="E395" s="137"/>
      <c r="F395" s="337"/>
      <c r="G395" s="338">
        <v>9.1999999999999993</v>
      </c>
      <c r="H395" s="337"/>
      <c r="I395" s="224"/>
      <c r="J395" s="224"/>
      <c r="K395" s="339">
        <v>9.1999999999999993</v>
      </c>
      <c r="L395" s="340">
        <v>8.6</v>
      </c>
      <c r="M395" s="341">
        <v>7.1</v>
      </c>
      <c r="N395" s="341">
        <v>7.5</v>
      </c>
      <c r="O395" s="341">
        <v>7.3</v>
      </c>
      <c r="P395" s="341">
        <v>7</v>
      </c>
      <c r="Q395" s="342">
        <v>7.3</v>
      </c>
      <c r="R395" s="342">
        <v>7.3</v>
      </c>
      <c r="S395" s="341">
        <v>7.3</v>
      </c>
      <c r="T395" s="341">
        <v>8</v>
      </c>
      <c r="U395" s="343">
        <v>7.8</v>
      </c>
      <c r="V395" s="349">
        <v>7.6</v>
      </c>
      <c r="W395" s="349">
        <v>7.7</v>
      </c>
      <c r="X395" s="383">
        <v>8.3000000000000007</v>
      </c>
      <c r="Y395" s="383">
        <v>8.1999999999999993</v>
      </c>
      <c r="Z395" s="383">
        <v>8.1</v>
      </c>
      <c r="AA395" s="383">
        <v>7.4</v>
      </c>
      <c r="AB395" s="383">
        <v>7.3</v>
      </c>
      <c r="AC395" s="398">
        <v>7.2</v>
      </c>
      <c r="AD395" s="398">
        <v>7.2</v>
      </c>
      <c r="AE395" s="398">
        <v>7</v>
      </c>
      <c r="AF395" s="398">
        <v>7.1</v>
      </c>
      <c r="AG395" s="398">
        <v>6.8</v>
      </c>
      <c r="AH395" s="398">
        <v>6.7</v>
      </c>
      <c r="AI395" s="398">
        <v>6.8</v>
      </c>
      <c r="AJ395" s="112"/>
      <c r="AK395" s="112"/>
      <c r="AL395" s="518"/>
      <c r="AM395" s="518"/>
      <c r="AN395" s="518"/>
      <c r="AO395" s="518"/>
      <c r="AP395" s="518"/>
      <c r="AQ395" s="518"/>
      <c r="AR395" s="518"/>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row>
    <row r="396" spans="1:110" s="57" customFormat="1" ht="18" customHeight="1">
      <c r="A396" s="139" t="s">
        <v>212</v>
      </c>
      <c r="B396" s="609"/>
      <c r="C396" s="609"/>
      <c r="D396" s="181"/>
      <c r="E396" s="181"/>
      <c r="F396" s="181"/>
      <c r="G396" s="181" t="s">
        <v>61</v>
      </c>
      <c r="H396" s="315"/>
      <c r="I396" s="315"/>
      <c r="J396" s="315"/>
      <c r="K396" s="339">
        <v>0</v>
      </c>
      <c r="L396" s="340">
        <v>0</v>
      </c>
      <c r="M396" s="345">
        <v>-1.4</v>
      </c>
      <c r="N396" s="345">
        <v>-3.3</v>
      </c>
      <c r="O396" s="345">
        <v>-3.8</v>
      </c>
      <c r="P396" s="345">
        <v>-3</v>
      </c>
      <c r="Q396" s="346">
        <v>-2.7</v>
      </c>
      <c r="R396" s="346">
        <v>-1.9</v>
      </c>
      <c r="S396" s="341">
        <v>0</v>
      </c>
      <c r="T396" s="341">
        <v>0.5</v>
      </c>
      <c r="U396" s="343">
        <v>0.8</v>
      </c>
      <c r="V396" s="349">
        <v>1</v>
      </c>
      <c r="W396" s="349">
        <v>0.7</v>
      </c>
      <c r="X396" s="383">
        <v>1.6</v>
      </c>
      <c r="Y396" s="383">
        <v>3.4</v>
      </c>
      <c r="Z396" s="383">
        <v>3.2</v>
      </c>
      <c r="AA396" s="383">
        <v>3.5</v>
      </c>
      <c r="AB396" s="383">
        <v>3.5</v>
      </c>
      <c r="AC396" s="398">
        <v>2.5</v>
      </c>
      <c r="AD396" s="398">
        <v>2.7</v>
      </c>
      <c r="AE396" s="398">
        <v>2.7</v>
      </c>
      <c r="AF396" s="398">
        <v>2.9</v>
      </c>
      <c r="AG396" s="398">
        <v>3.3</v>
      </c>
      <c r="AH396" s="398">
        <v>3.2</v>
      </c>
      <c r="AI396" s="398">
        <v>5.2</v>
      </c>
      <c r="AJ396" s="112"/>
      <c r="AK396" s="112"/>
      <c r="AL396" s="518"/>
      <c r="AM396" s="518"/>
      <c r="AN396" s="518"/>
      <c r="AO396" s="518"/>
      <c r="AP396" s="518"/>
      <c r="AQ396" s="518"/>
      <c r="AR396" s="518"/>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row>
    <row r="397" spans="1:110" s="57" customFormat="1" ht="18" customHeight="1">
      <c r="A397" s="139" t="s">
        <v>621</v>
      </c>
      <c r="B397" s="609"/>
      <c r="C397" s="609"/>
      <c r="D397" s="135"/>
      <c r="E397" s="137"/>
      <c r="F397" s="337"/>
      <c r="G397" s="338">
        <v>8.3000000000000007</v>
      </c>
      <c r="H397" s="337"/>
      <c r="I397" s="224"/>
      <c r="J397" s="224"/>
      <c r="K397" s="339">
        <v>7.6</v>
      </c>
      <c r="L397" s="340">
        <v>8</v>
      </c>
      <c r="M397" s="341">
        <v>8.3000000000000007</v>
      </c>
      <c r="N397" s="341">
        <v>7.6</v>
      </c>
      <c r="O397" s="341">
        <v>8.1999999999999993</v>
      </c>
      <c r="P397" s="341">
        <v>7.9</v>
      </c>
      <c r="Q397" s="342">
        <v>8.1999999999999993</v>
      </c>
      <c r="R397" s="342">
        <v>8.1</v>
      </c>
      <c r="S397" s="341">
        <v>8.6</v>
      </c>
      <c r="T397" s="341">
        <v>9.1</v>
      </c>
      <c r="U397" s="343">
        <v>8.9</v>
      </c>
      <c r="V397" s="349">
        <v>9.1</v>
      </c>
      <c r="W397" s="349">
        <v>9.3000000000000007</v>
      </c>
      <c r="X397" s="383">
        <v>9.8000000000000007</v>
      </c>
      <c r="Y397" s="383">
        <v>9.9</v>
      </c>
      <c r="Z397" s="383">
        <v>9.9</v>
      </c>
      <c r="AA397" s="383">
        <v>8.6</v>
      </c>
      <c r="AB397" s="383">
        <v>8.1</v>
      </c>
      <c r="AC397" s="398">
        <v>7.8</v>
      </c>
      <c r="AD397" s="398">
        <v>7.5</v>
      </c>
      <c r="AE397" s="398">
        <v>8.8000000000000007</v>
      </c>
      <c r="AF397" s="398">
        <v>9.4</v>
      </c>
      <c r="AG397" s="398">
        <v>9.5</v>
      </c>
      <c r="AH397" s="398">
        <v>9.5</v>
      </c>
      <c r="AI397" s="398">
        <v>8.8000000000000007</v>
      </c>
      <c r="AJ397" s="112"/>
      <c r="AK397" s="112"/>
      <c r="AL397" s="518"/>
      <c r="AM397" s="518"/>
      <c r="AN397" s="518"/>
      <c r="AO397" s="518"/>
      <c r="AP397" s="518"/>
      <c r="AQ397" s="518"/>
      <c r="AR397" s="518"/>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c r="CV397" s="120"/>
      <c r="CW397" s="120"/>
      <c r="CX397" s="120"/>
      <c r="CY397" s="120"/>
      <c r="CZ397" s="120"/>
      <c r="DA397" s="120"/>
      <c r="DB397" s="120"/>
      <c r="DC397" s="120"/>
      <c r="DD397" s="120"/>
      <c r="DE397" s="120"/>
      <c r="DF397" s="120"/>
    </row>
    <row r="398" spans="1:110" s="57" customFormat="1" ht="18" customHeight="1">
      <c r="A398" s="139" t="s">
        <v>630</v>
      </c>
      <c r="B398" s="609"/>
      <c r="C398" s="609"/>
      <c r="D398" s="135"/>
      <c r="E398" s="137"/>
      <c r="F398" s="337"/>
      <c r="G398" s="347">
        <v>-0.8</v>
      </c>
      <c r="H398" s="348"/>
      <c r="I398" s="315"/>
      <c r="J398" s="315"/>
      <c r="K398" s="350">
        <v>-0.6</v>
      </c>
      <c r="L398" s="340">
        <v>1.2</v>
      </c>
      <c r="M398" s="345">
        <v>-10</v>
      </c>
      <c r="N398" s="345">
        <v>-31.2</v>
      </c>
      <c r="O398" s="345">
        <v>-15.3</v>
      </c>
      <c r="P398" s="345">
        <v>-11.8</v>
      </c>
      <c r="Q398" s="342">
        <v>0.7</v>
      </c>
      <c r="R398" s="342">
        <v>9.3000000000000007</v>
      </c>
      <c r="S398" s="341">
        <v>18.600000000000001</v>
      </c>
      <c r="T398" s="341">
        <v>7.3</v>
      </c>
      <c r="U398" s="343">
        <v>14</v>
      </c>
      <c r="V398" s="349">
        <v>17.899999999999999</v>
      </c>
      <c r="W398" s="349">
        <v>9.3000000000000007</v>
      </c>
      <c r="X398" s="383">
        <v>29.1</v>
      </c>
      <c r="Y398" s="383">
        <v>34.1</v>
      </c>
      <c r="Z398" s="383">
        <v>30.5</v>
      </c>
      <c r="AA398" s="383">
        <v>33.5</v>
      </c>
      <c r="AB398" s="383">
        <v>46.8</v>
      </c>
      <c r="AC398" s="398">
        <v>91.5</v>
      </c>
      <c r="AD398" s="398">
        <v>231.3</v>
      </c>
      <c r="AE398" s="398">
        <v>203.1</v>
      </c>
      <c r="AF398" s="398">
        <v>125.7</v>
      </c>
      <c r="AG398" s="398">
        <v>157.6</v>
      </c>
      <c r="AH398" s="398">
        <v>179.6</v>
      </c>
      <c r="AI398" s="398">
        <v>137.9</v>
      </c>
      <c r="AJ398" s="112"/>
      <c r="AK398" s="112"/>
      <c r="AL398" s="518"/>
      <c r="AM398" s="518"/>
      <c r="AN398" s="518"/>
      <c r="AO398" s="518"/>
      <c r="AP398" s="518"/>
      <c r="AQ398" s="518"/>
      <c r="AR398" s="518"/>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c r="CV398" s="120"/>
      <c r="CW398" s="120"/>
      <c r="CX398" s="120"/>
      <c r="CY398" s="120"/>
      <c r="CZ398" s="120"/>
      <c r="DA398" s="120"/>
      <c r="DB398" s="120"/>
      <c r="DC398" s="120"/>
      <c r="DD398" s="120"/>
      <c r="DE398" s="120"/>
      <c r="DF398" s="120"/>
    </row>
    <row r="399" spans="1:110">
      <c r="A399" s="609"/>
      <c r="B399" s="609"/>
      <c r="C399" s="609"/>
      <c r="D399" s="609"/>
      <c r="E399" s="609"/>
      <c r="F399" s="609"/>
      <c r="G399" s="609"/>
      <c r="H399" s="609"/>
      <c r="I399" s="609"/>
      <c r="J399" s="609"/>
      <c r="K399" s="609"/>
      <c r="L399" s="609"/>
      <c r="M399" s="609"/>
      <c r="N399" s="609"/>
      <c r="O399" s="123"/>
      <c r="P399" s="123"/>
      <c r="Q399" s="610"/>
      <c r="R399" s="610"/>
      <c r="S399" s="610"/>
      <c r="T399" s="610"/>
      <c r="U399" s="611"/>
      <c r="V399" s="610"/>
      <c r="W399" s="610"/>
      <c r="X399" s="595"/>
      <c r="Y399" s="595"/>
      <c r="Z399" s="595"/>
      <c r="AA399" s="600"/>
      <c r="AB399" s="600"/>
      <c r="AC399" s="600"/>
      <c r="AD399" s="600"/>
      <c r="AE399" s="600"/>
      <c r="AF399" s="600"/>
      <c r="AG399" s="600"/>
      <c r="AH399" s="600"/>
      <c r="AI399" s="600"/>
      <c r="AJ399" s="600"/>
      <c r="AK399" s="600"/>
      <c r="AL399" s="600"/>
      <c r="AM399" s="600"/>
      <c r="AN399" s="600"/>
      <c r="AO399" s="600"/>
      <c r="AP399" s="600"/>
      <c r="AQ399" s="600"/>
      <c r="AR399" s="600"/>
      <c r="AS399" s="600"/>
      <c r="AT399" s="600"/>
      <c r="AU399" s="600"/>
      <c r="AV399" s="600"/>
      <c r="AW399" s="600"/>
      <c r="AX399" s="600"/>
      <c r="AY399" s="600"/>
      <c r="AZ399" s="600"/>
      <c r="BA399" s="600"/>
      <c r="BB399" s="600"/>
      <c r="BC399" s="600"/>
      <c r="BD399" s="600"/>
      <c r="BE399" s="600"/>
      <c r="BF399" s="600"/>
      <c r="BG399" s="600"/>
      <c r="BH399" s="600"/>
      <c r="BI399" s="600"/>
      <c r="BJ399" s="600"/>
      <c r="BK399" s="600"/>
      <c r="BL399" s="600"/>
      <c r="BM399" s="600"/>
      <c r="BN399" s="600"/>
      <c r="BO399" s="600"/>
      <c r="BP399" s="600"/>
      <c r="BQ399" s="600"/>
      <c r="BR399" s="600"/>
      <c r="BS399" s="600"/>
      <c r="BT399" s="600"/>
      <c r="BU399" s="600"/>
      <c r="BV399" s="600"/>
      <c r="BW399" s="600"/>
      <c r="BX399" s="600"/>
      <c r="BY399" s="600"/>
      <c r="BZ399" s="600"/>
      <c r="CA399" s="600"/>
      <c r="CB399" s="600"/>
      <c r="CC399" s="600"/>
      <c r="CD399" s="600"/>
      <c r="CE399" s="600"/>
      <c r="CF399" s="600"/>
      <c r="CG399" s="600"/>
      <c r="CH399" s="600"/>
      <c r="CI399" s="600"/>
      <c r="CJ399" s="600"/>
      <c r="CK399" s="600"/>
      <c r="CL399" s="600"/>
      <c r="CM399" s="600"/>
      <c r="CN399" s="600"/>
      <c r="CO399" s="600"/>
      <c r="CP399" s="600"/>
      <c r="CQ399" s="600"/>
      <c r="CR399" s="600"/>
      <c r="CS399" s="600"/>
      <c r="CT399" s="600"/>
      <c r="CU399" s="600"/>
      <c r="CV399" s="600"/>
      <c r="CW399" s="600"/>
      <c r="CX399" s="600"/>
      <c r="CY399" s="600"/>
      <c r="CZ399" s="600"/>
      <c r="DA399" s="600"/>
      <c r="DB399" s="600"/>
      <c r="DC399" s="600"/>
      <c r="DD399" s="600"/>
      <c r="DE399" s="600"/>
      <c r="DF399" s="600"/>
    </row>
    <row r="400" spans="1:110" s="48" customFormat="1" ht="18" customHeight="1">
      <c r="A400" s="610"/>
      <c r="B400" s="610"/>
      <c r="C400" s="610"/>
      <c r="D400" s="135"/>
      <c r="E400" s="135"/>
      <c r="F400" s="245"/>
      <c r="G400" s="245"/>
      <c r="H400" s="245"/>
      <c r="I400" s="134"/>
      <c r="J400" s="134"/>
      <c r="K400" s="134"/>
      <c r="L400" s="337"/>
      <c r="M400" s="224"/>
      <c r="N400" s="224"/>
      <c r="O400" s="224"/>
      <c r="P400" s="337"/>
      <c r="Q400" s="217"/>
      <c r="R400" s="217"/>
      <c r="S400" s="337"/>
      <c r="T400" s="337"/>
      <c r="U400" s="351"/>
      <c r="V400" s="298"/>
      <c r="W400" s="228"/>
      <c r="X400" s="112"/>
      <c r="Y400" s="112"/>
      <c r="Z400" s="112"/>
      <c r="AA400" s="112"/>
      <c r="AB400" s="112"/>
      <c r="AC400" s="112"/>
      <c r="AD400" s="112"/>
      <c r="AE400" s="112"/>
      <c r="AF400" s="112"/>
      <c r="AG400" s="112"/>
      <c r="AH400" s="112"/>
      <c r="AI400" s="112"/>
      <c r="AJ400" s="112"/>
      <c r="AK400" s="112"/>
      <c r="AL400" s="595"/>
      <c r="AM400" s="595"/>
      <c r="AN400" s="595"/>
      <c r="AO400" s="595"/>
      <c r="AP400" s="595"/>
      <c r="AQ400" s="595"/>
      <c r="AR400" s="595"/>
      <c r="AS400" s="595"/>
      <c r="AT400" s="595"/>
      <c r="AU400" s="595"/>
      <c r="AV400" s="595"/>
      <c r="AW400" s="595"/>
      <c r="AX400" s="595"/>
      <c r="AY400" s="595"/>
      <c r="AZ400" s="595"/>
      <c r="BA400" s="595"/>
      <c r="BB400" s="595"/>
      <c r="BC400" s="595"/>
      <c r="BD400" s="595"/>
      <c r="BE400" s="595"/>
      <c r="BF400" s="595"/>
      <c r="BG400" s="595"/>
      <c r="BH400" s="595"/>
      <c r="BI400" s="595"/>
      <c r="BJ400" s="595"/>
      <c r="BK400" s="595"/>
      <c r="BL400" s="595"/>
      <c r="BM400" s="595"/>
      <c r="BN400" s="595"/>
      <c r="BO400" s="595"/>
      <c r="BP400" s="595"/>
      <c r="BQ400" s="595"/>
      <c r="BR400" s="595"/>
      <c r="BS400" s="595"/>
      <c r="BT400" s="595"/>
      <c r="BU400" s="595"/>
      <c r="BV400" s="595"/>
      <c r="BW400" s="595"/>
      <c r="BX400" s="595"/>
      <c r="BY400" s="595"/>
      <c r="BZ400" s="595"/>
      <c r="CA400" s="595"/>
      <c r="CB400" s="595"/>
      <c r="CC400" s="595"/>
      <c r="CD400" s="595"/>
      <c r="CE400" s="595"/>
      <c r="CF400" s="595"/>
      <c r="CG400" s="595"/>
      <c r="CH400" s="595"/>
      <c r="CI400" s="595"/>
      <c r="CJ400" s="595"/>
      <c r="CK400" s="595"/>
      <c r="CL400" s="595"/>
      <c r="CM400" s="595"/>
      <c r="CN400" s="595"/>
      <c r="CO400" s="595"/>
      <c r="CP400" s="595"/>
      <c r="CQ400" s="595"/>
      <c r="CR400" s="595"/>
      <c r="CS400" s="595"/>
      <c r="CT400" s="595"/>
      <c r="CU400" s="595"/>
      <c r="CV400" s="595"/>
      <c r="CW400" s="595"/>
      <c r="CX400" s="595"/>
      <c r="CY400" s="595"/>
      <c r="CZ400" s="595"/>
      <c r="DA400" s="595"/>
      <c r="DB400" s="595"/>
      <c r="DC400" s="595"/>
      <c r="DD400" s="595"/>
      <c r="DE400" s="595"/>
      <c r="DF400" s="595"/>
    </row>
    <row r="401" spans="1:110" s="48" customFormat="1" ht="18" customHeight="1">
      <c r="A401" s="610" t="s">
        <v>663</v>
      </c>
      <c r="B401" s="610"/>
      <c r="C401" s="610"/>
      <c r="D401" s="135"/>
      <c r="E401" s="135"/>
      <c r="F401" s="245"/>
      <c r="G401" s="245"/>
      <c r="H401" s="245"/>
      <c r="I401" s="134"/>
      <c r="J401" s="134"/>
      <c r="K401" s="134"/>
      <c r="L401" s="245"/>
      <c r="M401" s="272"/>
      <c r="N401" s="272"/>
      <c r="O401" s="272"/>
      <c r="P401" s="245"/>
      <c r="Q401" s="228"/>
      <c r="R401" s="228"/>
      <c r="S401" s="245"/>
      <c r="T401" s="245"/>
      <c r="U401" s="352"/>
      <c r="V401" s="298"/>
      <c r="W401" s="228"/>
      <c r="X401" s="112"/>
      <c r="Y401" s="112"/>
      <c r="Z401" s="112"/>
      <c r="AA401" s="112"/>
      <c r="AB401" s="112"/>
      <c r="AC401" s="112"/>
      <c r="AD401" s="112"/>
      <c r="AE401" s="112"/>
      <c r="AF401" s="112"/>
      <c r="AG401" s="112"/>
      <c r="AH401" s="112"/>
      <c r="AI401" s="112"/>
      <c r="AJ401" s="112"/>
      <c r="AK401" s="112"/>
      <c r="AL401" s="595"/>
      <c r="AM401" s="595"/>
      <c r="AN401" s="595"/>
      <c r="AO401" s="595"/>
      <c r="AP401" s="595"/>
      <c r="AQ401" s="595"/>
      <c r="AR401" s="595"/>
      <c r="AS401" s="595"/>
      <c r="AT401" s="595"/>
      <c r="AU401" s="595"/>
      <c r="AV401" s="595"/>
      <c r="AW401" s="595"/>
      <c r="AX401" s="595"/>
      <c r="AY401" s="595"/>
      <c r="AZ401" s="595"/>
      <c r="BA401" s="595"/>
      <c r="BB401" s="595"/>
      <c r="BC401" s="595"/>
      <c r="BD401" s="595"/>
      <c r="BE401" s="595"/>
      <c r="BF401" s="595"/>
      <c r="BG401" s="595"/>
      <c r="BH401" s="595"/>
      <c r="BI401" s="595"/>
      <c r="BJ401" s="595"/>
      <c r="BK401" s="595"/>
      <c r="BL401" s="595"/>
      <c r="BM401" s="595"/>
      <c r="BN401" s="595"/>
      <c r="BO401" s="595"/>
      <c r="BP401" s="595"/>
      <c r="BQ401" s="595"/>
      <c r="BR401" s="595"/>
      <c r="BS401" s="595"/>
      <c r="BT401" s="595"/>
      <c r="BU401" s="595"/>
      <c r="BV401" s="595"/>
      <c r="BW401" s="595"/>
      <c r="BX401" s="595"/>
      <c r="BY401" s="595"/>
      <c r="BZ401" s="595"/>
      <c r="CA401" s="595"/>
      <c r="CB401" s="595"/>
      <c r="CC401" s="595"/>
      <c r="CD401" s="595"/>
      <c r="CE401" s="595"/>
      <c r="CF401" s="595"/>
      <c r="CG401" s="595"/>
      <c r="CH401" s="595"/>
      <c r="CI401" s="595"/>
      <c r="CJ401" s="595"/>
      <c r="CK401" s="595"/>
      <c r="CL401" s="595"/>
      <c r="CM401" s="595"/>
      <c r="CN401" s="595"/>
      <c r="CO401" s="595"/>
      <c r="CP401" s="595"/>
      <c r="CQ401" s="595"/>
      <c r="CR401" s="595"/>
      <c r="CS401" s="595"/>
      <c r="CT401" s="595"/>
      <c r="CU401" s="595"/>
      <c r="CV401" s="595"/>
      <c r="CW401" s="595"/>
      <c r="CX401" s="595"/>
      <c r="CY401" s="595"/>
      <c r="CZ401" s="595"/>
      <c r="DA401" s="595"/>
      <c r="DB401" s="595"/>
      <c r="DC401" s="595"/>
      <c r="DD401" s="595"/>
      <c r="DE401" s="595"/>
      <c r="DF401" s="595"/>
    </row>
    <row r="402" spans="1:110" s="48" customFormat="1" ht="18" customHeight="1">
      <c r="A402" s="610"/>
      <c r="B402" s="610"/>
      <c r="C402" s="610"/>
      <c r="D402" s="135"/>
      <c r="E402" s="135"/>
      <c r="F402" s="245"/>
      <c r="G402" s="245"/>
      <c r="H402" s="245"/>
      <c r="I402" s="134"/>
      <c r="J402" s="134"/>
      <c r="K402" s="134"/>
      <c r="L402" s="245"/>
      <c r="M402" s="272"/>
      <c r="N402" s="272"/>
      <c r="O402" s="272"/>
      <c r="P402" s="245"/>
      <c r="Q402" s="228"/>
      <c r="R402" s="228"/>
      <c r="S402" s="245"/>
      <c r="T402" s="245"/>
      <c r="U402" s="352"/>
      <c r="V402" s="298"/>
      <c r="W402" s="228"/>
      <c r="X402" s="112"/>
      <c r="Y402" s="112"/>
      <c r="Z402" s="112"/>
      <c r="AA402" s="112"/>
      <c r="AB402" s="112"/>
      <c r="AC402" s="112"/>
      <c r="AD402" s="112"/>
      <c r="AE402" s="112"/>
      <c r="AF402" s="112"/>
      <c r="AG402" s="112"/>
      <c r="AH402" s="112"/>
      <c r="AI402" s="112"/>
      <c r="AJ402" s="112"/>
      <c r="AK402" s="112"/>
      <c r="AL402" s="595"/>
      <c r="AM402" s="595"/>
      <c r="AN402" s="595"/>
      <c r="AO402" s="595"/>
      <c r="AP402" s="595"/>
      <c r="AQ402" s="595"/>
      <c r="AR402" s="595"/>
      <c r="AS402" s="595"/>
      <c r="AT402" s="595"/>
      <c r="AU402" s="595"/>
      <c r="AV402" s="595"/>
      <c r="AW402" s="595"/>
      <c r="AX402" s="595"/>
      <c r="AY402" s="595"/>
      <c r="AZ402" s="595"/>
      <c r="BA402" s="595"/>
      <c r="BB402" s="595"/>
      <c r="BC402" s="595"/>
      <c r="BD402" s="595"/>
      <c r="BE402" s="595"/>
      <c r="BF402" s="595"/>
      <c r="BG402" s="595"/>
      <c r="BH402" s="595"/>
      <c r="BI402" s="595"/>
      <c r="BJ402" s="595"/>
      <c r="BK402" s="595"/>
      <c r="BL402" s="595"/>
      <c r="BM402" s="595"/>
      <c r="BN402" s="595"/>
      <c r="BO402" s="595"/>
      <c r="BP402" s="595"/>
      <c r="BQ402" s="595"/>
      <c r="BR402" s="595"/>
      <c r="BS402" s="595"/>
      <c r="BT402" s="595"/>
      <c r="BU402" s="595"/>
      <c r="BV402" s="595"/>
      <c r="BW402" s="595"/>
      <c r="BX402" s="595"/>
      <c r="BY402" s="595"/>
      <c r="BZ402" s="595"/>
      <c r="CA402" s="595"/>
      <c r="CB402" s="595"/>
      <c r="CC402" s="595"/>
      <c r="CD402" s="595"/>
      <c r="CE402" s="595"/>
      <c r="CF402" s="595"/>
      <c r="CG402" s="595"/>
      <c r="CH402" s="595"/>
      <c r="CI402" s="595"/>
      <c r="CJ402" s="595"/>
      <c r="CK402" s="595"/>
      <c r="CL402" s="595"/>
      <c r="CM402" s="595"/>
      <c r="CN402" s="595"/>
      <c r="CO402" s="595"/>
      <c r="CP402" s="595"/>
      <c r="CQ402" s="595"/>
      <c r="CR402" s="595"/>
      <c r="CS402" s="595"/>
      <c r="CT402" s="595"/>
      <c r="CU402" s="595"/>
      <c r="CV402" s="595"/>
      <c r="CW402" s="595"/>
      <c r="CX402" s="595"/>
      <c r="CY402" s="595"/>
      <c r="CZ402" s="595"/>
      <c r="DA402" s="595"/>
      <c r="DB402" s="595"/>
      <c r="DC402" s="595"/>
      <c r="DD402" s="595"/>
      <c r="DE402" s="595"/>
      <c r="DF402" s="595"/>
    </row>
    <row r="403" spans="1:110" s="55" customFormat="1" ht="19.149999999999999" customHeight="1">
      <c r="A403" s="608" t="s">
        <v>664</v>
      </c>
      <c r="B403" s="610"/>
      <c r="C403" s="610"/>
      <c r="D403" s="521"/>
      <c r="E403" s="521"/>
      <c r="F403" s="521"/>
      <c r="G403" s="521"/>
      <c r="H403" s="521"/>
      <c r="I403" s="521"/>
      <c r="J403" s="521"/>
      <c r="K403" s="521"/>
      <c r="L403" s="521"/>
      <c r="M403" s="278"/>
      <c r="N403" s="272"/>
      <c r="O403" s="272"/>
      <c r="P403" s="228"/>
      <c r="Q403" s="228"/>
      <c r="R403" s="228"/>
      <c r="S403" s="228"/>
      <c r="T403" s="228"/>
      <c r="U403" s="298"/>
      <c r="V403" s="228"/>
      <c r="W403" s="228"/>
      <c r="X403" s="112"/>
      <c r="Y403" s="112"/>
      <c r="Z403" s="112"/>
      <c r="AA403" s="518"/>
      <c r="AB403" s="518"/>
      <c r="AC403" s="518"/>
      <c r="AD403" s="518"/>
      <c r="AE403" s="518"/>
      <c r="AF403" s="518"/>
      <c r="AG403" s="518"/>
      <c r="AH403" s="518"/>
      <c r="AI403" s="518"/>
      <c r="AJ403" s="518"/>
      <c r="AK403" s="518"/>
      <c r="AL403" s="518"/>
      <c r="AM403" s="518"/>
      <c r="AN403" s="518"/>
      <c r="AO403" s="518"/>
      <c r="AP403" s="518"/>
      <c r="AQ403" s="518"/>
      <c r="AR403" s="518"/>
      <c r="AS403" s="518"/>
      <c r="AT403" s="518"/>
      <c r="AU403" s="518"/>
      <c r="AV403" s="518"/>
      <c r="AW403" s="518"/>
      <c r="AX403" s="518"/>
      <c r="AY403" s="518"/>
      <c r="AZ403" s="518"/>
      <c r="BA403" s="518"/>
      <c r="BB403" s="518"/>
      <c r="BC403" s="518"/>
      <c r="BD403" s="518"/>
      <c r="BE403" s="518"/>
      <c r="BF403" s="518"/>
      <c r="BG403" s="518"/>
      <c r="BH403" s="518"/>
      <c r="BI403" s="518"/>
      <c r="BJ403" s="518"/>
      <c r="BK403" s="518"/>
      <c r="BL403" s="518"/>
      <c r="BM403" s="518"/>
      <c r="BN403" s="518"/>
      <c r="BO403" s="518"/>
      <c r="BP403" s="518"/>
      <c r="BQ403" s="518"/>
      <c r="BR403" s="518"/>
      <c r="BS403" s="518"/>
      <c r="BT403" s="518"/>
      <c r="BU403" s="518"/>
      <c r="BV403" s="518"/>
      <c r="BW403" s="518"/>
      <c r="BX403" s="518"/>
      <c r="BY403" s="518"/>
      <c r="BZ403" s="518"/>
      <c r="CA403" s="518"/>
      <c r="CB403" s="518"/>
      <c r="CC403" s="518"/>
      <c r="CD403" s="518"/>
      <c r="CE403" s="518"/>
      <c r="CF403" s="518"/>
      <c r="CG403" s="518"/>
      <c r="CH403" s="518"/>
      <c r="CI403" s="518"/>
      <c r="CJ403" s="518"/>
      <c r="CK403" s="518"/>
      <c r="CL403" s="518"/>
      <c r="CM403" s="518"/>
      <c r="CN403" s="518"/>
      <c r="CO403" s="518"/>
      <c r="CP403" s="518"/>
      <c r="CQ403" s="518"/>
      <c r="CR403" s="518"/>
      <c r="CS403" s="518"/>
      <c r="CT403" s="518"/>
      <c r="CU403" s="518"/>
      <c r="CV403" s="518"/>
      <c r="CW403" s="518"/>
      <c r="CX403" s="518"/>
      <c r="CY403" s="518"/>
      <c r="CZ403" s="518"/>
      <c r="DA403" s="518"/>
      <c r="DB403" s="518"/>
      <c r="DC403" s="518"/>
      <c r="DD403" s="518"/>
      <c r="DE403" s="518"/>
      <c r="DF403" s="518"/>
    </row>
    <row r="404" spans="1:110" s="57" customFormat="1" ht="37.5" customHeight="1" thickBot="1">
      <c r="A404" s="126" t="s">
        <v>17</v>
      </c>
      <c r="B404" s="194"/>
      <c r="C404" s="128"/>
      <c r="D404" s="195" t="s">
        <v>439</v>
      </c>
      <c r="E404" s="195" t="s">
        <v>440</v>
      </c>
      <c r="F404" s="195" t="s">
        <v>441</v>
      </c>
      <c r="G404" s="195" t="s">
        <v>442</v>
      </c>
      <c r="H404" s="195" t="s">
        <v>443</v>
      </c>
      <c r="I404" s="195" t="s">
        <v>444</v>
      </c>
      <c r="J404" s="195" t="s">
        <v>445</v>
      </c>
      <c r="K404" s="195" t="s">
        <v>446</v>
      </c>
      <c r="L404" s="195" t="s">
        <v>447</v>
      </c>
      <c r="M404" s="196" t="s">
        <v>448</v>
      </c>
      <c r="N404" s="196" t="s">
        <v>449</v>
      </c>
      <c r="O404" s="196" t="s">
        <v>450</v>
      </c>
      <c r="P404" s="195" t="s">
        <v>451</v>
      </c>
      <c r="Q404" s="197" t="s">
        <v>452</v>
      </c>
      <c r="R404" s="197" t="s">
        <v>453</v>
      </c>
      <c r="S404" s="197" t="s">
        <v>454</v>
      </c>
      <c r="T404" s="197" t="s">
        <v>455</v>
      </c>
      <c r="U404" s="195" t="s">
        <v>456</v>
      </c>
      <c r="V404" s="195" t="s">
        <v>457</v>
      </c>
      <c r="W404" s="195" t="s">
        <v>458</v>
      </c>
      <c r="X404" s="570" t="s">
        <v>459</v>
      </c>
      <c r="Y404" s="579" t="s">
        <v>460</v>
      </c>
      <c r="Z404" s="579" t="s">
        <v>461</v>
      </c>
      <c r="AA404" s="579" t="s">
        <v>462</v>
      </c>
      <c r="AB404" s="579" t="s">
        <v>572</v>
      </c>
      <c r="AC404" s="579" t="s">
        <v>573</v>
      </c>
      <c r="AD404" s="579" t="s">
        <v>574</v>
      </c>
      <c r="AE404" s="195" t="s">
        <v>575</v>
      </c>
      <c r="AF404" s="579" t="s">
        <v>576</v>
      </c>
      <c r="AG404" s="570" t="s">
        <v>251</v>
      </c>
      <c r="AH404" s="579" t="s">
        <v>76</v>
      </c>
      <c r="AI404" s="579" t="s">
        <v>77</v>
      </c>
      <c r="AJ404" s="518"/>
      <c r="AK404" s="518"/>
      <c r="AL404" s="518"/>
      <c r="AM404" s="518"/>
      <c r="AN404" s="518"/>
      <c r="AO404" s="518"/>
      <c r="AP404" s="518"/>
      <c r="AQ404" s="518"/>
      <c r="AR404" s="518"/>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c r="CV404" s="120"/>
      <c r="CW404" s="120"/>
      <c r="CX404" s="120"/>
      <c r="CY404" s="120"/>
      <c r="CZ404" s="120"/>
      <c r="DA404" s="120"/>
      <c r="DB404" s="120"/>
      <c r="DC404" s="120"/>
      <c r="DD404" s="120"/>
      <c r="DE404" s="120"/>
      <c r="DF404" s="120"/>
    </row>
    <row r="405" spans="1:110" s="57" customFormat="1" ht="18" customHeight="1">
      <c r="A405" s="139" t="s">
        <v>628</v>
      </c>
      <c r="B405" s="609"/>
      <c r="C405" s="609"/>
      <c r="D405" s="272">
        <v>6401</v>
      </c>
      <c r="E405" s="273">
        <v>6678</v>
      </c>
      <c r="F405" s="272">
        <v>6617</v>
      </c>
      <c r="G405" s="272">
        <v>6814</v>
      </c>
      <c r="H405" s="272">
        <v>6567</v>
      </c>
      <c r="I405" s="272">
        <v>6561</v>
      </c>
      <c r="J405" s="272">
        <v>6607</v>
      </c>
      <c r="K405" s="272">
        <v>6604</v>
      </c>
      <c r="L405" s="272">
        <v>6629</v>
      </c>
      <c r="M405" s="273">
        <v>6796</v>
      </c>
      <c r="N405" s="273">
        <v>6542</v>
      </c>
      <c r="O405" s="273">
        <v>6202</v>
      </c>
      <c r="P405" s="273">
        <v>5928</v>
      </c>
      <c r="Q405" s="229">
        <v>6081</v>
      </c>
      <c r="R405" s="229">
        <v>6191</v>
      </c>
      <c r="S405" s="273">
        <v>6260</v>
      </c>
      <c r="T405" s="273">
        <v>6301</v>
      </c>
      <c r="U405" s="229">
        <v>6680</v>
      </c>
      <c r="V405" s="229">
        <v>6820</v>
      </c>
      <c r="W405" s="228">
        <v>6934</v>
      </c>
      <c r="X405" s="112">
        <v>6864</v>
      </c>
      <c r="Y405" s="112">
        <v>6834</v>
      </c>
      <c r="Z405" s="112">
        <v>6825</v>
      </c>
      <c r="AA405" s="112">
        <v>7134</v>
      </c>
      <c r="AB405" s="112">
        <v>7078</v>
      </c>
      <c r="AC405" s="112">
        <v>7183</v>
      </c>
      <c r="AD405" s="112">
        <v>7416</v>
      </c>
      <c r="AE405" s="112">
        <v>7380</v>
      </c>
      <c r="AF405" s="112">
        <v>7478</v>
      </c>
      <c r="AG405" s="112">
        <v>7424</v>
      </c>
      <c r="AH405" s="112">
        <v>7286</v>
      </c>
      <c r="AI405" s="112">
        <v>7337</v>
      </c>
      <c r="AJ405" s="518"/>
      <c r="AK405" s="518"/>
      <c r="AL405" s="518"/>
      <c r="AM405" s="518"/>
      <c r="AN405" s="518"/>
      <c r="AO405" s="518"/>
      <c r="AP405" s="518"/>
      <c r="AQ405" s="518"/>
      <c r="AR405" s="518"/>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c r="CV405" s="120"/>
      <c r="CW405" s="120"/>
      <c r="CX405" s="120"/>
      <c r="CY405" s="120"/>
      <c r="CZ405" s="120"/>
      <c r="DA405" s="120"/>
      <c r="DB405" s="120"/>
      <c r="DC405" s="120"/>
      <c r="DD405" s="120"/>
      <c r="DE405" s="120"/>
      <c r="DF405" s="120"/>
    </row>
    <row r="406" spans="1:110" s="57" customFormat="1" ht="18" customHeight="1">
      <c r="A406" s="609" t="s">
        <v>629</v>
      </c>
      <c r="B406" s="609"/>
      <c r="C406" s="609"/>
      <c r="D406" s="272">
        <v>2871</v>
      </c>
      <c r="E406" s="273">
        <v>3593</v>
      </c>
      <c r="F406" s="272">
        <v>3636</v>
      </c>
      <c r="G406" s="272">
        <v>3870</v>
      </c>
      <c r="H406" s="272">
        <v>3830</v>
      </c>
      <c r="I406" s="272">
        <v>3686</v>
      </c>
      <c r="J406" s="272">
        <v>3766</v>
      </c>
      <c r="K406" s="272">
        <v>3928</v>
      </c>
      <c r="L406" s="272">
        <v>4033</v>
      </c>
      <c r="M406" s="273">
        <v>3976</v>
      </c>
      <c r="N406" s="273">
        <v>3949</v>
      </c>
      <c r="O406" s="273">
        <v>3923</v>
      </c>
      <c r="P406" s="273">
        <v>3892</v>
      </c>
      <c r="Q406" s="229">
        <v>3844</v>
      </c>
      <c r="R406" s="229">
        <v>4007</v>
      </c>
      <c r="S406" s="273">
        <v>4244</v>
      </c>
      <c r="T406" s="273">
        <v>4391</v>
      </c>
      <c r="U406" s="229">
        <v>4237</v>
      </c>
      <c r="V406" s="229">
        <v>4373</v>
      </c>
      <c r="W406" s="228">
        <v>4733</v>
      </c>
      <c r="X406" s="112">
        <v>4514</v>
      </c>
      <c r="Y406" s="112">
        <v>4262</v>
      </c>
      <c r="Z406" s="112">
        <v>4245</v>
      </c>
      <c r="AA406" s="112">
        <v>4597</v>
      </c>
      <c r="AB406" s="112">
        <v>4549</v>
      </c>
      <c r="AC406" s="112">
        <v>4389</v>
      </c>
      <c r="AD406" s="112">
        <v>4552</v>
      </c>
      <c r="AE406" s="112">
        <v>4785</v>
      </c>
      <c r="AF406" s="112">
        <v>4853</v>
      </c>
      <c r="AG406" s="112">
        <v>4503</v>
      </c>
      <c r="AH406" s="112">
        <v>4565</v>
      </c>
      <c r="AI406" s="112">
        <v>4709</v>
      </c>
      <c r="AJ406" s="518"/>
      <c r="AK406" s="518"/>
      <c r="AL406" s="518"/>
      <c r="AM406" s="518"/>
      <c r="AN406" s="518"/>
      <c r="AO406" s="518"/>
      <c r="AP406" s="518"/>
      <c r="AQ406" s="518"/>
      <c r="AR406" s="518"/>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c r="CV406" s="120"/>
      <c r="CW406" s="120"/>
      <c r="CX406" s="120"/>
      <c r="CY406" s="120"/>
      <c r="CZ406" s="120"/>
      <c r="DA406" s="120"/>
      <c r="DB406" s="120"/>
      <c r="DC406" s="120"/>
      <c r="DD406" s="120"/>
      <c r="DE406" s="120"/>
      <c r="DF406" s="120"/>
    </row>
    <row r="407" spans="1:110" s="55" customFormat="1" ht="18" customHeight="1">
      <c r="A407" s="139" t="s">
        <v>212</v>
      </c>
      <c r="B407" s="609"/>
      <c r="C407" s="609"/>
      <c r="D407" s="227">
        <v>153</v>
      </c>
      <c r="E407" s="227">
        <v>153</v>
      </c>
      <c r="F407" s="227">
        <v>360</v>
      </c>
      <c r="G407" s="227">
        <v>294</v>
      </c>
      <c r="H407" s="315">
        <v>302</v>
      </c>
      <c r="I407" s="315">
        <v>305</v>
      </c>
      <c r="J407" s="315">
        <v>482</v>
      </c>
      <c r="K407" s="315">
        <v>456</v>
      </c>
      <c r="L407" s="272">
        <v>2541</v>
      </c>
      <c r="M407" s="273">
        <v>2589</v>
      </c>
      <c r="N407" s="273">
        <v>2691</v>
      </c>
      <c r="O407" s="273">
        <v>2476</v>
      </c>
      <c r="P407" s="273">
        <v>2273</v>
      </c>
      <c r="Q407" s="229">
        <v>2327</v>
      </c>
      <c r="R407" s="229">
        <v>2370</v>
      </c>
      <c r="S407" s="273">
        <v>2542</v>
      </c>
      <c r="T407" s="273">
        <v>2790</v>
      </c>
      <c r="U407" s="229">
        <v>3024</v>
      </c>
      <c r="V407" s="229">
        <v>2835</v>
      </c>
      <c r="W407" s="228">
        <v>3173</v>
      </c>
      <c r="X407" s="112">
        <v>3312</v>
      </c>
      <c r="Y407" s="112">
        <v>3441</v>
      </c>
      <c r="Z407" s="112">
        <v>3390</v>
      </c>
      <c r="AA407" s="112">
        <v>3692</v>
      </c>
      <c r="AB407" s="112">
        <v>3984</v>
      </c>
      <c r="AC407" s="112">
        <v>3840</v>
      </c>
      <c r="AD407" s="112">
        <v>4051</v>
      </c>
      <c r="AE407" s="112">
        <v>4309</v>
      </c>
      <c r="AF407" s="112">
        <v>4450</v>
      </c>
      <c r="AG407" s="112">
        <v>4193</v>
      </c>
      <c r="AH407" s="112">
        <v>4189</v>
      </c>
      <c r="AI407" s="112">
        <v>4150</v>
      </c>
      <c r="AJ407" s="518"/>
      <c r="AK407" s="518"/>
      <c r="AL407" s="518"/>
      <c r="AM407" s="518"/>
      <c r="AN407" s="518"/>
      <c r="AO407" s="518"/>
      <c r="AP407" s="518"/>
      <c r="AQ407" s="518"/>
      <c r="AR407" s="518"/>
      <c r="AS407" s="518"/>
      <c r="AT407" s="518"/>
      <c r="AU407" s="518"/>
      <c r="AV407" s="518"/>
      <c r="AW407" s="518"/>
      <c r="AX407" s="518"/>
      <c r="AY407" s="518"/>
      <c r="AZ407" s="518"/>
      <c r="BA407" s="518"/>
      <c r="BB407" s="518"/>
      <c r="BC407" s="518"/>
      <c r="BD407" s="518"/>
      <c r="BE407" s="518"/>
      <c r="BF407" s="518"/>
      <c r="BG407" s="518"/>
      <c r="BH407" s="518"/>
      <c r="BI407" s="518"/>
      <c r="BJ407" s="518"/>
      <c r="BK407" s="518"/>
      <c r="BL407" s="518"/>
      <c r="BM407" s="518"/>
      <c r="BN407" s="518"/>
      <c r="BO407" s="518"/>
      <c r="BP407" s="518"/>
      <c r="BQ407" s="518"/>
      <c r="BR407" s="518"/>
      <c r="BS407" s="518"/>
      <c r="BT407" s="518"/>
      <c r="BU407" s="518"/>
      <c r="BV407" s="518"/>
      <c r="BW407" s="518"/>
      <c r="BX407" s="518"/>
      <c r="BY407" s="518"/>
      <c r="BZ407" s="518"/>
      <c r="CA407" s="518"/>
      <c r="CB407" s="518"/>
      <c r="CC407" s="518"/>
      <c r="CD407" s="518"/>
      <c r="CE407" s="518"/>
      <c r="CF407" s="518"/>
      <c r="CG407" s="518"/>
      <c r="CH407" s="518"/>
      <c r="CI407" s="518"/>
      <c r="CJ407" s="518"/>
      <c r="CK407" s="518"/>
      <c r="CL407" s="518"/>
      <c r="CM407" s="518"/>
      <c r="CN407" s="518"/>
      <c r="CO407" s="518"/>
      <c r="CP407" s="518"/>
      <c r="CQ407" s="518"/>
      <c r="CR407" s="518"/>
      <c r="CS407" s="518"/>
      <c r="CT407" s="518"/>
      <c r="CU407" s="518"/>
      <c r="CV407" s="518"/>
      <c r="CW407" s="518"/>
      <c r="CX407" s="518"/>
      <c r="CY407" s="518"/>
      <c r="CZ407" s="518"/>
      <c r="DA407" s="518"/>
      <c r="DB407" s="518"/>
      <c r="DC407" s="518"/>
      <c r="DD407" s="518"/>
      <c r="DE407" s="518"/>
      <c r="DF407" s="518"/>
    </row>
    <row r="408" spans="1:110" s="55" customFormat="1" ht="18" customHeight="1">
      <c r="A408" s="139" t="s">
        <v>621</v>
      </c>
      <c r="B408" s="609"/>
      <c r="C408" s="609"/>
      <c r="D408" s="272">
        <v>3456</v>
      </c>
      <c r="E408" s="273">
        <v>3744</v>
      </c>
      <c r="F408" s="272">
        <v>3698</v>
      </c>
      <c r="G408" s="272">
        <v>3911</v>
      </c>
      <c r="H408" s="272">
        <v>3735</v>
      </c>
      <c r="I408" s="272">
        <v>3729</v>
      </c>
      <c r="J408" s="272">
        <v>3741</v>
      </c>
      <c r="K408" s="272">
        <v>3778</v>
      </c>
      <c r="L408" s="272">
        <v>3874</v>
      </c>
      <c r="M408" s="273">
        <v>3815</v>
      </c>
      <c r="N408" s="273">
        <v>3766</v>
      </c>
      <c r="O408" s="273">
        <v>3546</v>
      </c>
      <c r="P408" s="273">
        <v>3595</v>
      </c>
      <c r="Q408" s="229">
        <v>3553</v>
      </c>
      <c r="R408" s="229">
        <v>3692</v>
      </c>
      <c r="S408" s="273">
        <v>3765</v>
      </c>
      <c r="T408" s="273">
        <v>3917</v>
      </c>
      <c r="U408" s="229">
        <v>3929</v>
      </c>
      <c r="V408" s="229">
        <v>4024</v>
      </c>
      <c r="W408" s="228">
        <v>4207</v>
      </c>
      <c r="X408" s="112">
        <v>4243</v>
      </c>
      <c r="Y408" s="112">
        <v>3978</v>
      </c>
      <c r="Z408" s="112">
        <v>3956</v>
      </c>
      <c r="AA408" s="112">
        <v>4187</v>
      </c>
      <c r="AB408" s="112">
        <v>4170</v>
      </c>
      <c r="AC408" s="112">
        <v>4172</v>
      </c>
      <c r="AD408" s="112">
        <v>4322</v>
      </c>
      <c r="AE408" s="112">
        <v>4428</v>
      </c>
      <c r="AF408" s="112">
        <v>4513</v>
      </c>
      <c r="AG408" s="112">
        <v>4275</v>
      </c>
      <c r="AH408" s="112">
        <v>4260</v>
      </c>
      <c r="AI408" s="112">
        <v>4301</v>
      </c>
      <c r="AJ408" s="518"/>
      <c r="AK408" s="518"/>
      <c r="AL408" s="518"/>
      <c r="AM408" s="518"/>
      <c r="AN408" s="518"/>
      <c r="AO408" s="518"/>
      <c r="AP408" s="518"/>
      <c r="AQ408" s="518"/>
      <c r="AR408" s="518"/>
      <c r="AS408" s="518"/>
      <c r="AT408" s="518"/>
      <c r="AU408" s="518"/>
      <c r="AV408" s="518"/>
      <c r="AW408" s="518"/>
      <c r="AX408" s="518"/>
      <c r="AY408" s="518"/>
      <c r="AZ408" s="518"/>
      <c r="BA408" s="518"/>
      <c r="BB408" s="518"/>
      <c r="BC408" s="518"/>
      <c r="BD408" s="518"/>
      <c r="BE408" s="518"/>
      <c r="BF408" s="518"/>
      <c r="BG408" s="518"/>
      <c r="BH408" s="518"/>
      <c r="BI408" s="518"/>
      <c r="BJ408" s="518"/>
      <c r="BK408" s="518"/>
      <c r="BL408" s="518"/>
      <c r="BM408" s="518"/>
      <c r="BN408" s="518"/>
      <c r="BO408" s="518"/>
      <c r="BP408" s="518"/>
      <c r="BQ408" s="518"/>
      <c r="BR408" s="518"/>
      <c r="BS408" s="518"/>
      <c r="BT408" s="518"/>
      <c r="BU408" s="518"/>
      <c r="BV408" s="518"/>
      <c r="BW408" s="518"/>
      <c r="BX408" s="518"/>
      <c r="BY408" s="518"/>
      <c r="BZ408" s="518"/>
      <c r="CA408" s="518"/>
      <c r="CB408" s="518"/>
      <c r="CC408" s="518"/>
      <c r="CD408" s="518"/>
      <c r="CE408" s="518"/>
      <c r="CF408" s="518"/>
      <c r="CG408" s="518"/>
      <c r="CH408" s="518"/>
      <c r="CI408" s="518"/>
      <c r="CJ408" s="518"/>
      <c r="CK408" s="518"/>
      <c r="CL408" s="518"/>
      <c r="CM408" s="518"/>
      <c r="CN408" s="518"/>
      <c r="CO408" s="518"/>
      <c r="CP408" s="518"/>
      <c r="CQ408" s="518"/>
      <c r="CR408" s="518"/>
      <c r="CS408" s="518"/>
      <c r="CT408" s="518"/>
      <c r="CU408" s="518"/>
      <c r="CV408" s="518"/>
      <c r="CW408" s="518"/>
      <c r="CX408" s="518"/>
      <c r="CY408" s="518"/>
      <c r="CZ408" s="518"/>
      <c r="DA408" s="518"/>
      <c r="DB408" s="518"/>
      <c r="DC408" s="518"/>
      <c r="DD408" s="518"/>
      <c r="DE408" s="518"/>
      <c r="DF408" s="518"/>
    </row>
    <row r="409" spans="1:110" s="55" customFormat="1" ht="18" customHeight="1">
      <c r="A409" s="139" t="s">
        <v>630</v>
      </c>
      <c r="B409" s="609"/>
      <c r="C409" s="609"/>
      <c r="D409" s="272">
        <v>754</v>
      </c>
      <c r="E409" s="273">
        <v>667</v>
      </c>
      <c r="F409" s="272">
        <v>711</v>
      </c>
      <c r="G409" s="272">
        <v>618</v>
      </c>
      <c r="H409" s="272">
        <v>617</v>
      </c>
      <c r="I409" s="272">
        <v>496</v>
      </c>
      <c r="J409" s="272">
        <v>468</v>
      </c>
      <c r="K409" s="272">
        <v>630</v>
      </c>
      <c r="L409" s="272">
        <v>612</v>
      </c>
      <c r="M409" s="273">
        <v>794</v>
      </c>
      <c r="N409" s="273">
        <v>631</v>
      </c>
      <c r="O409" s="273">
        <v>663</v>
      </c>
      <c r="P409" s="273">
        <v>728</v>
      </c>
      <c r="Q409" s="229">
        <v>448</v>
      </c>
      <c r="R409" s="229">
        <v>482</v>
      </c>
      <c r="S409" s="273">
        <v>475</v>
      </c>
      <c r="T409" s="273">
        <v>542</v>
      </c>
      <c r="U409" s="229">
        <v>379</v>
      </c>
      <c r="V409" s="229">
        <v>323</v>
      </c>
      <c r="W409" s="228">
        <v>663</v>
      </c>
      <c r="X409" s="112">
        <v>492</v>
      </c>
      <c r="Y409" s="112">
        <v>300</v>
      </c>
      <c r="Z409" s="112">
        <v>255</v>
      </c>
      <c r="AA409" s="112">
        <v>249</v>
      </c>
      <c r="AB409" s="112">
        <v>343</v>
      </c>
      <c r="AC409" s="112">
        <v>230</v>
      </c>
      <c r="AD409" s="112">
        <v>203</v>
      </c>
      <c r="AE409" s="112">
        <v>292</v>
      </c>
      <c r="AF409" s="112">
        <v>361</v>
      </c>
      <c r="AG409" s="112">
        <v>241</v>
      </c>
      <c r="AH409" s="112">
        <v>193</v>
      </c>
      <c r="AI409" s="112">
        <v>310</v>
      </c>
      <c r="AJ409" s="518"/>
      <c r="AK409" s="518"/>
      <c r="AL409" s="518"/>
      <c r="AM409" s="518"/>
      <c r="AN409" s="518"/>
      <c r="AO409" s="518"/>
      <c r="AP409" s="518"/>
      <c r="AQ409" s="518"/>
      <c r="AR409" s="518"/>
      <c r="AS409" s="518"/>
      <c r="AT409" s="518"/>
      <c r="AU409" s="518"/>
      <c r="AV409" s="518"/>
      <c r="AW409" s="518"/>
      <c r="AX409" s="518"/>
      <c r="AY409" s="518"/>
      <c r="AZ409" s="518"/>
      <c r="BA409" s="518"/>
      <c r="BB409" s="518"/>
      <c r="BC409" s="518"/>
      <c r="BD409" s="518"/>
      <c r="BE409" s="518"/>
      <c r="BF409" s="518"/>
      <c r="BG409" s="518"/>
      <c r="BH409" s="518"/>
      <c r="BI409" s="518"/>
      <c r="BJ409" s="518"/>
      <c r="BK409" s="518"/>
      <c r="BL409" s="518"/>
      <c r="BM409" s="518"/>
      <c r="BN409" s="518"/>
      <c r="BO409" s="518"/>
      <c r="BP409" s="518"/>
      <c r="BQ409" s="518"/>
      <c r="BR409" s="518"/>
      <c r="BS409" s="518"/>
      <c r="BT409" s="518"/>
      <c r="BU409" s="518"/>
      <c r="BV409" s="518"/>
      <c r="BW409" s="518"/>
      <c r="BX409" s="518"/>
      <c r="BY409" s="518"/>
      <c r="BZ409" s="518"/>
      <c r="CA409" s="518"/>
      <c r="CB409" s="518"/>
      <c r="CC409" s="518"/>
      <c r="CD409" s="518"/>
      <c r="CE409" s="518"/>
      <c r="CF409" s="518"/>
      <c r="CG409" s="518"/>
      <c r="CH409" s="518"/>
      <c r="CI409" s="518"/>
      <c r="CJ409" s="518"/>
      <c r="CK409" s="518"/>
      <c r="CL409" s="518"/>
      <c r="CM409" s="518"/>
      <c r="CN409" s="518"/>
      <c r="CO409" s="518"/>
      <c r="CP409" s="518"/>
      <c r="CQ409" s="518"/>
      <c r="CR409" s="518"/>
      <c r="CS409" s="518"/>
      <c r="CT409" s="518"/>
      <c r="CU409" s="518"/>
      <c r="CV409" s="518"/>
      <c r="CW409" s="518"/>
      <c r="CX409" s="518"/>
      <c r="CY409" s="518"/>
      <c r="CZ409" s="518"/>
      <c r="DA409" s="518"/>
      <c r="DB409" s="518"/>
      <c r="DC409" s="518"/>
      <c r="DD409" s="518"/>
      <c r="DE409" s="518"/>
      <c r="DF409" s="518"/>
    </row>
    <row r="410" spans="1:110" s="55" customFormat="1" ht="18" customHeight="1">
      <c r="A410" s="610" t="s">
        <v>355</v>
      </c>
      <c r="B410" s="610"/>
      <c r="C410" s="610"/>
      <c r="D410" s="272">
        <v>547</v>
      </c>
      <c r="E410" s="272">
        <v>874</v>
      </c>
      <c r="F410" s="272">
        <v>921</v>
      </c>
      <c r="G410" s="272">
        <v>1005</v>
      </c>
      <c r="H410" s="272">
        <v>1057</v>
      </c>
      <c r="I410" s="272">
        <v>1166</v>
      </c>
      <c r="J410" s="272">
        <v>1264</v>
      </c>
      <c r="K410" s="272">
        <v>1392</v>
      </c>
      <c r="L410" s="272">
        <v>934</v>
      </c>
      <c r="M410" s="272">
        <v>920</v>
      </c>
      <c r="N410" s="272">
        <v>927</v>
      </c>
      <c r="O410" s="272">
        <v>997</v>
      </c>
      <c r="P410" s="272">
        <v>1036</v>
      </c>
      <c r="Q410" s="228">
        <v>726</v>
      </c>
      <c r="R410" s="228">
        <v>785</v>
      </c>
      <c r="S410" s="272">
        <v>621</v>
      </c>
      <c r="T410" s="272">
        <v>848</v>
      </c>
      <c r="U410" s="228">
        <v>534</v>
      </c>
      <c r="V410" s="228">
        <v>599</v>
      </c>
      <c r="W410" s="228">
        <v>723</v>
      </c>
      <c r="X410" s="112">
        <v>691</v>
      </c>
      <c r="Y410" s="112">
        <v>625</v>
      </c>
      <c r="Z410" s="112">
        <v>673</v>
      </c>
      <c r="AA410" s="112">
        <v>628</v>
      </c>
      <c r="AB410" s="112">
        <v>768</v>
      </c>
      <c r="AC410" s="112">
        <v>790</v>
      </c>
      <c r="AD410" s="112">
        <v>728</v>
      </c>
      <c r="AE410" s="112">
        <v>660</v>
      </c>
      <c r="AF410" s="112">
        <v>493</v>
      </c>
      <c r="AG410" s="112">
        <v>572</v>
      </c>
      <c r="AH410" s="112">
        <v>465</v>
      </c>
      <c r="AI410" s="112">
        <v>460</v>
      </c>
      <c r="AJ410" s="518"/>
      <c r="AK410" s="518"/>
      <c r="AL410" s="518"/>
      <c r="AM410" s="518"/>
      <c r="AN410" s="518"/>
      <c r="AO410" s="518"/>
      <c r="AP410" s="518"/>
      <c r="AQ410" s="518"/>
      <c r="AR410" s="518"/>
      <c r="AS410" s="518"/>
      <c r="AT410" s="518"/>
      <c r="AU410" s="518"/>
      <c r="AV410" s="518"/>
      <c r="AW410" s="518"/>
      <c r="AX410" s="518"/>
      <c r="AY410" s="518"/>
      <c r="AZ410" s="518"/>
      <c r="BA410" s="518"/>
      <c r="BB410" s="518"/>
      <c r="BC410" s="518"/>
      <c r="BD410" s="518"/>
      <c r="BE410" s="518"/>
      <c r="BF410" s="518"/>
      <c r="BG410" s="518"/>
      <c r="BH410" s="518"/>
      <c r="BI410" s="518"/>
      <c r="BJ410" s="518"/>
      <c r="BK410" s="518"/>
      <c r="BL410" s="518"/>
      <c r="BM410" s="518"/>
      <c r="BN410" s="518"/>
      <c r="BO410" s="518"/>
      <c r="BP410" s="518"/>
      <c r="BQ410" s="518"/>
      <c r="BR410" s="518"/>
      <c r="BS410" s="518"/>
      <c r="BT410" s="518"/>
      <c r="BU410" s="518"/>
      <c r="BV410" s="518"/>
      <c r="BW410" s="518"/>
      <c r="BX410" s="518"/>
      <c r="BY410" s="518"/>
      <c r="BZ410" s="518"/>
      <c r="CA410" s="518"/>
      <c r="CB410" s="518"/>
      <c r="CC410" s="518"/>
      <c r="CD410" s="518"/>
      <c r="CE410" s="518"/>
      <c r="CF410" s="518"/>
      <c r="CG410" s="518"/>
      <c r="CH410" s="518"/>
      <c r="CI410" s="518"/>
      <c r="CJ410" s="518"/>
      <c r="CK410" s="518"/>
      <c r="CL410" s="518"/>
      <c r="CM410" s="518"/>
      <c r="CN410" s="518"/>
      <c r="CO410" s="518"/>
      <c r="CP410" s="518"/>
      <c r="CQ410" s="518"/>
      <c r="CR410" s="518"/>
      <c r="CS410" s="518"/>
      <c r="CT410" s="518"/>
      <c r="CU410" s="518"/>
      <c r="CV410" s="518"/>
      <c r="CW410" s="518"/>
      <c r="CX410" s="518"/>
      <c r="CY410" s="518"/>
      <c r="CZ410" s="518"/>
      <c r="DA410" s="518"/>
      <c r="DB410" s="518"/>
      <c r="DC410" s="518"/>
      <c r="DD410" s="518"/>
      <c r="DE410" s="518"/>
      <c r="DF410" s="518"/>
    </row>
    <row r="411" spans="1:110" s="55" customFormat="1" ht="18" customHeight="1">
      <c r="A411" s="167" t="s">
        <v>218</v>
      </c>
      <c r="B411" s="167"/>
      <c r="C411" s="167"/>
      <c r="D411" s="274">
        <v>-547</v>
      </c>
      <c r="E411" s="274">
        <v>-589</v>
      </c>
      <c r="F411" s="274">
        <v>-791</v>
      </c>
      <c r="G411" s="274">
        <v>-727</v>
      </c>
      <c r="H411" s="274">
        <v>-530</v>
      </c>
      <c r="I411" s="274">
        <v>-400</v>
      </c>
      <c r="J411" s="274">
        <v>-353</v>
      </c>
      <c r="K411" s="274">
        <v>-450</v>
      </c>
      <c r="L411" s="274">
        <v>-474</v>
      </c>
      <c r="M411" s="274">
        <v>-770</v>
      </c>
      <c r="N411" s="274">
        <v>-510</v>
      </c>
      <c r="O411" s="274">
        <v>-470</v>
      </c>
      <c r="P411" s="274">
        <v>-498</v>
      </c>
      <c r="Q411" s="276">
        <v>-272</v>
      </c>
      <c r="R411" s="276">
        <v>-315</v>
      </c>
      <c r="S411" s="274">
        <v>-293</v>
      </c>
      <c r="T411" s="274">
        <v>-312</v>
      </c>
      <c r="U411" s="276">
        <v>-242</v>
      </c>
      <c r="V411" s="276">
        <v>-236</v>
      </c>
      <c r="W411" s="276">
        <v>-576</v>
      </c>
      <c r="X411" s="381">
        <v>-349</v>
      </c>
      <c r="Y411" s="381">
        <v>-230</v>
      </c>
      <c r="Z411" s="381">
        <v>-252</v>
      </c>
      <c r="AA411" s="381">
        <v>-306</v>
      </c>
      <c r="AB411" s="381">
        <v>-606</v>
      </c>
      <c r="AC411" s="381">
        <v>-504</v>
      </c>
      <c r="AD411" s="381">
        <v>-433</v>
      </c>
      <c r="AE411" s="381">
        <v>-403</v>
      </c>
      <c r="AF411" s="381">
        <v>-317</v>
      </c>
      <c r="AG411" s="381">
        <v>-231</v>
      </c>
      <c r="AH411" s="381">
        <v>-203</v>
      </c>
      <c r="AI411" s="381">
        <v>-268</v>
      </c>
      <c r="AJ411" s="518"/>
      <c r="AK411" s="518"/>
      <c r="AL411" s="518"/>
      <c r="AM411" s="518"/>
      <c r="AN411" s="518"/>
      <c r="AO411" s="518"/>
      <c r="AP411" s="518"/>
      <c r="AQ411" s="518"/>
      <c r="AR411" s="518"/>
      <c r="AS411" s="518"/>
      <c r="AT411" s="518"/>
      <c r="AU411" s="518"/>
      <c r="AV411" s="518"/>
      <c r="AW411" s="518"/>
      <c r="AX411" s="518"/>
      <c r="AY411" s="518"/>
      <c r="AZ411" s="518"/>
      <c r="BA411" s="518"/>
      <c r="BB411" s="518"/>
      <c r="BC411" s="518"/>
      <c r="BD411" s="518"/>
      <c r="BE411" s="518"/>
      <c r="BF411" s="518"/>
      <c r="BG411" s="518"/>
      <c r="BH411" s="518"/>
      <c r="BI411" s="518"/>
      <c r="BJ411" s="518"/>
      <c r="BK411" s="518"/>
      <c r="BL411" s="518"/>
      <c r="BM411" s="518"/>
      <c r="BN411" s="518"/>
      <c r="BO411" s="518"/>
      <c r="BP411" s="518"/>
      <c r="BQ411" s="518"/>
      <c r="BR411" s="518"/>
      <c r="BS411" s="518"/>
      <c r="BT411" s="518"/>
      <c r="BU411" s="518"/>
      <c r="BV411" s="518"/>
      <c r="BW411" s="518"/>
      <c r="BX411" s="518"/>
      <c r="BY411" s="518"/>
      <c r="BZ411" s="518"/>
      <c r="CA411" s="518"/>
      <c r="CB411" s="518"/>
      <c r="CC411" s="518"/>
      <c r="CD411" s="518"/>
      <c r="CE411" s="518"/>
      <c r="CF411" s="518"/>
      <c r="CG411" s="518"/>
      <c r="CH411" s="518"/>
      <c r="CI411" s="518"/>
      <c r="CJ411" s="518"/>
      <c r="CK411" s="518"/>
      <c r="CL411" s="518"/>
      <c r="CM411" s="518"/>
      <c r="CN411" s="518"/>
      <c r="CO411" s="518"/>
      <c r="CP411" s="518"/>
      <c r="CQ411" s="518"/>
      <c r="CR411" s="518"/>
      <c r="CS411" s="518"/>
      <c r="CT411" s="518"/>
      <c r="CU411" s="518"/>
      <c r="CV411" s="518"/>
      <c r="CW411" s="518"/>
      <c r="CX411" s="518"/>
      <c r="CY411" s="518"/>
      <c r="CZ411" s="518"/>
      <c r="DA411" s="518"/>
      <c r="DB411" s="518"/>
      <c r="DC411" s="518"/>
      <c r="DD411" s="518"/>
      <c r="DE411" s="518"/>
      <c r="DF411" s="518"/>
    </row>
    <row r="412" spans="1:110" s="57" customFormat="1" ht="19.5" customHeight="1">
      <c r="A412" s="125" t="s">
        <v>665</v>
      </c>
      <c r="B412" s="608"/>
      <c r="C412" s="608"/>
      <c r="D412" s="272">
        <f t="shared" ref="D412:W412" si="63">SUM(D405:D411)</f>
        <v>13635</v>
      </c>
      <c r="E412" s="272">
        <f t="shared" si="63"/>
        <v>15120</v>
      </c>
      <c r="F412" s="272">
        <f t="shared" si="63"/>
        <v>15152</v>
      </c>
      <c r="G412" s="272">
        <f t="shared" si="63"/>
        <v>15785</v>
      </c>
      <c r="H412" s="272">
        <f t="shared" si="63"/>
        <v>15578</v>
      </c>
      <c r="I412" s="272">
        <f t="shared" si="63"/>
        <v>15543</v>
      </c>
      <c r="J412" s="272">
        <f t="shared" si="63"/>
        <v>15975</v>
      </c>
      <c r="K412" s="272">
        <f t="shared" si="63"/>
        <v>16338</v>
      </c>
      <c r="L412" s="272">
        <f t="shared" si="63"/>
        <v>18149</v>
      </c>
      <c r="M412" s="272">
        <f t="shared" si="63"/>
        <v>18120</v>
      </c>
      <c r="N412" s="272">
        <f t="shared" si="63"/>
        <v>17996</v>
      </c>
      <c r="O412" s="272">
        <f t="shared" si="63"/>
        <v>17337</v>
      </c>
      <c r="P412" s="228">
        <f t="shared" si="63"/>
        <v>16954</v>
      </c>
      <c r="Q412" s="228">
        <f t="shared" si="63"/>
        <v>16707</v>
      </c>
      <c r="R412" s="228">
        <f t="shared" si="63"/>
        <v>17212</v>
      </c>
      <c r="S412" s="228">
        <f t="shared" si="63"/>
        <v>17614</v>
      </c>
      <c r="T412" s="228">
        <f t="shared" si="63"/>
        <v>18477</v>
      </c>
      <c r="U412" s="228">
        <f t="shared" si="63"/>
        <v>18541</v>
      </c>
      <c r="V412" s="228">
        <f t="shared" si="63"/>
        <v>18738</v>
      </c>
      <c r="W412" s="228">
        <f t="shared" si="63"/>
        <v>19857</v>
      </c>
      <c r="X412" s="112">
        <f t="shared" ref="X412:AH412" si="64">SUM(X405:X411)</f>
        <v>19767</v>
      </c>
      <c r="Y412" s="112">
        <f t="shared" si="64"/>
        <v>19210</v>
      </c>
      <c r="Z412" s="112">
        <f t="shared" si="64"/>
        <v>19092</v>
      </c>
      <c r="AA412" s="112">
        <f t="shared" si="64"/>
        <v>20181</v>
      </c>
      <c r="AB412" s="112">
        <f t="shared" si="64"/>
        <v>20286</v>
      </c>
      <c r="AC412" s="112">
        <f t="shared" si="64"/>
        <v>20100</v>
      </c>
      <c r="AD412" s="112">
        <f t="shared" si="64"/>
        <v>20839</v>
      </c>
      <c r="AE412" s="112">
        <f t="shared" si="64"/>
        <v>21451</v>
      </c>
      <c r="AF412" s="112">
        <f t="shared" si="64"/>
        <v>21831</v>
      </c>
      <c r="AG412" s="112">
        <f t="shared" si="64"/>
        <v>20977</v>
      </c>
      <c r="AH412" s="112">
        <f t="shared" si="64"/>
        <v>20755</v>
      </c>
      <c r="AI412" s="112">
        <f>SUM(AI405:AI411)</f>
        <v>20999</v>
      </c>
      <c r="AJ412" s="518"/>
      <c r="AK412" s="518"/>
      <c r="AL412" s="518"/>
      <c r="AM412" s="518"/>
      <c r="AN412" s="518"/>
      <c r="AO412" s="518"/>
      <c r="AP412" s="518"/>
      <c r="AQ412" s="518"/>
      <c r="AR412" s="518"/>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c r="CV412" s="120"/>
      <c r="CW412" s="120"/>
      <c r="CX412" s="120"/>
      <c r="CY412" s="120"/>
      <c r="CZ412" s="120"/>
      <c r="DA412" s="120"/>
      <c r="DB412" s="120"/>
      <c r="DC412" s="120"/>
      <c r="DD412" s="120"/>
      <c r="DE412" s="120"/>
      <c r="DF412" s="120"/>
    </row>
    <row r="413" spans="1:110" s="55" customFormat="1" ht="19.149999999999999" customHeight="1">
      <c r="A413" s="610" t="s">
        <v>277</v>
      </c>
      <c r="B413" s="609"/>
      <c r="C413" s="609"/>
      <c r="D413" s="272">
        <v>652</v>
      </c>
      <c r="E413" s="273">
        <v>650</v>
      </c>
      <c r="F413" s="272">
        <v>672</v>
      </c>
      <c r="G413" s="272">
        <v>693</v>
      </c>
      <c r="H413" s="272">
        <v>710</v>
      </c>
      <c r="I413" s="272">
        <v>718</v>
      </c>
      <c r="J413" s="272">
        <v>738</v>
      </c>
      <c r="K413" s="272">
        <v>747</v>
      </c>
      <c r="L413" s="272">
        <v>792</v>
      </c>
      <c r="M413" s="273">
        <v>823</v>
      </c>
      <c r="N413" s="273">
        <v>826</v>
      </c>
      <c r="O413" s="273">
        <v>799</v>
      </c>
      <c r="P413" s="229">
        <v>815</v>
      </c>
      <c r="Q413" s="229">
        <v>837</v>
      </c>
      <c r="R413" s="229">
        <v>913</v>
      </c>
      <c r="S413" s="229">
        <v>943</v>
      </c>
      <c r="T413" s="229">
        <v>1044</v>
      </c>
      <c r="U413" s="229">
        <v>1079</v>
      </c>
      <c r="V413" s="229">
        <v>1161</v>
      </c>
      <c r="W413" s="228">
        <v>1208</v>
      </c>
      <c r="X413" s="112">
        <v>1210</v>
      </c>
      <c r="Y413" s="112">
        <v>1178</v>
      </c>
      <c r="Z413" s="112">
        <v>1157</v>
      </c>
      <c r="AA413" s="112">
        <v>1219</v>
      </c>
      <c r="AB413" s="112">
        <v>1274</v>
      </c>
      <c r="AC413" s="112">
        <v>1274</v>
      </c>
      <c r="AD413" s="112">
        <v>1321</v>
      </c>
      <c r="AE413" s="112">
        <v>1393</v>
      </c>
      <c r="AF413" s="112">
        <v>1420</v>
      </c>
      <c r="AG413" s="112">
        <v>1368</v>
      </c>
      <c r="AH413" s="112">
        <v>1421</v>
      </c>
      <c r="AI413" s="112">
        <v>1467</v>
      </c>
      <c r="AJ413" s="518"/>
      <c r="AK413" s="518"/>
      <c r="AL413" s="518"/>
      <c r="AM413" s="518"/>
      <c r="AN413" s="518"/>
      <c r="AO413" s="518"/>
      <c r="AP413" s="518"/>
      <c r="AQ413" s="518"/>
      <c r="AR413" s="518"/>
      <c r="AS413" s="518"/>
      <c r="AT413" s="518"/>
      <c r="AU413" s="518"/>
      <c r="AV413" s="518"/>
      <c r="AW413" s="518"/>
      <c r="AX413" s="518"/>
      <c r="AY413" s="518"/>
      <c r="AZ413" s="518"/>
      <c r="BA413" s="518"/>
      <c r="BB413" s="518"/>
      <c r="BC413" s="518"/>
      <c r="BD413" s="518"/>
      <c r="BE413" s="518"/>
      <c r="BF413" s="518"/>
      <c r="BG413" s="518"/>
      <c r="BH413" s="518"/>
      <c r="BI413" s="518"/>
      <c r="BJ413" s="518"/>
      <c r="BK413" s="518"/>
      <c r="BL413" s="518"/>
      <c r="BM413" s="518"/>
      <c r="BN413" s="518"/>
      <c r="BO413" s="518"/>
      <c r="BP413" s="518"/>
      <c r="BQ413" s="518"/>
      <c r="BR413" s="518"/>
      <c r="BS413" s="518"/>
      <c r="BT413" s="518"/>
      <c r="BU413" s="518"/>
      <c r="BV413" s="518"/>
      <c r="BW413" s="518"/>
      <c r="BX413" s="518"/>
      <c r="BY413" s="518"/>
      <c r="BZ413" s="518"/>
      <c r="CA413" s="518"/>
      <c r="CB413" s="518"/>
      <c r="CC413" s="518"/>
      <c r="CD413" s="518"/>
      <c r="CE413" s="518"/>
      <c r="CF413" s="518"/>
      <c r="CG413" s="518"/>
      <c r="CH413" s="518"/>
      <c r="CI413" s="518"/>
      <c r="CJ413" s="518"/>
      <c r="CK413" s="518"/>
      <c r="CL413" s="518"/>
      <c r="CM413" s="518"/>
      <c r="CN413" s="518"/>
      <c r="CO413" s="518"/>
      <c r="CP413" s="518"/>
      <c r="CQ413" s="518"/>
      <c r="CR413" s="518"/>
      <c r="CS413" s="518"/>
      <c r="CT413" s="518"/>
      <c r="CU413" s="518"/>
      <c r="CV413" s="518"/>
      <c r="CW413" s="518"/>
      <c r="CX413" s="518"/>
      <c r="CY413" s="518"/>
      <c r="CZ413" s="518"/>
      <c r="DA413" s="518"/>
      <c r="DB413" s="518"/>
      <c r="DC413" s="518"/>
      <c r="DD413" s="518"/>
      <c r="DE413" s="518"/>
      <c r="DF413" s="518"/>
    </row>
    <row r="414" spans="1:110" s="55" customFormat="1" ht="19.149999999999999" customHeight="1">
      <c r="A414" s="610" t="s">
        <v>278</v>
      </c>
      <c r="B414" s="609"/>
      <c r="C414" s="609"/>
      <c r="D414" s="272">
        <v>68</v>
      </c>
      <c r="E414" s="273">
        <v>103</v>
      </c>
      <c r="F414" s="272">
        <v>27</v>
      </c>
      <c r="G414" s="272">
        <v>5</v>
      </c>
      <c r="H414" s="272">
        <v>7</v>
      </c>
      <c r="I414" s="272">
        <v>4</v>
      </c>
      <c r="J414" s="272">
        <v>3</v>
      </c>
      <c r="K414" s="272">
        <v>3</v>
      </c>
      <c r="L414" s="272">
        <v>1</v>
      </c>
      <c r="M414" s="273">
        <v>42</v>
      </c>
      <c r="N414" s="273">
        <v>0</v>
      </c>
      <c r="O414" s="273">
        <v>2</v>
      </c>
      <c r="P414" s="229">
        <v>3</v>
      </c>
      <c r="Q414" s="229">
        <v>4</v>
      </c>
      <c r="R414" s="229">
        <v>7</v>
      </c>
      <c r="S414" s="229">
        <v>47</v>
      </c>
      <c r="T414" s="229">
        <v>59</v>
      </c>
      <c r="U414" s="229">
        <v>61</v>
      </c>
      <c r="V414" s="229">
        <v>57</v>
      </c>
      <c r="W414" s="228">
        <v>141</v>
      </c>
      <c r="X414" s="112">
        <v>152</v>
      </c>
      <c r="Y414" s="112">
        <v>152</v>
      </c>
      <c r="Z414" s="112">
        <v>148</v>
      </c>
      <c r="AA414" s="112">
        <v>150</v>
      </c>
      <c r="AB414" s="112">
        <v>174</v>
      </c>
      <c r="AC414" s="112">
        <v>170</v>
      </c>
      <c r="AD414" s="112">
        <v>178</v>
      </c>
      <c r="AE414" s="112">
        <v>177</v>
      </c>
      <c r="AF414" s="112">
        <v>128</v>
      </c>
      <c r="AG414" s="112">
        <v>138</v>
      </c>
      <c r="AH414" s="112">
        <v>169</v>
      </c>
      <c r="AI414" s="112">
        <v>130</v>
      </c>
      <c r="AJ414" s="518"/>
      <c r="AK414" s="518"/>
      <c r="AL414" s="518"/>
      <c r="AM414" s="518"/>
      <c r="AN414" s="518"/>
      <c r="AO414" s="518"/>
      <c r="AP414" s="518"/>
      <c r="AQ414" s="518"/>
      <c r="AR414" s="518"/>
      <c r="AS414" s="518"/>
      <c r="AT414" s="518"/>
      <c r="AU414" s="518"/>
      <c r="AV414" s="518"/>
      <c r="AW414" s="518"/>
      <c r="AX414" s="518"/>
      <c r="AY414" s="518"/>
      <c r="AZ414" s="518"/>
      <c r="BA414" s="518"/>
      <c r="BB414" s="518"/>
      <c r="BC414" s="518"/>
      <c r="BD414" s="518"/>
      <c r="BE414" s="518"/>
      <c r="BF414" s="518"/>
      <c r="BG414" s="518"/>
      <c r="BH414" s="518"/>
      <c r="BI414" s="518"/>
      <c r="BJ414" s="518"/>
      <c r="BK414" s="518"/>
      <c r="BL414" s="518"/>
      <c r="BM414" s="518"/>
      <c r="BN414" s="518"/>
      <c r="BO414" s="518"/>
      <c r="BP414" s="518"/>
      <c r="BQ414" s="518"/>
      <c r="BR414" s="518"/>
      <c r="BS414" s="518"/>
      <c r="BT414" s="518"/>
      <c r="BU414" s="518"/>
      <c r="BV414" s="518"/>
      <c r="BW414" s="518"/>
      <c r="BX414" s="518"/>
      <c r="BY414" s="518"/>
      <c r="BZ414" s="518"/>
      <c r="CA414" s="518"/>
      <c r="CB414" s="518"/>
      <c r="CC414" s="518"/>
      <c r="CD414" s="518"/>
      <c r="CE414" s="518"/>
      <c r="CF414" s="518"/>
      <c r="CG414" s="518"/>
      <c r="CH414" s="518"/>
      <c r="CI414" s="518"/>
      <c r="CJ414" s="518"/>
      <c r="CK414" s="518"/>
      <c r="CL414" s="518"/>
      <c r="CM414" s="518"/>
      <c r="CN414" s="518"/>
      <c r="CO414" s="518"/>
      <c r="CP414" s="518"/>
      <c r="CQ414" s="518"/>
      <c r="CR414" s="518"/>
      <c r="CS414" s="518"/>
      <c r="CT414" s="518"/>
      <c r="CU414" s="518"/>
      <c r="CV414" s="518"/>
      <c r="CW414" s="518"/>
      <c r="CX414" s="518"/>
      <c r="CY414" s="518"/>
      <c r="CZ414" s="518"/>
      <c r="DA414" s="518"/>
      <c r="DB414" s="518"/>
      <c r="DC414" s="518"/>
      <c r="DD414" s="518"/>
      <c r="DE414" s="518"/>
      <c r="DF414" s="518"/>
    </row>
    <row r="415" spans="1:110" s="55" customFormat="1" ht="18.75" customHeight="1">
      <c r="A415" s="610" t="s">
        <v>279</v>
      </c>
      <c r="B415" s="609"/>
      <c r="C415" s="609"/>
      <c r="D415" s="272">
        <v>139</v>
      </c>
      <c r="E415" s="273">
        <v>179</v>
      </c>
      <c r="F415" s="272">
        <v>242</v>
      </c>
      <c r="G415" s="272">
        <v>199</v>
      </c>
      <c r="H415" s="272">
        <v>377</v>
      </c>
      <c r="I415" s="272">
        <v>307</v>
      </c>
      <c r="J415" s="272">
        <v>138</v>
      </c>
      <c r="K415" s="272">
        <v>159</v>
      </c>
      <c r="L415" s="272">
        <v>312</v>
      </c>
      <c r="M415" s="273">
        <v>299</v>
      </c>
      <c r="N415" s="273">
        <v>545</v>
      </c>
      <c r="O415" s="273">
        <v>819</v>
      </c>
      <c r="P415" s="229">
        <v>896</v>
      </c>
      <c r="Q415" s="229">
        <v>485</v>
      </c>
      <c r="R415" s="229">
        <v>612</v>
      </c>
      <c r="S415" s="609">
        <v>347</v>
      </c>
      <c r="T415" s="609">
        <v>240</v>
      </c>
      <c r="U415" s="609">
        <v>231</v>
      </c>
      <c r="V415" s="609">
        <v>266</v>
      </c>
      <c r="W415" s="228">
        <v>202</v>
      </c>
      <c r="X415" s="112">
        <v>159</v>
      </c>
      <c r="Y415" s="112">
        <v>168</v>
      </c>
      <c r="Z415" s="112">
        <v>427</v>
      </c>
      <c r="AA415" s="112">
        <v>717</v>
      </c>
      <c r="AB415" s="112">
        <v>732</v>
      </c>
      <c r="AC415" s="112">
        <v>593</v>
      </c>
      <c r="AD415" s="112">
        <v>611</v>
      </c>
      <c r="AE415" s="112">
        <v>577</v>
      </c>
      <c r="AF415" s="112">
        <v>437</v>
      </c>
      <c r="AG415" s="112">
        <v>463</v>
      </c>
      <c r="AH415" s="112">
        <v>390</v>
      </c>
      <c r="AI415" s="112">
        <v>570</v>
      </c>
      <c r="AJ415" s="518"/>
      <c r="AK415" s="518"/>
      <c r="AL415" s="518"/>
      <c r="AM415" s="518"/>
      <c r="AN415" s="518"/>
      <c r="AO415" s="518"/>
      <c r="AP415" s="518"/>
      <c r="AQ415" s="518"/>
      <c r="AR415" s="518"/>
      <c r="AS415" s="518"/>
      <c r="AT415" s="518"/>
      <c r="AU415" s="518"/>
      <c r="AV415" s="518"/>
      <c r="AW415" s="518"/>
      <c r="AX415" s="518"/>
      <c r="AY415" s="518"/>
      <c r="AZ415" s="518"/>
      <c r="BA415" s="518"/>
      <c r="BB415" s="518"/>
      <c r="BC415" s="518"/>
      <c r="BD415" s="518"/>
      <c r="BE415" s="518"/>
      <c r="BF415" s="518"/>
      <c r="BG415" s="518"/>
      <c r="BH415" s="518"/>
      <c r="BI415" s="518"/>
      <c r="BJ415" s="518"/>
      <c r="BK415" s="518"/>
      <c r="BL415" s="518"/>
      <c r="BM415" s="518"/>
      <c r="BN415" s="518"/>
      <c r="BO415" s="518"/>
      <c r="BP415" s="518"/>
      <c r="BQ415" s="518"/>
      <c r="BR415" s="518"/>
      <c r="BS415" s="518"/>
      <c r="BT415" s="518"/>
      <c r="BU415" s="518"/>
      <c r="BV415" s="518"/>
      <c r="BW415" s="518"/>
      <c r="BX415" s="518"/>
      <c r="BY415" s="518"/>
      <c r="BZ415" s="518"/>
      <c r="CA415" s="518"/>
      <c r="CB415" s="518"/>
      <c r="CC415" s="518"/>
      <c r="CD415" s="518"/>
      <c r="CE415" s="518"/>
      <c r="CF415" s="518"/>
      <c r="CG415" s="518"/>
      <c r="CH415" s="518"/>
      <c r="CI415" s="518"/>
      <c r="CJ415" s="518"/>
      <c r="CK415" s="518"/>
      <c r="CL415" s="518"/>
      <c r="CM415" s="518"/>
      <c r="CN415" s="518"/>
      <c r="CO415" s="518"/>
      <c r="CP415" s="518"/>
      <c r="CQ415" s="518"/>
      <c r="CR415" s="518"/>
      <c r="CS415" s="518"/>
      <c r="CT415" s="518"/>
      <c r="CU415" s="518"/>
      <c r="CV415" s="518"/>
      <c r="CW415" s="518"/>
      <c r="CX415" s="518"/>
      <c r="CY415" s="518"/>
      <c r="CZ415" s="518"/>
      <c r="DA415" s="518"/>
      <c r="DB415" s="518"/>
      <c r="DC415" s="518"/>
      <c r="DD415" s="518"/>
      <c r="DE415" s="518"/>
      <c r="DF415" s="518"/>
    </row>
    <row r="416" spans="1:110" s="55" customFormat="1" ht="18.75" customHeight="1">
      <c r="A416" s="610" t="s">
        <v>666</v>
      </c>
      <c r="B416" s="609"/>
      <c r="C416" s="609"/>
      <c r="D416" s="224" t="s">
        <v>61</v>
      </c>
      <c r="E416" s="224" t="s">
        <v>61</v>
      </c>
      <c r="F416" s="224" t="s">
        <v>61</v>
      </c>
      <c r="G416" s="224" t="s">
        <v>61</v>
      </c>
      <c r="H416" s="224" t="s">
        <v>61</v>
      </c>
      <c r="I416" s="224" t="s">
        <v>61</v>
      </c>
      <c r="J416" s="224" t="s">
        <v>61</v>
      </c>
      <c r="K416" s="224" t="s">
        <v>61</v>
      </c>
      <c r="L416" s="224" t="s">
        <v>61</v>
      </c>
      <c r="M416" s="224" t="s">
        <v>61</v>
      </c>
      <c r="N416" s="224" t="s">
        <v>61</v>
      </c>
      <c r="O416" s="224" t="s">
        <v>61</v>
      </c>
      <c r="P416" s="224" t="s">
        <v>61</v>
      </c>
      <c r="Q416" s="224" t="s">
        <v>61</v>
      </c>
      <c r="R416" s="224" t="s">
        <v>61</v>
      </c>
      <c r="S416" s="224" t="s">
        <v>61</v>
      </c>
      <c r="T416" s="224" t="s">
        <v>61</v>
      </c>
      <c r="U416" s="138" t="s">
        <v>61</v>
      </c>
      <c r="V416" s="138" t="s">
        <v>61</v>
      </c>
      <c r="W416" s="138" t="s">
        <v>61</v>
      </c>
      <c r="X416" s="380" t="s">
        <v>61</v>
      </c>
      <c r="Y416" s="380" t="s">
        <v>61</v>
      </c>
      <c r="Z416" s="380" t="s">
        <v>61</v>
      </c>
      <c r="AA416" s="380" t="s">
        <v>61</v>
      </c>
      <c r="AB416" s="380" t="s">
        <v>61</v>
      </c>
      <c r="AC416" s="380" t="s">
        <v>61</v>
      </c>
      <c r="AD416" s="380" t="s">
        <v>61</v>
      </c>
      <c r="AE416" s="380" t="s">
        <v>61</v>
      </c>
      <c r="AF416" s="380" t="s">
        <v>61</v>
      </c>
      <c r="AG416" s="380" t="s">
        <v>61</v>
      </c>
      <c r="AH416" s="380" t="s">
        <v>61</v>
      </c>
      <c r="AI416" s="380" t="s">
        <v>61</v>
      </c>
      <c r="AJ416" s="518"/>
      <c r="AK416" s="518"/>
      <c r="AL416" s="518"/>
      <c r="AM416" s="518"/>
      <c r="AN416" s="518"/>
      <c r="AO416" s="518"/>
      <c r="AP416" s="518"/>
      <c r="AQ416" s="518"/>
      <c r="AR416" s="518"/>
      <c r="AS416" s="518"/>
      <c r="AT416" s="518"/>
      <c r="AU416" s="518"/>
      <c r="AV416" s="518"/>
      <c r="AW416" s="518"/>
      <c r="AX416" s="518"/>
      <c r="AY416" s="518"/>
      <c r="AZ416" s="518"/>
      <c r="BA416" s="518"/>
      <c r="BB416" s="518"/>
      <c r="BC416" s="518"/>
      <c r="BD416" s="518"/>
      <c r="BE416" s="518"/>
      <c r="BF416" s="518"/>
      <c r="BG416" s="518"/>
      <c r="BH416" s="518"/>
      <c r="BI416" s="518"/>
      <c r="BJ416" s="518"/>
      <c r="BK416" s="518"/>
      <c r="BL416" s="518"/>
      <c r="BM416" s="518"/>
      <c r="BN416" s="518"/>
      <c r="BO416" s="518"/>
      <c r="BP416" s="518"/>
      <c r="BQ416" s="518"/>
      <c r="BR416" s="518"/>
      <c r="BS416" s="518"/>
      <c r="BT416" s="518"/>
      <c r="BU416" s="518"/>
      <c r="BV416" s="518"/>
      <c r="BW416" s="518"/>
      <c r="BX416" s="518"/>
      <c r="BY416" s="518"/>
      <c r="BZ416" s="518"/>
      <c r="CA416" s="518"/>
      <c r="CB416" s="518"/>
      <c r="CC416" s="518"/>
      <c r="CD416" s="518"/>
      <c r="CE416" s="518"/>
      <c r="CF416" s="518"/>
      <c r="CG416" s="518"/>
      <c r="CH416" s="518"/>
      <c r="CI416" s="518"/>
      <c r="CJ416" s="518"/>
      <c r="CK416" s="518"/>
      <c r="CL416" s="518"/>
      <c r="CM416" s="518"/>
      <c r="CN416" s="518"/>
      <c r="CO416" s="518"/>
      <c r="CP416" s="518"/>
      <c r="CQ416" s="518"/>
      <c r="CR416" s="518"/>
      <c r="CS416" s="518"/>
      <c r="CT416" s="518"/>
      <c r="CU416" s="518"/>
      <c r="CV416" s="518"/>
      <c r="CW416" s="518"/>
      <c r="CX416" s="518"/>
      <c r="CY416" s="518"/>
      <c r="CZ416" s="518"/>
      <c r="DA416" s="518"/>
      <c r="DB416" s="518"/>
      <c r="DC416" s="518"/>
      <c r="DD416" s="518"/>
      <c r="DE416" s="518"/>
      <c r="DF416" s="518"/>
    </row>
    <row r="417" spans="1:110" s="55" customFormat="1" ht="18.75" customHeight="1">
      <c r="A417" s="610" t="s">
        <v>118</v>
      </c>
      <c r="B417" s="609"/>
      <c r="C417" s="609"/>
      <c r="D417" s="274">
        <v>207</v>
      </c>
      <c r="E417" s="274">
        <v>677</v>
      </c>
      <c r="F417" s="274">
        <v>811</v>
      </c>
      <c r="G417" s="274">
        <v>157</v>
      </c>
      <c r="H417" s="274">
        <v>1067</v>
      </c>
      <c r="I417" s="274">
        <v>879</v>
      </c>
      <c r="J417" s="274">
        <v>815</v>
      </c>
      <c r="K417" s="274">
        <v>427</v>
      </c>
      <c r="L417" s="274">
        <v>2237</v>
      </c>
      <c r="M417" s="273">
        <v>1247</v>
      </c>
      <c r="N417" s="273">
        <v>1179</v>
      </c>
      <c r="O417" s="273">
        <v>1321</v>
      </c>
      <c r="P417" s="229">
        <v>3041</v>
      </c>
      <c r="Q417" s="229">
        <v>1440</v>
      </c>
      <c r="R417" s="229">
        <v>815</v>
      </c>
      <c r="S417" s="167">
        <v>890</v>
      </c>
      <c r="T417" s="167">
        <v>1498</v>
      </c>
      <c r="U417" s="167">
        <v>694</v>
      </c>
      <c r="V417" s="167">
        <v>980</v>
      </c>
      <c r="W417" s="276">
        <v>556</v>
      </c>
      <c r="X417" s="112">
        <v>1329</v>
      </c>
      <c r="Y417" s="112">
        <v>811</v>
      </c>
      <c r="Z417" s="112">
        <v>685</v>
      </c>
      <c r="AA417" s="112">
        <v>731</v>
      </c>
      <c r="AB417" s="112">
        <v>1574</v>
      </c>
      <c r="AC417" s="112">
        <v>404</v>
      </c>
      <c r="AD417" s="112">
        <v>1117</v>
      </c>
      <c r="AE417" s="112">
        <v>963</v>
      </c>
      <c r="AF417" s="112">
        <v>1719</v>
      </c>
      <c r="AG417" s="112">
        <v>1028</v>
      </c>
      <c r="AH417" s="112">
        <v>1095</v>
      </c>
      <c r="AI417" s="112">
        <v>1254</v>
      </c>
      <c r="AJ417" s="518"/>
      <c r="AK417" s="518"/>
      <c r="AL417" s="518"/>
      <c r="AM417" s="518"/>
      <c r="AN417" s="518"/>
      <c r="AO417" s="518"/>
      <c r="AP417" s="518"/>
      <c r="AQ417" s="518"/>
      <c r="AR417" s="518"/>
      <c r="AS417" s="518"/>
      <c r="AT417" s="518"/>
      <c r="AU417" s="518"/>
      <c r="AV417" s="518"/>
      <c r="AW417" s="518"/>
      <c r="AX417" s="518"/>
      <c r="AY417" s="518"/>
      <c r="AZ417" s="518"/>
      <c r="BA417" s="518"/>
      <c r="BB417" s="518"/>
      <c r="BC417" s="518"/>
      <c r="BD417" s="518"/>
      <c r="BE417" s="518"/>
      <c r="BF417" s="518"/>
      <c r="BG417" s="518"/>
      <c r="BH417" s="518"/>
      <c r="BI417" s="518"/>
      <c r="BJ417" s="518"/>
      <c r="BK417" s="518"/>
      <c r="BL417" s="518"/>
      <c r="BM417" s="518"/>
      <c r="BN417" s="518"/>
      <c r="BO417" s="518"/>
      <c r="BP417" s="518"/>
      <c r="BQ417" s="518"/>
      <c r="BR417" s="518"/>
      <c r="BS417" s="518"/>
      <c r="BT417" s="518"/>
      <c r="BU417" s="518"/>
      <c r="BV417" s="518"/>
      <c r="BW417" s="518"/>
      <c r="BX417" s="518"/>
      <c r="BY417" s="518"/>
      <c r="BZ417" s="518"/>
      <c r="CA417" s="518"/>
      <c r="CB417" s="518"/>
      <c r="CC417" s="518"/>
      <c r="CD417" s="518"/>
      <c r="CE417" s="518"/>
      <c r="CF417" s="518"/>
      <c r="CG417" s="518"/>
      <c r="CH417" s="518"/>
      <c r="CI417" s="518"/>
      <c r="CJ417" s="518"/>
      <c r="CK417" s="518"/>
      <c r="CL417" s="518"/>
      <c r="CM417" s="518"/>
      <c r="CN417" s="518"/>
      <c r="CO417" s="518"/>
      <c r="CP417" s="518"/>
      <c r="CQ417" s="518"/>
      <c r="CR417" s="518"/>
      <c r="CS417" s="518"/>
      <c r="CT417" s="518"/>
      <c r="CU417" s="518"/>
      <c r="CV417" s="518"/>
      <c r="CW417" s="518"/>
      <c r="CX417" s="518"/>
      <c r="CY417" s="518"/>
      <c r="CZ417" s="518"/>
      <c r="DA417" s="518"/>
      <c r="DB417" s="518"/>
      <c r="DC417" s="518"/>
      <c r="DD417" s="518"/>
      <c r="DE417" s="518"/>
      <c r="DF417" s="518"/>
    </row>
    <row r="418" spans="1:110" s="55" customFormat="1" ht="25.5" customHeight="1" thickBot="1">
      <c r="A418" s="296" t="s">
        <v>121</v>
      </c>
      <c r="B418" s="296"/>
      <c r="C418" s="296"/>
      <c r="D418" s="319">
        <f t="shared" ref="D418:W418" si="65">SUM(D412:D417)</f>
        <v>14701</v>
      </c>
      <c r="E418" s="319">
        <f t="shared" si="65"/>
        <v>16729</v>
      </c>
      <c r="F418" s="319">
        <f t="shared" si="65"/>
        <v>16904</v>
      </c>
      <c r="G418" s="319">
        <f t="shared" si="65"/>
        <v>16839</v>
      </c>
      <c r="H418" s="319">
        <f t="shared" si="65"/>
        <v>17739</v>
      </c>
      <c r="I418" s="319">
        <f t="shared" si="65"/>
        <v>17451</v>
      </c>
      <c r="J418" s="319">
        <f t="shared" si="65"/>
        <v>17669</v>
      </c>
      <c r="K418" s="319">
        <f t="shared" si="65"/>
        <v>17674</v>
      </c>
      <c r="L418" s="319">
        <f t="shared" si="65"/>
        <v>21491</v>
      </c>
      <c r="M418" s="319">
        <f t="shared" si="65"/>
        <v>20531</v>
      </c>
      <c r="N418" s="319">
        <f t="shared" si="65"/>
        <v>20546</v>
      </c>
      <c r="O418" s="319">
        <f t="shared" si="65"/>
        <v>20278</v>
      </c>
      <c r="P418" s="320">
        <f t="shared" si="65"/>
        <v>21709</v>
      </c>
      <c r="Q418" s="320">
        <f t="shared" si="65"/>
        <v>19473</v>
      </c>
      <c r="R418" s="320">
        <f t="shared" si="65"/>
        <v>19559</v>
      </c>
      <c r="S418" s="320">
        <f t="shared" si="65"/>
        <v>19841</v>
      </c>
      <c r="T418" s="320">
        <f t="shared" si="65"/>
        <v>21318</v>
      </c>
      <c r="U418" s="320">
        <f t="shared" si="65"/>
        <v>20606</v>
      </c>
      <c r="V418" s="320">
        <f t="shared" si="65"/>
        <v>21202</v>
      </c>
      <c r="W418" s="320">
        <f t="shared" si="65"/>
        <v>21964</v>
      </c>
      <c r="X418" s="543">
        <f t="shared" ref="X418:AH418" si="66">SUM(X412:X417)</f>
        <v>22617</v>
      </c>
      <c r="Y418" s="543">
        <f t="shared" si="66"/>
        <v>21519</v>
      </c>
      <c r="Z418" s="543">
        <f t="shared" si="66"/>
        <v>21509</v>
      </c>
      <c r="AA418" s="543">
        <f t="shared" si="66"/>
        <v>22998</v>
      </c>
      <c r="AB418" s="543">
        <f t="shared" si="66"/>
        <v>24040</v>
      </c>
      <c r="AC418" s="543">
        <f t="shared" si="66"/>
        <v>22541</v>
      </c>
      <c r="AD418" s="543">
        <f t="shared" si="66"/>
        <v>24066</v>
      </c>
      <c r="AE418" s="543">
        <f t="shared" si="66"/>
        <v>24561</v>
      </c>
      <c r="AF418" s="543">
        <f t="shared" si="66"/>
        <v>25535</v>
      </c>
      <c r="AG418" s="543">
        <f t="shared" si="66"/>
        <v>23974</v>
      </c>
      <c r="AH418" s="543">
        <f t="shared" si="66"/>
        <v>23830</v>
      </c>
      <c r="AI418" s="543">
        <f>SUM(AI412:AI417)</f>
        <v>24420</v>
      </c>
      <c r="AJ418" s="518"/>
      <c r="AK418" s="518"/>
      <c r="AL418" s="518"/>
      <c r="AM418" s="518"/>
      <c r="AN418" s="518"/>
      <c r="AO418" s="518"/>
      <c r="AP418" s="518"/>
      <c r="AQ418" s="518"/>
      <c r="AR418" s="518"/>
      <c r="AS418" s="518"/>
      <c r="AT418" s="518"/>
      <c r="AU418" s="518"/>
      <c r="AV418" s="518"/>
      <c r="AW418" s="518"/>
      <c r="AX418" s="518"/>
      <c r="AY418" s="518"/>
      <c r="AZ418" s="518"/>
      <c r="BA418" s="518"/>
      <c r="BB418" s="518"/>
      <c r="BC418" s="518"/>
      <c r="BD418" s="518"/>
      <c r="BE418" s="518"/>
      <c r="BF418" s="518"/>
      <c r="BG418" s="518"/>
      <c r="BH418" s="518"/>
      <c r="BI418" s="518"/>
      <c r="BJ418" s="518"/>
      <c r="BK418" s="518"/>
      <c r="BL418" s="518"/>
      <c r="BM418" s="518"/>
      <c r="BN418" s="518"/>
      <c r="BO418" s="518"/>
      <c r="BP418" s="518"/>
      <c r="BQ418" s="518"/>
      <c r="BR418" s="518"/>
      <c r="BS418" s="518"/>
      <c r="BT418" s="518"/>
      <c r="BU418" s="518"/>
      <c r="BV418" s="518"/>
      <c r="BW418" s="518"/>
      <c r="BX418" s="518"/>
      <c r="BY418" s="518"/>
      <c r="BZ418" s="518"/>
      <c r="CA418" s="518"/>
      <c r="CB418" s="518"/>
      <c r="CC418" s="518"/>
      <c r="CD418" s="518"/>
      <c r="CE418" s="518"/>
      <c r="CF418" s="518"/>
      <c r="CG418" s="518"/>
      <c r="CH418" s="518"/>
      <c r="CI418" s="518"/>
      <c r="CJ418" s="518"/>
      <c r="CK418" s="518"/>
      <c r="CL418" s="518"/>
      <c r="CM418" s="518"/>
      <c r="CN418" s="518"/>
      <c r="CO418" s="518"/>
      <c r="CP418" s="518"/>
      <c r="CQ418" s="518"/>
      <c r="CR418" s="518"/>
      <c r="CS418" s="518"/>
      <c r="CT418" s="518"/>
      <c r="CU418" s="518"/>
      <c r="CV418" s="518"/>
      <c r="CW418" s="518"/>
      <c r="CX418" s="518"/>
      <c r="CY418" s="518"/>
      <c r="CZ418" s="518"/>
      <c r="DA418" s="518"/>
      <c r="DB418" s="518"/>
      <c r="DC418" s="518"/>
      <c r="DD418" s="518"/>
      <c r="DE418" s="518"/>
      <c r="DF418" s="518"/>
    </row>
    <row r="419" spans="1:110" s="55" customFormat="1" ht="25.5" customHeight="1" thickTop="1">
      <c r="A419" s="611"/>
      <c r="B419" s="611"/>
      <c r="C419" s="611"/>
      <c r="D419" s="181"/>
      <c r="E419" s="181"/>
      <c r="F419" s="181"/>
      <c r="G419" s="181"/>
      <c r="H419" s="181"/>
      <c r="I419" s="181"/>
      <c r="J419" s="181"/>
      <c r="K419" s="181"/>
      <c r="L419" s="181"/>
      <c r="M419" s="181"/>
      <c r="N419" s="181"/>
      <c r="O419" s="181"/>
      <c r="P419" s="182"/>
      <c r="Q419" s="182"/>
      <c r="R419" s="182"/>
      <c r="S419" s="182"/>
      <c r="T419" s="182"/>
      <c r="U419" s="182"/>
      <c r="V419" s="182"/>
      <c r="W419" s="182"/>
      <c r="X419" s="545"/>
      <c r="Y419" s="545"/>
      <c r="Z419" s="545"/>
      <c r="AA419" s="545"/>
      <c r="AB419" s="545"/>
      <c r="AC419" s="545"/>
      <c r="AD419" s="545"/>
      <c r="AE419" s="545"/>
      <c r="AF419" s="545"/>
      <c r="AG419" s="545"/>
      <c r="AH419" s="545"/>
      <c r="AI419" s="545"/>
      <c r="AJ419" s="518"/>
      <c r="AK419" s="518"/>
      <c r="AL419" s="518"/>
      <c r="AM419" s="518"/>
      <c r="AN419" s="518"/>
      <c r="AO419" s="518"/>
      <c r="AP419" s="518"/>
      <c r="AQ419" s="518"/>
      <c r="AR419" s="518"/>
      <c r="AS419" s="518"/>
      <c r="AT419" s="518"/>
      <c r="AU419" s="518"/>
      <c r="AV419" s="518"/>
      <c r="AW419" s="518"/>
      <c r="AX419" s="518"/>
      <c r="AY419" s="518"/>
      <c r="AZ419" s="518"/>
      <c r="BA419" s="518"/>
      <c r="BB419" s="518"/>
      <c r="BC419" s="518"/>
      <c r="BD419" s="518"/>
      <c r="BE419" s="518"/>
      <c r="BF419" s="518"/>
      <c r="BG419" s="518"/>
      <c r="BH419" s="518"/>
      <c r="BI419" s="518"/>
      <c r="BJ419" s="518"/>
      <c r="BK419" s="518"/>
      <c r="BL419" s="518"/>
      <c r="BM419" s="518"/>
      <c r="BN419" s="518"/>
      <c r="BO419" s="518"/>
      <c r="BP419" s="518"/>
      <c r="BQ419" s="518"/>
      <c r="BR419" s="518"/>
      <c r="BS419" s="518"/>
      <c r="BT419" s="518"/>
      <c r="BU419" s="518"/>
      <c r="BV419" s="518"/>
      <c r="BW419" s="518"/>
      <c r="BX419" s="518"/>
      <c r="BY419" s="518"/>
      <c r="BZ419" s="518"/>
      <c r="CA419" s="518"/>
      <c r="CB419" s="518"/>
      <c r="CC419" s="518"/>
      <c r="CD419" s="518"/>
      <c r="CE419" s="518"/>
      <c r="CF419" s="518"/>
      <c r="CG419" s="518"/>
      <c r="CH419" s="518"/>
      <c r="CI419" s="518"/>
      <c r="CJ419" s="518"/>
      <c r="CK419" s="518"/>
      <c r="CL419" s="518"/>
      <c r="CM419" s="518"/>
      <c r="CN419" s="518"/>
      <c r="CO419" s="518"/>
      <c r="CP419" s="518"/>
      <c r="CQ419" s="518"/>
      <c r="CR419" s="518"/>
      <c r="CS419" s="518"/>
      <c r="CT419" s="518"/>
      <c r="CU419" s="518"/>
      <c r="CV419" s="518"/>
      <c r="CW419" s="518"/>
      <c r="CX419" s="518"/>
      <c r="CY419" s="518"/>
      <c r="CZ419" s="518"/>
      <c r="DA419" s="518"/>
      <c r="DB419" s="518"/>
      <c r="DC419" s="518"/>
      <c r="DD419" s="518"/>
      <c r="DE419" s="518"/>
      <c r="DF419" s="518"/>
    </row>
    <row r="420" spans="1:110" s="55" customFormat="1" ht="16.5" customHeight="1">
      <c r="A420" s="124" t="s">
        <v>571</v>
      </c>
      <c r="B420" s="298"/>
      <c r="C420" s="298"/>
      <c r="D420" s="329"/>
      <c r="E420" s="329"/>
      <c r="F420" s="329"/>
      <c r="G420" s="329"/>
      <c r="H420" s="329"/>
      <c r="I420" s="329"/>
      <c r="J420" s="329"/>
      <c r="K420" s="329"/>
      <c r="L420" s="329"/>
      <c r="M420" s="278"/>
      <c r="N420" s="272"/>
      <c r="O420" s="272"/>
      <c r="P420" s="228"/>
      <c r="Q420" s="228"/>
      <c r="R420" s="228"/>
      <c r="S420" s="228"/>
      <c r="T420" s="228"/>
      <c r="U420" s="298"/>
      <c r="V420" s="228"/>
      <c r="W420" s="228"/>
      <c r="X420" s="112"/>
      <c r="Y420" s="112"/>
      <c r="Z420" s="112"/>
      <c r="AA420" s="518"/>
      <c r="AB420" s="518"/>
      <c r="AC420" s="518"/>
      <c r="AD420" s="518"/>
      <c r="AE420" s="518"/>
      <c r="AF420" s="518"/>
      <c r="AG420" s="518"/>
      <c r="AH420" s="518"/>
      <c r="AI420" s="518"/>
      <c r="AJ420" s="518"/>
      <c r="AK420" s="518"/>
      <c r="AL420" s="518"/>
      <c r="AM420" s="518"/>
      <c r="AN420" s="518"/>
      <c r="AO420" s="518"/>
      <c r="AP420" s="518"/>
      <c r="AQ420" s="518"/>
      <c r="AR420" s="518"/>
      <c r="AS420" s="518"/>
      <c r="AT420" s="518"/>
      <c r="AU420" s="518"/>
      <c r="AV420" s="518"/>
      <c r="AW420" s="518"/>
      <c r="AX420" s="518"/>
      <c r="AY420" s="518"/>
      <c r="AZ420" s="518"/>
      <c r="BA420" s="518"/>
      <c r="BB420" s="518"/>
      <c r="BC420" s="518"/>
      <c r="BD420" s="518"/>
      <c r="BE420" s="518"/>
      <c r="BF420" s="518"/>
      <c r="BG420" s="518"/>
      <c r="BH420" s="518"/>
      <c r="BI420" s="518"/>
      <c r="BJ420" s="518"/>
      <c r="BK420" s="518"/>
      <c r="BL420" s="518"/>
      <c r="BM420" s="518"/>
      <c r="BN420" s="518"/>
      <c r="BO420" s="518"/>
      <c r="BP420" s="518"/>
      <c r="BQ420" s="518"/>
      <c r="BR420" s="518"/>
      <c r="BS420" s="518"/>
      <c r="BT420" s="518"/>
      <c r="BU420" s="518"/>
      <c r="BV420" s="518"/>
      <c r="BW420" s="518"/>
      <c r="BX420" s="518"/>
      <c r="BY420" s="518"/>
      <c r="BZ420" s="518"/>
      <c r="CA420" s="518"/>
      <c r="CB420" s="518"/>
      <c r="CC420" s="518"/>
      <c r="CD420" s="518"/>
      <c r="CE420" s="518"/>
      <c r="CF420" s="518"/>
      <c r="CG420" s="518"/>
      <c r="CH420" s="518"/>
      <c r="CI420" s="518"/>
      <c r="CJ420" s="518"/>
      <c r="CK420" s="518"/>
      <c r="CL420" s="518"/>
      <c r="CM420" s="518"/>
      <c r="CN420" s="518"/>
      <c r="CO420" s="518"/>
      <c r="CP420" s="518"/>
      <c r="CQ420" s="518"/>
      <c r="CR420" s="518"/>
      <c r="CS420" s="518"/>
      <c r="CT420" s="518"/>
      <c r="CU420" s="518"/>
      <c r="CV420" s="518"/>
      <c r="CW420" s="518"/>
      <c r="CX420" s="518"/>
      <c r="CY420" s="518"/>
      <c r="CZ420" s="518"/>
      <c r="DA420" s="518"/>
      <c r="DB420" s="518"/>
      <c r="DC420" s="518"/>
      <c r="DD420" s="518"/>
      <c r="DE420" s="518"/>
      <c r="DF420" s="518"/>
    </row>
    <row r="421" spans="1:110" s="57" customFormat="1" ht="16.5" customHeight="1">
      <c r="A421" s="610"/>
      <c r="B421" s="228"/>
      <c r="C421" s="228"/>
      <c r="D421" s="272"/>
      <c r="E421" s="272"/>
      <c r="F421" s="272"/>
      <c r="G421" s="272"/>
      <c r="H421" s="272"/>
      <c r="I421" s="272"/>
      <c r="J421" s="272"/>
      <c r="K421" s="272"/>
      <c r="L421" s="272"/>
      <c r="M421" s="278"/>
      <c r="N421" s="272"/>
      <c r="O421" s="272"/>
      <c r="P421" s="228"/>
      <c r="Q421" s="228"/>
      <c r="R421" s="228"/>
      <c r="S421" s="228"/>
      <c r="T421" s="228"/>
      <c r="U421" s="298"/>
      <c r="V421" s="298"/>
      <c r="W421" s="228"/>
      <c r="X421" s="112"/>
      <c r="Y421" s="112"/>
      <c r="Z421" s="112"/>
      <c r="AA421" s="518"/>
      <c r="AB421" s="518"/>
      <c r="AC421" s="518"/>
      <c r="AD421" s="518"/>
      <c r="AE421" s="518"/>
      <c r="AF421" s="518"/>
      <c r="AG421" s="518"/>
      <c r="AH421" s="518"/>
      <c r="AI421" s="518"/>
      <c r="AJ421" s="518"/>
      <c r="AK421" s="518"/>
      <c r="AL421" s="518"/>
      <c r="AM421" s="518"/>
      <c r="AN421" s="518"/>
      <c r="AO421" s="518"/>
      <c r="AP421" s="518"/>
      <c r="AQ421" s="518"/>
      <c r="AR421" s="518"/>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c r="CV421" s="120"/>
      <c r="CW421" s="120"/>
      <c r="CX421" s="120"/>
      <c r="CY421" s="120"/>
      <c r="CZ421" s="120"/>
      <c r="DA421" s="120"/>
      <c r="DB421" s="120"/>
      <c r="DC421" s="120"/>
      <c r="DD421" s="120"/>
      <c r="DE421" s="120"/>
      <c r="DF421" s="120"/>
    </row>
    <row r="422" spans="1:110" s="55" customFormat="1" ht="19.149999999999999" customHeight="1">
      <c r="A422" s="608" t="s">
        <v>667</v>
      </c>
      <c r="B422" s="610"/>
      <c r="C422" s="610"/>
      <c r="D422" s="521"/>
      <c r="E422" s="521"/>
      <c r="F422" s="521"/>
      <c r="G422" s="521"/>
      <c r="H422" s="521"/>
      <c r="I422" s="521"/>
      <c r="J422" s="521"/>
      <c r="K422" s="521"/>
      <c r="L422" s="521"/>
      <c r="M422" s="278"/>
      <c r="N422" s="272"/>
      <c r="O422" s="272"/>
      <c r="P422" s="228"/>
      <c r="Q422" s="228"/>
      <c r="R422" s="228"/>
      <c r="S422" s="228"/>
      <c r="T422" s="228"/>
      <c r="U422" s="298"/>
      <c r="V422" s="228"/>
      <c r="W422" s="228"/>
      <c r="X422" s="112"/>
      <c r="Y422" s="112"/>
      <c r="Z422" s="112"/>
      <c r="AA422" s="518"/>
      <c r="AB422" s="518"/>
      <c r="AC422" s="518"/>
      <c r="AD422" s="518"/>
      <c r="AE422" s="518"/>
      <c r="AF422" s="518"/>
      <c r="AG422" s="518"/>
      <c r="AH422" s="518"/>
      <c r="AI422" s="518"/>
      <c r="AJ422" s="518"/>
      <c r="AK422" s="518"/>
      <c r="AL422" s="518"/>
      <c r="AM422" s="518"/>
      <c r="AN422" s="518"/>
      <c r="AO422" s="518"/>
      <c r="AP422" s="518"/>
      <c r="AQ422" s="518"/>
      <c r="AR422" s="518"/>
      <c r="AS422" s="518"/>
      <c r="AT422" s="518"/>
      <c r="AU422" s="518"/>
      <c r="AV422" s="518"/>
      <c r="AW422" s="518"/>
      <c r="AX422" s="518"/>
      <c r="AY422" s="518"/>
      <c r="AZ422" s="518"/>
      <c r="BA422" s="518"/>
      <c r="BB422" s="518"/>
      <c r="BC422" s="518"/>
      <c r="BD422" s="518"/>
      <c r="BE422" s="518"/>
      <c r="BF422" s="518"/>
      <c r="BG422" s="518"/>
      <c r="BH422" s="518"/>
      <c r="BI422" s="518"/>
      <c r="BJ422" s="518"/>
      <c r="BK422" s="518"/>
      <c r="BL422" s="518"/>
      <c r="BM422" s="518"/>
      <c r="BN422" s="518"/>
      <c r="BO422" s="518"/>
      <c r="BP422" s="518"/>
      <c r="BQ422" s="518"/>
      <c r="BR422" s="518"/>
      <c r="BS422" s="518"/>
      <c r="BT422" s="518"/>
      <c r="BU422" s="518"/>
      <c r="BV422" s="518"/>
      <c r="BW422" s="518"/>
      <c r="BX422" s="518"/>
      <c r="BY422" s="518"/>
      <c r="BZ422" s="518"/>
      <c r="CA422" s="518"/>
      <c r="CB422" s="518"/>
      <c r="CC422" s="518"/>
      <c r="CD422" s="518"/>
      <c r="CE422" s="518"/>
      <c r="CF422" s="518"/>
      <c r="CG422" s="518"/>
      <c r="CH422" s="518"/>
      <c r="CI422" s="518"/>
      <c r="CJ422" s="518"/>
      <c r="CK422" s="518"/>
      <c r="CL422" s="518"/>
      <c r="CM422" s="518"/>
      <c r="CN422" s="518"/>
      <c r="CO422" s="518"/>
      <c r="CP422" s="518"/>
      <c r="CQ422" s="518"/>
      <c r="CR422" s="518"/>
      <c r="CS422" s="518"/>
      <c r="CT422" s="518"/>
      <c r="CU422" s="518"/>
      <c r="CV422" s="518"/>
      <c r="CW422" s="518"/>
      <c r="CX422" s="518"/>
      <c r="CY422" s="518"/>
      <c r="CZ422" s="518"/>
      <c r="DA422" s="518"/>
      <c r="DB422" s="518"/>
      <c r="DC422" s="518"/>
      <c r="DD422" s="518"/>
      <c r="DE422" s="518"/>
      <c r="DF422" s="518"/>
    </row>
    <row r="423" spans="1:110" s="57" customFormat="1" ht="37.5" customHeight="1" thickBot="1">
      <c r="A423" s="126" t="s">
        <v>17</v>
      </c>
      <c r="B423" s="194"/>
      <c r="C423" s="128"/>
      <c r="D423" s="195" t="s">
        <v>439</v>
      </c>
      <c r="E423" s="195" t="s">
        <v>440</v>
      </c>
      <c r="F423" s="195" t="s">
        <v>441</v>
      </c>
      <c r="G423" s="195" t="s">
        <v>442</v>
      </c>
      <c r="H423" s="195" t="s">
        <v>443</v>
      </c>
      <c r="I423" s="195" t="s">
        <v>444</v>
      </c>
      <c r="J423" s="195" t="s">
        <v>445</v>
      </c>
      <c r="K423" s="195" t="s">
        <v>446</v>
      </c>
      <c r="L423" s="195" t="s">
        <v>447</v>
      </c>
      <c r="M423" s="196" t="s">
        <v>448</v>
      </c>
      <c r="N423" s="196" t="s">
        <v>449</v>
      </c>
      <c r="O423" s="196" t="s">
        <v>450</v>
      </c>
      <c r="P423" s="195" t="s">
        <v>451</v>
      </c>
      <c r="Q423" s="197" t="s">
        <v>452</v>
      </c>
      <c r="R423" s="197" t="s">
        <v>453</v>
      </c>
      <c r="S423" s="197" t="s">
        <v>454</v>
      </c>
      <c r="T423" s="197" t="s">
        <v>455</v>
      </c>
      <c r="U423" s="195" t="s">
        <v>456</v>
      </c>
      <c r="V423" s="195" t="s">
        <v>457</v>
      </c>
      <c r="W423" s="195" t="s">
        <v>458</v>
      </c>
      <c r="X423" s="570" t="s">
        <v>459</v>
      </c>
      <c r="Y423" s="579" t="s">
        <v>460</v>
      </c>
      <c r="Z423" s="579" t="s">
        <v>461</v>
      </c>
      <c r="AA423" s="579" t="s">
        <v>462</v>
      </c>
      <c r="AB423" s="579" t="s">
        <v>572</v>
      </c>
      <c r="AC423" s="579" t="s">
        <v>573</v>
      </c>
      <c r="AD423" s="579" t="s">
        <v>574</v>
      </c>
      <c r="AE423" s="195" t="s">
        <v>575</v>
      </c>
      <c r="AF423" s="579" t="s">
        <v>576</v>
      </c>
      <c r="AG423" s="570" t="s">
        <v>251</v>
      </c>
      <c r="AH423" s="579" t="s">
        <v>76</v>
      </c>
      <c r="AI423" s="579" t="s">
        <v>77</v>
      </c>
      <c r="AJ423" s="518"/>
      <c r="AK423" s="518"/>
      <c r="AL423" s="518"/>
      <c r="AM423" s="518"/>
      <c r="AN423" s="518"/>
      <c r="AO423" s="518"/>
      <c r="AP423" s="518"/>
      <c r="AQ423" s="518"/>
      <c r="AR423" s="518"/>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row>
    <row r="424" spans="1:110" s="57" customFormat="1" ht="18" customHeight="1">
      <c r="A424" s="139" t="s">
        <v>668</v>
      </c>
      <c r="B424" s="609"/>
      <c r="C424" s="609"/>
      <c r="D424" s="272">
        <v>954</v>
      </c>
      <c r="E424" s="273">
        <v>1120</v>
      </c>
      <c r="F424" s="272">
        <v>1309</v>
      </c>
      <c r="G424" s="272">
        <v>1124</v>
      </c>
      <c r="H424" s="272">
        <v>931</v>
      </c>
      <c r="I424" s="272">
        <v>904</v>
      </c>
      <c r="J424" s="272">
        <v>948</v>
      </c>
      <c r="K424" s="272">
        <v>1005</v>
      </c>
      <c r="L424" s="272">
        <v>996</v>
      </c>
      <c r="M424" s="273">
        <v>1272</v>
      </c>
      <c r="N424" s="273">
        <v>1146</v>
      </c>
      <c r="O424" s="273">
        <v>871</v>
      </c>
      <c r="P424" s="157">
        <v>577</v>
      </c>
      <c r="Q424" s="229">
        <v>728</v>
      </c>
      <c r="R424" s="229">
        <v>675</v>
      </c>
      <c r="S424" s="157">
        <v>766</v>
      </c>
      <c r="T424" s="157">
        <v>710</v>
      </c>
      <c r="U424" s="609">
        <v>954</v>
      </c>
      <c r="V424" s="609">
        <v>1002</v>
      </c>
      <c r="W424" s="228">
        <v>1128</v>
      </c>
      <c r="X424" s="112">
        <v>868</v>
      </c>
      <c r="Y424" s="112">
        <v>836</v>
      </c>
      <c r="Z424" s="112">
        <v>869</v>
      </c>
      <c r="AA424" s="112">
        <v>887</v>
      </c>
      <c r="AB424" s="112">
        <v>1019</v>
      </c>
      <c r="AC424" s="112">
        <v>984</v>
      </c>
      <c r="AD424" s="112">
        <v>1007</v>
      </c>
      <c r="AE424" s="112">
        <v>991</v>
      </c>
      <c r="AF424" s="112">
        <v>1084</v>
      </c>
      <c r="AG424" s="112">
        <v>1050</v>
      </c>
      <c r="AH424" s="112">
        <v>1028</v>
      </c>
      <c r="AI424" s="112">
        <v>1008</v>
      </c>
      <c r="AJ424" s="518"/>
      <c r="AK424" s="518"/>
      <c r="AL424" s="518"/>
      <c r="AM424" s="518"/>
      <c r="AN424" s="518"/>
      <c r="AO424" s="518"/>
      <c r="AP424" s="518"/>
      <c r="AQ424" s="518"/>
      <c r="AR424" s="518"/>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row>
    <row r="425" spans="1:110" s="55" customFormat="1" ht="16.5" customHeight="1">
      <c r="A425" s="609" t="s">
        <v>629</v>
      </c>
      <c r="B425" s="609"/>
      <c r="C425" s="609"/>
      <c r="D425" s="272">
        <v>358</v>
      </c>
      <c r="E425" s="273">
        <v>407</v>
      </c>
      <c r="F425" s="272">
        <v>420</v>
      </c>
      <c r="G425" s="272">
        <v>463</v>
      </c>
      <c r="H425" s="272">
        <v>386</v>
      </c>
      <c r="I425" s="272">
        <v>353</v>
      </c>
      <c r="J425" s="272">
        <v>364</v>
      </c>
      <c r="K425" s="272">
        <v>421</v>
      </c>
      <c r="L425" s="272">
        <v>416</v>
      </c>
      <c r="M425" s="273">
        <v>377</v>
      </c>
      <c r="N425" s="273">
        <v>354</v>
      </c>
      <c r="O425" s="273">
        <v>455</v>
      </c>
      <c r="P425" s="157">
        <v>410</v>
      </c>
      <c r="Q425" s="229">
        <v>341</v>
      </c>
      <c r="R425" s="229">
        <v>352</v>
      </c>
      <c r="S425" s="157">
        <v>456</v>
      </c>
      <c r="T425" s="157">
        <v>436</v>
      </c>
      <c r="U425" s="609">
        <v>353</v>
      </c>
      <c r="V425" s="609">
        <v>352</v>
      </c>
      <c r="W425" s="228">
        <v>551</v>
      </c>
      <c r="X425" s="112">
        <v>484</v>
      </c>
      <c r="Y425" s="112">
        <v>351</v>
      </c>
      <c r="Z425" s="112">
        <v>311</v>
      </c>
      <c r="AA425" s="112">
        <v>406</v>
      </c>
      <c r="AB425" s="112">
        <v>423</v>
      </c>
      <c r="AC425" s="112">
        <v>362</v>
      </c>
      <c r="AD425" s="112">
        <v>353</v>
      </c>
      <c r="AE425" s="112">
        <v>499</v>
      </c>
      <c r="AF425" s="112">
        <v>460</v>
      </c>
      <c r="AG425" s="112">
        <v>359</v>
      </c>
      <c r="AH425" s="112">
        <v>330</v>
      </c>
      <c r="AI425" s="112">
        <v>426</v>
      </c>
      <c r="AJ425" s="518"/>
      <c r="AK425" s="518"/>
      <c r="AL425" s="518"/>
      <c r="AM425" s="518"/>
      <c r="AN425" s="518"/>
      <c r="AO425" s="518"/>
      <c r="AP425" s="518"/>
      <c r="AQ425" s="518"/>
      <c r="AR425" s="518"/>
      <c r="AS425" s="518"/>
      <c r="AT425" s="518"/>
      <c r="AU425" s="518"/>
      <c r="AV425" s="518"/>
      <c r="AW425" s="518"/>
      <c r="AX425" s="518"/>
      <c r="AY425" s="518"/>
      <c r="AZ425" s="518"/>
      <c r="BA425" s="518"/>
      <c r="BB425" s="518"/>
      <c r="BC425" s="518"/>
      <c r="BD425" s="518"/>
      <c r="BE425" s="518"/>
      <c r="BF425" s="518"/>
      <c r="BG425" s="518"/>
      <c r="BH425" s="518"/>
      <c r="BI425" s="518"/>
      <c r="BJ425" s="518"/>
      <c r="BK425" s="518"/>
      <c r="BL425" s="518"/>
      <c r="BM425" s="518"/>
      <c r="BN425" s="518"/>
      <c r="BO425" s="518"/>
      <c r="BP425" s="518"/>
      <c r="BQ425" s="518"/>
      <c r="BR425" s="518"/>
      <c r="BS425" s="518"/>
      <c r="BT425" s="518"/>
      <c r="BU425" s="518"/>
      <c r="BV425" s="518"/>
      <c r="BW425" s="518"/>
      <c r="BX425" s="518"/>
      <c r="BY425" s="518"/>
      <c r="BZ425" s="518"/>
      <c r="CA425" s="518"/>
      <c r="CB425" s="518"/>
      <c r="CC425" s="518"/>
      <c r="CD425" s="518"/>
      <c r="CE425" s="518"/>
      <c r="CF425" s="518"/>
      <c r="CG425" s="518"/>
      <c r="CH425" s="518"/>
      <c r="CI425" s="518"/>
      <c r="CJ425" s="518"/>
      <c r="CK425" s="518"/>
      <c r="CL425" s="518"/>
      <c r="CM425" s="518"/>
      <c r="CN425" s="518"/>
      <c r="CO425" s="518"/>
      <c r="CP425" s="518"/>
      <c r="CQ425" s="518"/>
      <c r="CR425" s="518"/>
      <c r="CS425" s="518"/>
      <c r="CT425" s="518"/>
      <c r="CU425" s="518"/>
      <c r="CV425" s="518"/>
      <c r="CW425" s="518"/>
      <c r="CX425" s="518"/>
      <c r="CY425" s="518"/>
      <c r="CZ425" s="518"/>
      <c r="DA425" s="518"/>
      <c r="DB425" s="518"/>
      <c r="DC425" s="518"/>
      <c r="DD425" s="518"/>
      <c r="DE425" s="518"/>
      <c r="DF425" s="518"/>
    </row>
    <row r="426" spans="1:110" s="57" customFormat="1" ht="16.5" customHeight="1">
      <c r="A426" s="139" t="s">
        <v>212</v>
      </c>
      <c r="B426" s="609"/>
      <c r="C426" s="609"/>
      <c r="D426" s="288" t="s">
        <v>61</v>
      </c>
      <c r="E426" s="288" t="s">
        <v>61</v>
      </c>
      <c r="F426" s="288" t="s">
        <v>61</v>
      </c>
      <c r="G426" s="288" t="s">
        <v>61</v>
      </c>
      <c r="H426" s="315" t="s">
        <v>61</v>
      </c>
      <c r="I426" s="315" t="s">
        <v>61</v>
      </c>
      <c r="J426" s="315" t="s">
        <v>61</v>
      </c>
      <c r="K426" s="315" t="s">
        <v>61</v>
      </c>
      <c r="L426" s="272">
        <v>277</v>
      </c>
      <c r="M426" s="273">
        <v>260</v>
      </c>
      <c r="N426" s="273">
        <v>271</v>
      </c>
      <c r="O426" s="273">
        <v>271</v>
      </c>
      <c r="P426" s="353">
        <v>255</v>
      </c>
      <c r="Q426" s="229">
        <v>265</v>
      </c>
      <c r="R426" s="229">
        <v>258</v>
      </c>
      <c r="S426" s="353">
        <v>282</v>
      </c>
      <c r="T426" s="353">
        <v>301</v>
      </c>
      <c r="U426" s="353">
        <v>334</v>
      </c>
      <c r="V426" s="353">
        <v>313</v>
      </c>
      <c r="W426" s="228">
        <v>356</v>
      </c>
      <c r="X426" s="112">
        <v>394</v>
      </c>
      <c r="Y426" s="112">
        <v>390</v>
      </c>
      <c r="Z426" s="112">
        <v>381</v>
      </c>
      <c r="AA426" s="112">
        <v>419</v>
      </c>
      <c r="AB426" s="112">
        <v>435</v>
      </c>
      <c r="AC426" s="112">
        <v>401</v>
      </c>
      <c r="AD426" s="112">
        <v>412</v>
      </c>
      <c r="AE426" s="112">
        <v>461</v>
      </c>
      <c r="AF426" s="112">
        <v>452</v>
      </c>
      <c r="AG426" s="112">
        <v>400</v>
      </c>
      <c r="AH426" s="112">
        <v>394</v>
      </c>
      <c r="AI426" s="112">
        <v>304</v>
      </c>
      <c r="AJ426" s="518"/>
      <c r="AK426" s="518"/>
      <c r="AL426" s="518"/>
      <c r="AM426" s="518"/>
      <c r="AN426" s="518"/>
      <c r="AO426" s="518"/>
      <c r="AP426" s="518"/>
      <c r="AQ426" s="518"/>
      <c r="AR426" s="518"/>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c r="CV426" s="120"/>
      <c r="CW426" s="120"/>
      <c r="CX426" s="120"/>
      <c r="CY426" s="120"/>
      <c r="CZ426" s="120"/>
      <c r="DA426" s="120"/>
      <c r="DB426" s="120"/>
      <c r="DC426" s="120"/>
      <c r="DD426" s="120"/>
      <c r="DE426" s="120"/>
      <c r="DF426" s="120"/>
    </row>
    <row r="427" spans="1:110" s="55" customFormat="1">
      <c r="A427" s="139" t="s">
        <v>621</v>
      </c>
      <c r="B427" s="609"/>
      <c r="C427" s="609"/>
      <c r="D427" s="272">
        <v>426</v>
      </c>
      <c r="E427" s="273">
        <v>469</v>
      </c>
      <c r="F427" s="272">
        <v>482</v>
      </c>
      <c r="G427" s="272">
        <v>499</v>
      </c>
      <c r="H427" s="272">
        <v>490</v>
      </c>
      <c r="I427" s="272">
        <v>447</v>
      </c>
      <c r="J427" s="272">
        <v>449</v>
      </c>
      <c r="K427" s="272">
        <v>539</v>
      </c>
      <c r="L427" s="272">
        <v>542</v>
      </c>
      <c r="M427" s="273">
        <v>485</v>
      </c>
      <c r="N427" s="273">
        <v>501</v>
      </c>
      <c r="O427" s="273">
        <v>514</v>
      </c>
      <c r="P427" s="157">
        <v>505</v>
      </c>
      <c r="Q427" s="229">
        <v>447</v>
      </c>
      <c r="R427" s="229">
        <v>443</v>
      </c>
      <c r="S427" s="157">
        <v>466</v>
      </c>
      <c r="T427" s="157">
        <v>498</v>
      </c>
      <c r="U427" s="609">
        <v>447</v>
      </c>
      <c r="V427" s="609">
        <v>464</v>
      </c>
      <c r="W427" s="228">
        <v>524</v>
      </c>
      <c r="X427" s="112">
        <v>532</v>
      </c>
      <c r="Y427" s="112">
        <v>491</v>
      </c>
      <c r="Z427" s="112">
        <v>493</v>
      </c>
      <c r="AA427" s="112">
        <v>598</v>
      </c>
      <c r="AB427" s="112">
        <v>552</v>
      </c>
      <c r="AC427" s="112">
        <v>494</v>
      </c>
      <c r="AD427" s="112">
        <v>496</v>
      </c>
      <c r="AE427" s="112">
        <v>539</v>
      </c>
      <c r="AF427" s="112">
        <v>548</v>
      </c>
      <c r="AG427" s="112">
        <v>501</v>
      </c>
      <c r="AH427" s="112">
        <v>474</v>
      </c>
      <c r="AI427" s="112">
        <v>531</v>
      </c>
      <c r="AJ427" s="518"/>
      <c r="AK427" s="518"/>
      <c r="AL427" s="518"/>
      <c r="AM427" s="518"/>
      <c r="AN427" s="518"/>
      <c r="AO427" s="518"/>
      <c r="AP427" s="518"/>
      <c r="AQ427" s="518"/>
      <c r="AR427" s="518"/>
      <c r="AS427" s="518"/>
      <c r="AT427" s="518"/>
      <c r="AU427" s="518"/>
      <c r="AV427" s="518"/>
      <c r="AW427" s="518"/>
      <c r="AX427" s="518"/>
      <c r="AY427" s="518"/>
      <c r="AZ427" s="518"/>
      <c r="BA427" s="518"/>
      <c r="BB427" s="518"/>
      <c r="BC427" s="518"/>
      <c r="BD427" s="518"/>
      <c r="BE427" s="518"/>
      <c r="BF427" s="518"/>
      <c r="BG427" s="518"/>
      <c r="BH427" s="518"/>
      <c r="BI427" s="518"/>
      <c r="BJ427" s="518"/>
      <c r="BK427" s="518"/>
      <c r="BL427" s="518"/>
      <c r="BM427" s="518"/>
      <c r="BN427" s="518"/>
      <c r="BO427" s="518"/>
      <c r="BP427" s="518"/>
      <c r="BQ427" s="518"/>
      <c r="BR427" s="518"/>
      <c r="BS427" s="518"/>
      <c r="BT427" s="518"/>
      <c r="BU427" s="518"/>
      <c r="BV427" s="518"/>
      <c r="BW427" s="518"/>
      <c r="BX427" s="518"/>
      <c r="BY427" s="518"/>
      <c r="BZ427" s="518"/>
      <c r="CA427" s="518"/>
      <c r="CB427" s="518"/>
      <c r="CC427" s="518"/>
      <c r="CD427" s="518"/>
      <c r="CE427" s="518"/>
      <c r="CF427" s="518"/>
      <c r="CG427" s="518"/>
      <c r="CH427" s="518"/>
      <c r="CI427" s="518"/>
      <c r="CJ427" s="518"/>
      <c r="CK427" s="518"/>
      <c r="CL427" s="518"/>
      <c r="CM427" s="518"/>
      <c r="CN427" s="518"/>
      <c r="CO427" s="518"/>
      <c r="CP427" s="518"/>
      <c r="CQ427" s="518"/>
      <c r="CR427" s="518"/>
      <c r="CS427" s="518"/>
      <c r="CT427" s="518"/>
      <c r="CU427" s="518"/>
      <c r="CV427" s="518"/>
      <c r="CW427" s="518"/>
      <c r="CX427" s="518"/>
      <c r="CY427" s="518"/>
      <c r="CZ427" s="518"/>
      <c r="DA427" s="518"/>
      <c r="DB427" s="518"/>
      <c r="DC427" s="518"/>
      <c r="DD427" s="518"/>
      <c r="DE427" s="518"/>
      <c r="DF427" s="518"/>
    </row>
    <row r="428" spans="1:110" s="57" customFormat="1" ht="16.5" customHeight="1">
      <c r="A428" s="139" t="s">
        <v>630</v>
      </c>
      <c r="B428" s="609"/>
      <c r="C428" s="609"/>
      <c r="D428" s="272">
        <v>398</v>
      </c>
      <c r="E428" s="273">
        <v>423</v>
      </c>
      <c r="F428" s="272">
        <v>463</v>
      </c>
      <c r="G428" s="272">
        <v>442</v>
      </c>
      <c r="H428" s="272">
        <v>477</v>
      </c>
      <c r="I428" s="272">
        <v>347</v>
      </c>
      <c r="J428" s="272">
        <v>311</v>
      </c>
      <c r="K428" s="272">
        <v>383</v>
      </c>
      <c r="L428" s="272">
        <v>443</v>
      </c>
      <c r="M428" s="273">
        <v>558</v>
      </c>
      <c r="N428" s="273">
        <v>402</v>
      </c>
      <c r="O428" s="273">
        <v>475</v>
      </c>
      <c r="P428" s="157">
        <v>638</v>
      </c>
      <c r="Q428" s="229">
        <v>367</v>
      </c>
      <c r="R428" s="229">
        <v>436</v>
      </c>
      <c r="S428" s="157">
        <v>350</v>
      </c>
      <c r="T428" s="157">
        <v>379</v>
      </c>
      <c r="U428" s="609">
        <v>320</v>
      </c>
      <c r="V428" s="609">
        <v>268</v>
      </c>
      <c r="W428" s="228">
        <v>453</v>
      </c>
      <c r="X428" s="112">
        <v>362</v>
      </c>
      <c r="Y428" s="112">
        <v>223</v>
      </c>
      <c r="Z428" s="112">
        <v>212</v>
      </c>
      <c r="AA428" s="112">
        <v>238</v>
      </c>
      <c r="AB428" s="112">
        <v>293</v>
      </c>
      <c r="AC428" s="112">
        <v>208</v>
      </c>
      <c r="AD428" s="112">
        <v>202</v>
      </c>
      <c r="AE428" s="112">
        <v>241</v>
      </c>
      <c r="AF428" s="112">
        <v>290</v>
      </c>
      <c r="AG428" s="112">
        <v>222</v>
      </c>
      <c r="AH428" s="112">
        <v>185</v>
      </c>
      <c r="AI428" s="112">
        <v>271</v>
      </c>
      <c r="AJ428" s="518"/>
      <c r="AK428" s="518"/>
      <c r="AL428" s="518"/>
      <c r="AM428" s="518"/>
      <c r="AN428" s="518"/>
      <c r="AO428" s="518"/>
      <c r="AP428" s="518"/>
      <c r="AQ428" s="518"/>
      <c r="AR428" s="518"/>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c r="CV428" s="120"/>
      <c r="CW428" s="120"/>
      <c r="CX428" s="120"/>
      <c r="CY428" s="120"/>
      <c r="CZ428" s="120"/>
      <c r="DA428" s="120"/>
      <c r="DB428" s="120"/>
      <c r="DC428" s="120"/>
      <c r="DD428" s="120"/>
      <c r="DE428" s="120"/>
      <c r="DF428" s="120"/>
    </row>
    <row r="429" spans="1:110" s="57" customFormat="1">
      <c r="A429" s="610" t="s">
        <v>645</v>
      </c>
      <c r="B429" s="610"/>
      <c r="C429" s="610"/>
      <c r="D429" s="272">
        <v>81</v>
      </c>
      <c r="E429" s="272">
        <v>86</v>
      </c>
      <c r="F429" s="272">
        <v>64</v>
      </c>
      <c r="G429" s="272">
        <v>170</v>
      </c>
      <c r="H429" s="272">
        <v>120</v>
      </c>
      <c r="I429" s="272">
        <v>114</v>
      </c>
      <c r="J429" s="272">
        <v>120</v>
      </c>
      <c r="K429" s="272">
        <v>155</v>
      </c>
      <c r="L429" s="272">
        <v>112</v>
      </c>
      <c r="M429" s="272">
        <v>95</v>
      </c>
      <c r="N429" s="272">
        <v>104</v>
      </c>
      <c r="O429" s="272">
        <v>201</v>
      </c>
      <c r="P429" s="354">
        <v>314</v>
      </c>
      <c r="Q429" s="228">
        <v>250</v>
      </c>
      <c r="R429" s="228">
        <v>412</v>
      </c>
      <c r="S429" s="354">
        <v>240</v>
      </c>
      <c r="T429" s="354">
        <v>547</v>
      </c>
      <c r="U429" s="354">
        <v>249</v>
      </c>
      <c r="V429" s="354">
        <v>361</v>
      </c>
      <c r="W429" s="228">
        <v>694</v>
      </c>
      <c r="X429" s="112">
        <v>346</v>
      </c>
      <c r="Y429" s="112">
        <v>238</v>
      </c>
      <c r="Z429" s="112">
        <v>231</v>
      </c>
      <c r="AA429" s="112">
        <v>420</v>
      </c>
      <c r="AB429" s="112">
        <v>606</v>
      </c>
      <c r="AC429" s="112">
        <v>631</v>
      </c>
      <c r="AD429" s="112">
        <v>678</v>
      </c>
      <c r="AE429" s="112">
        <v>502</v>
      </c>
      <c r="AF429" s="112">
        <v>364</v>
      </c>
      <c r="AG429" s="112">
        <v>134</v>
      </c>
      <c r="AH429" s="112">
        <v>151</v>
      </c>
      <c r="AI429" s="112">
        <v>145</v>
      </c>
      <c r="AJ429" s="518"/>
      <c r="AK429" s="518"/>
      <c r="AL429" s="518"/>
      <c r="AM429" s="518"/>
      <c r="AN429" s="518"/>
      <c r="AO429" s="518"/>
      <c r="AP429" s="518"/>
      <c r="AQ429" s="518"/>
      <c r="AR429" s="518"/>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row>
    <row r="430" spans="1:110" s="57" customFormat="1">
      <c r="A430" s="167" t="s">
        <v>218</v>
      </c>
      <c r="B430" s="167"/>
      <c r="C430" s="167"/>
      <c r="D430" s="274">
        <v>-547</v>
      </c>
      <c r="E430" s="274">
        <v>-589</v>
      </c>
      <c r="F430" s="274">
        <v>-791</v>
      </c>
      <c r="G430" s="274">
        <v>-727</v>
      </c>
      <c r="H430" s="274">
        <v>-530</v>
      </c>
      <c r="I430" s="274">
        <v>-400</v>
      </c>
      <c r="J430" s="274">
        <v>-353</v>
      </c>
      <c r="K430" s="274">
        <v>-450</v>
      </c>
      <c r="L430" s="274">
        <v>-474</v>
      </c>
      <c r="M430" s="274">
        <v>-770</v>
      </c>
      <c r="N430" s="274">
        <v>-510</v>
      </c>
      <c r="O430" s="274">
        <v>-470</v>
      </c>
      <c r="P430" s="355">
        <v>-498</v>
      </c>
      <c r="Q430" s="276">
        <v>-272</v>
      </c>
      <c r="R430" s="276">
        <v>-315</v>
      </c>
      <c r="S430" s="355">
        <v>-293</v>
      </c>
      <c r="T430" s="355">
        <v>-312</v>
      </c>
      <c r="U430" s="355">
        <v>-242</v>
      </c>
      <c r="V430" s="355">
        <v>-236</v>
      </c>
      <c r="W430" s="276">
        <v>-576</v>
      </c>
      <c r="X430" s="381">
        <v>-349</v>
      </c>
      <c r="Y430" s="381">
        <v>-230</v>
      </c>
      <c r="Z430" s="381">
        <v>-252</v>
      </c>
      <c r="AA430" s="381">
        <v>-306</v>
      </c>
      <c r="AB430" s="381">
        <v>-606</v>
      </c>
      <c r="AC430" s="381">
        <v>-504</v>
      </c>
      <c r="AD430" s="381">
        <v>-433</v>
      </c>
      <c r="AE430" s="381">
        <v>-403</v>
      </c>
      <c r="AF430" s="381">
        <v>-317</v>
      </c>
      <c r="AG430" s="381">
        <v>-231</v>
      </c>
      <c r="AH430" s="381">
        <v>-203</v>
      </c>
      <c r="AI430" s="381">
        <v>-268</v>
      </c>
      <c r="AJ430" s="518"/>
      <c r="AK430" s="518"/>
      <c r="AL430" s="518"/>
      <c r="AM430" s="518"/>
      <c r="AN430" s="518"/>
      <c r="AO430" s="518"/>
      <c r="AP430" s="518"/>
      <c r="AQ430" s="518"/>
      <c r="AR430" s="518"/>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row>
    <row r="431" spans="1:110" s="57" customFormat="1" ht="18.75" customHeight="1">
      <c r="A431" s="125" t="s">
        <v>669</v>
      </c>
      <c r="B431" s="608"/>
      <c r="C431" s="608"/>
      <c r="D431" s="272">
        <f t="shared" ref="D431:W431" si="67">SUM(D424:D430)</f>
        <v>1670</v>
      </c>
      <c r="E431" s="272">
        <f t="shared" si="67"/>
        <v>1916</v>
      </c>
      <c r="F431" s="272">
        <f t="shared" si="67"/>
        <v>1947</v>
      </c>
      <c r="G431" s="272">
        <f t="shared" si="67"/>
        <v>1971</v>
      </c>
      <c r="H431" s="272">
        <f t="shared" si="67"/>
        <v>1874</v>
      </c>
      <c r="I431" s="272">
        <f t="shared" si="67"/>
        <v>1765</v>
      </c>
      <c r="J431" s="272">
        <f t="shared" si="67"/>
        <v>1839</v>
      </c>
      <c r="K431" s="272">
        <f t="shared" si="67"/>
        <v>2053</v>
      </c>
      <c r="L431" s="272">
        <f t="shared" si="67"/>
        <v>2312</v>
      </c>
      <c r="M431" s="272">
        <f t="shared" si="67"/>
        <v>2277</v>
      </c>
      <c r="N431" s="272">
        <f t="shared" si="67"/>
        <v>2268</v>
      </c>
      <c r="O431" s="272">
        <f t="shared" si="67"/>
        <v>2317</v>
      </c>
      <c r="P431" s="272">
        <f t="shared" si="67"/>
        <v>2201</v>
      </c>
      <c r="Q431" s="272">
        <f t="shared" si="67"/>
        <v>2126</v>
      </c>
      <c r="R431" s="272">
        <f t="shared" si="67"/>
        <v>2261</v>
      </c>
      <c r="S431" s="272">
        <f t="shared" si="67"/>
        <v>2267</v>
      </c>
      <c r="T431" s="272">
        <f t="shared" si="67"/>
        <v>2559</v>
      </c>
      <c r="U431" s="272">
        <f t="shared" si="67"/>
        <v>2415</v>
      </c>
      <c r="V431" s="272">
        <f t="shared" si="67"/>
        <v>2524</v>
      </c>
      <c r="W431" s="272">
        <f t="shared" si="67"/>
        <v>3130</v>
      </c>
      <c r="X431" s="384">
        <f t="shared" ref="X431:AH431" si="68">SUM(X424:X430)</f>
        <v>2637</v>
      </c>
      <c r="Y431" s="384">
        <f t="shared" si="68"/>
        <v>2299</v>
      </c>
      <c r="Z431" s="384">
        <f t="shared" si="68"/>
        <v>2245</v>
      </c>
      <c r="AA431" s="384">
        <f t="shared" si="68"/>
        <v>2662</v>
      </c>
      <c r="AB431" s="384">
        <f t="shared" si="68"/>
        <v>2722</v>
      </c>
      <c r="AC431" s="384">
        <f t="shared" si="68"/>
        <v>2576</v>
      </c>
      <c r="AD431" s="384">
        <f t="shared" si="68"/>
        <v>2715</v>
      </c>
      <c r="AE431" s="384">
        <f t="shared" si="68"/>
        <v>2830</v>
      </c>
      <c r="AF431" s="384">
        <f t="shared" si="68"/>
        <v>2881</v>
      </c>
      <c r="AG431" s="384">
        <f t="shared" si="68"/>
        <v>2435</v>
      </c>
      <c r="AH431" s="384">
        <f t="shared" si="68"/>
        <v>2359</v>
      </c>
      <c r="AI431" s="384">
        <f>SUM(AI424:AI430)</f>
        <v>2417</v>
      </c>
      <c r="AJ431" s="518"/>
      <c r="AK431" s="518"/>
      <c r="AL431" s="518"/>
      <c r="AM431" s="518"/>
      <c r="AN431" s="518"/>
      <c r="AO431" s="518"/>
      <c r="AP431" s="518"/>
      <c r="AQ431" s="518"/>
      <c r="AR431" s="518"/>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row>
    <row r="432" spans="1:110">
      <c r="A432" s="610" t="s">
        <v>133</v>
      </c>
      <c r="B432" s="609"/>
      <c r="C432" s="609"/>
      <c r="D432" s="272">
        <v>1535</v>
      </c>
      <c r="E432" s="273">
        <v>1856</v>
      </c>
      <c r="F432" s="272">
        <v>1724</v>
      </c>
      <c r="G432" s="272">
        <v>1795</v>
      </c>
      <c r="H432" s="272">
        <v>1826</v>
      </c>
      <c r="I432" s="134">
        <v>1788</v>
      </c>
      <c r="J432" s="134">
        <v>1715</v>
      </c>
      <c r="K432" s="134">
        <v>1687</v>
      </c>
      <c r="L432" s="134">
        <v>1899</v>
      </c>
      <c r="M432" s="521">
        <v>1808</v>
      </c>
      <c r="N432" s="521">
        <v>1810</v>
      </c>
      <c r="O432" s="521">
        <v>1851</v>
      </c>
      <c r="P432" s="610">
        <v>1830</v>
      </c>
      <c r="Q432" s="610">
        <v>1762</v>
      </c>
      <c r="R432" s="610">
        <v>1810</v>
      </c>
      <c r="S432" s="356">
        <v>1750</v>
      </c>
      <c r="T432" s="356">
        <v>1814</v>
      </c>
      <c r="U432" s="356">
        <v>1784</v>
      </c>
      <c r="V432" s="356">
        <v>1810</v>
      </c>
      <c r="W432" s="610">
        <v>1725</v>
      </c>
      <c r="X432" s="595">
        <v>1825</v>
      </c>
      <c r="Y432" s="595">
        <v>1887</v>
      </c>
      <c r="Z432" s="595">
        <v>1885</v>
      </c>
      <c r="AA432" s="595">
        <v>2013</v>
      </c>
      <c r="AB432" s="595">
        <v>2021</v>
      </c>
      <c r="AC432" s="595">
        <v>2021</v>
      </c>
      <c r="AD432" s="595">
        <v>2071</v>
      </c>
      <c r="AE432" s="595">
        <v>1879</v>
      </c>
      <c r="AF432" s="595">
        <v>1842</v>
      </c>
      <c r="AG432" s="595">
        <v>1846</v>
      </c>
      <c r="AH432" s="595">
        <v>1845</v>
      </c>
      <c r="AI432" s="595">
        <v>1648</v>
      </c>
      <c r="AJ432" s="600"/>
      <c r="AK432" s="600"/>
      <c r="AL432" s="600"/>
      <c r="AM432" s="600"/>
      <c r="AN432" s="600"/>
      <c r="AO432" s="600"/>
      <c r="AP432" s="600"/>
      <c r="AQ432" s="600"/>
      <c r="AR432" s="600"/>
      <c r="AS432" s="600"/>
      <c r="AT432" s="600"/>
      <c r="AU432" s="600"/>
      <c r="AV432" s="600"/>
      <c r="AW432" s="600"/>
      <c r="AX432" s="600"/>
      <c r="AY432" s="600"/>
      <c r="AZ432" s="600"/>
      <c r="BA432" s="600"/>
      <c r="BB432" s="600"/>
      <c r="BC432" s="600"/>
      <c r="BD432" s="600"/>
      <c r="BE432" s="600"/>
      <c r="BF432" s="600"/>
      <c r="BG432" s="600"/>
      <c r="BH432" s="600"/>
      <c r="BI432" s="600"/>
      <c r="BJ432" s="600"/>
      <c r="BK432" s="600"/>
      <c r="BL432" s="600"/>
      <c r="BM432" s="600"/>
      <c r="BN432" s="600"/>
      <c r="BO432" s="600"/>
      <c r="BP432" s="600"/>
      <c r="BQ432" s="600"/>
      <c r="BR432" s="600"/>
      <c r="BS432" s="600"/>
      <c r="BT432" s="600"/>
      <c r="BU432" s="600"/>
      <c r="BV432" s="600"/>
      <c r="BW432" s="600"/>
      <c r="BX432" s="600"/>
      <c r="BY432" s="600"/>
      <c r="BZ432" s="600"/>
      <c r="CA432" s="600"/>
      <c r="CB432" s="600"/>
      <c r="CC432" s="600"/>
      <c r="CD432" s="600"/>
      <c r="CE432" s="600"/>
      <c r="CF432" s="600"/>
      <c r="CG432" s="600"/>
      <c r="CH432" s="600"/>
      <c r="CI432" s="600"/>
      <c r="CJ432" s="600"/>
      <c r="CK432" s="600"/>
      <c r="CL432" s="600"/>
      <c r="CM432" s="600"/>
      <c r="CN432" s="600"/>
      <c r="CO432" s="600"/>
      <c r="CP432" s="600"/>
      <c r="CQ432" s="600"/>
      <c r="CR432" s="600"/>
      <c r="CS432" s="600"/>
      <c r="CT432" s="600"/>
      <c r="CU432" s="600"/>
      <c r="CV432" s="600"/>
      <c r="CW432" s="600"/>
      <c r="CX432" s="600"/>
      <c r="CY432" s="600"/>
      <c r="CZ432" s="600"/>
      <c r="DA432" s="600"/>
      <c r="DB432" s="600"/>
      <c r="DC432" s="600"/>
      <c r="DD432" s="600"/>
      <c r="DE432" s="600"/>
      <c r="DF432" s="600"/>
    </row>
    <row r="433" spans="1:110" ht="20.25" customHeight="1">
      <c r="A433" s="610" t="s">
        <v>283</v>
      </c>
      <c r="B433" s="609"/>
      <c r="C433" s="609"/>
      <c r="D433" s="274">
        <v>891</v>
      </c>
      <c r="E433" s="274">
        <v>836</v>
      </c>
      <c r="F433" s="274">
        <v>1017</v>
      </c>
      <c r="G433" s="274">
        <v>410</v>
      </c>
      <c r="H433" s="274">
        <v>1446</v>
      </c>
      <c r="I433" s="209">
        <v>395</v>
      </c>
      <c r="J433" s="209">
        <v>351</v>
      </c>
      <c r="K433" s="209">
        <v>390</v>
      </c>
      <c r="L433" s="209">
        <v>412</v>
      </c>
      <c r="M433" s="521">
        <v>853</v>
      </c>
      <c r="N433" s="521">
        <v>712</v>
      </c>
      <c r="O433" s="521">
        <v>199</v>
      </c>
      <c r="P433" s="610">
        <v>274</v>
      </c>
      <c r="Q433" s="610">
        <v>238</v>
      </c>
      <c r="R433" s="610">
        <v>304</v>
      </c>
      <c r="S433" s="357">
        <v>474</v>
      </c>
      <c r="T433" s="357">
        <v>1303</v>
      </c>
      <c r="U433" s="357">
        <v>545</v>
      </c>
      <c r="V433" s="357">
        <v>544</v>
      </c>
      <c r="W433" s="167">
        <v>985</v>
      </c>
      <c r="X433" s="595">
        <v>1595</v>
      </c>
      <c r="Y433" s="595">
        <v>335</v>
      </c>
      <c r="Z433" s="595">
        <v>345</v>
      </c>
      <c r="AA433" s="595">
        <v>392</v>
      </c>
      <c r="AB433" s="595">
        <v>437</v>
      </c>
      <c r="AC433" s="595">
        <v>254</v>
      </c>
      <c r="AD433" s="595">
        <v>324</v>
      </c>
      <c r="AE433" s="595">
        <v>432</v>
      </c>
      <c r="AF433" s="595">
        <v>490</v>
      </c>
      <c r="AG433" s="595">
        <v>345</v>
      </c>
      <c r="AH433" s="595">
        <v>413</v>
      </c>
      <c r="AI433" s="595">
        <v>575</v>
      </c>
      <c r="AJ433" s="600"/>
      <c r="AK433" s="600"/>
      <c r="AL433" s="600"/>
      <c r="AM433" s="600"/>
      <c r="AN433" s="600"/>
      <c r="AO433" s="600"/>
      <c r="AP433" s="600"/>
      <c r="AQ433" s="600"/>
      <c r="AR433" s="600"/>
      <c r="AS433" s="600"/>
      <c r="AT433" s="600"/>
      <c r="AU433" s="600"/>
      <c r="AV433" s="600"/>
      <c r="AW433" s="600"/>
      <c r="AX433" s="600"/>
      <c r="AY433" s="600"/>
      <c r="AZ433" s="600"/>
      <c r="BA433" s="600"/>
      <c r="BB433" s="600"/>
      <c r="BC433" s="600"/>
      <c r="BD433" s="600"/>
      <c r="BE433" s="600"/>
      <c r="BF433" s="600"/>
      <c r="BG433" s="600"/>
      <c r="BH433" s="600"/>
      <c r="BI433" s="600"/>
      <c r="BJ433" s="600"/>
      <c r="BK433" s="600"/>
      <c r="BL433" s="600"/>
      <c r="BM433" s="600"/>
      <c r="BN433" s="600"/>
      <c r="BO433" s="600"/>
      <c r="BP433" s="600"/>
      <c r="BQ433" s="600"/>
      <c r="BR433" s="600"/>
      <c r="BS433" s="600"/>
      <c r="BT433" s="600"/>
      <c r="BU433" s="600"/>
      <c r="BV433" s="600"/>
      <c r="BW433" s="600"/>
      <c r="BX433" s="600"/>
      <c r="BY433" s="600"/>
      <c r="BZ433" s="600"/>
      <c r="CA433" s="600"/>
      <c r="CB433" s="600"/>
      <c r="CC433" s="600"/>
      <c r="CD433" s="600"/>
      <c r="CE433" s="600"/>
      <c r="CF433" s="600"/>
      <c r="CG433" s="600"/>
      <c r="CH433" s="600"/>
      <c r="CI433" s="600"/>
      <c r="CJ433" s="600"/>
      <c r="CK433" s="600"/>
      <c r="CL433" s="600"/>
      <c r="CM433" s="600"/>
      <c r="CN433" s="600"/>
      <c r="CO433" s="600"/>
      <c r="CP433" s="600"/>
      <c r="CQ433" s="600"/>
      <c r="CR433" s="600"/>
      <c r="CS433" s="600"/>
      <c r="CT433" s="600"/>
      <c r="CU433" s="600"/>
      <c r="CV433" s="600"/>
      <c r="CW433" s="600"/>
      <c r="CX433" s="600"/>
      <c r="CY433" s="600"/>
      <c r="CZ433" s="600"/>
      <c r="DA433" s="600"/>
      <c r="DB433" s="600"/>
      <c r="DC433" s="600"/>
      <c r="DD433" s="600"/>
      <c r="DE433" s="600"/>
      <c r="DF433" s="600"/>
    </row>
    <row r="434" spans="1:110" ht="18.75" customHeight="1">
      <c r="A434" s="231" t="s">
        <v>670</v>
      </c>
      <c r="B434" s="358"/>
      <c r="C434" s="358"/>
      <c r="D434" s="359">
        <f t="shared" ref="D434:W434" si="69">SUM(D431:D433)</f>
        <v>4096</v>
      </c>
      <c r="E434" s="359">
        <f t="shared" si="69"/>
        <v>4608</v>
      </c>
      <c r="F434" s="359">
        <f t="shared" si="69"/>
        <v>4688</v>
      </c>
      <c r="G434" s="359">
        <f t="shared" si="69"/>
        <v>4176</v>
      </c>
      <c r="H434" s="359">
        <f t="shared" si="69"/>
        <v>5146</v>
      </c>
      <c r="I434" s="359">
        <f t="shared" si="69"/>
        <v>3948</v>
      </c>
      <c r="J434" s="359">
        <f t="shared" si="69"/>
        <v>3905</v>
      </c>
      <c r="K434" s="359">
        <f t="shared" si="69"/>
        <v>4130</v>
      </c>
      <c r="L434" s="359">
        <f t="shared" si="69"/>
        <v>4623</v>
      </c>
      <c r="M434" s="359">
        <f t="shared" si="69"/>
        <v>4938</v>
      </c>
      <c r="N434" s="359">
        <f t="shared" si="69"/>
        <v>4790</v>
      </c>
      <c r="O434" s="359">
        <f t="shared" si="69"/>
        <v>4367</v>
      </c>
      <c r="P434" s="360">
        <f t="shared" si="69"/>
        <v>4305</v>
      </c>
      <c r="Q434" s="360">
        <f t="shared" si="69"/>
        <v>4126</v>
      </c>
      <c r="R434" s="360">
        <f t="shared" si="69"/>
        <v>4375</v>
      </c>
      <c r="S434" s="360">
        <f t="shared" si="69"/>
        <v>4491</v>
      </c>
      <c r="T434" s="360">
        <f t="shared" si="69"/>
        <v>5676</v>
      </c>
      <c r="U434" s="360">
        <f t="shared" si="69"/>
        <v>4744</v>
      </c>
      <c r="V434" s="360">
        <f t="shared" si="69"/>
        <v>4878</v>
      </c>
      <c r="W434" s="360">
        <f t="shared" si="69"/>
        <v>5840</v>
      </c>
      <c r="X434" s="385">
        <f t="shared" ref="X434:AH434" si="70">SUM(X431:X433)</f>
        <v>6057</v>
      </c>
      <c r="Y434" s="385">
        <f t="shared" si="70"/>
        <v>4521</v>
      </c>
      <c r="Z434" s="385">
        <f t="shared" si="70"/>
        <v>4475</v>
      </c>
      <c r="AA434" s="385">
        <f t="shared" si="70"/>
        <v>5067</v>
      </c>
      <c r="AB434" s="385">
        <f t="shared" si="70"/>
        <v>5180</v>
      </c>
      <c r="AC434" s="385">
        <f t="shared" si="70"/>
        <v>4851</v>
      </c>
      <c r="AD434" s="385">
        <f t="shared" si="70"/>
        <v>5110</v>
      </c>
      <c r="AE434" s="385">
        <f t="shared" si="70"/>
        <v>5141</v>
      </c>
      <c r="AF434" s="385">
        <f t="shared" si="70"/>
        <v>5213</v>
      </c>
      <c r="AG434" s="385">
        <f t="shared" si="70"/>
        <v>4626</v>
      </c>
      <c r="AH434" s="385">
        <f t="shared" si="70"/>
        <v>4617</v>
      </c>
      <c r="AI434" s="385">
        <f>SUM(AI431:AI433)</f>
        <v>4640</v>
      </c>
      <c r="AJ434" s="600"/>
      <c r="AK434" s="600"/>
      <c r="AL434" s="600"/>
      <c r="AM434" s="600"/>
      <c r="AN434" s="600"/>
      <c r="AO434" s="600"/>
      <c r="AP434" s="600"/>
      <c r="AQ434" s="600"/>
      <c r="AR434" s="600"/>
      <c r="AS434" s="600"/>
      <c r="AT434" s="600"/>
      <c r="AU434" s="600"/>
      <c r="AV434" s="600"/>
      <c r="AW434" s="600"/>
      <c r="AX434" s="600"/>
      <c r="AY434" s="600"/>
      <c r="AZ434" s="600"/>
      <c r="BA434" s="600"/>
      <c r="BB434" s="600"/>
      <c r="BC434" s="600"/>
      <c r="BD434" s="600"/>
      <c r="BE434" s="600"/>
      <c r="BF434" s="600"/>
      <c r="BG434" s="600"/>
      <c r="BH434" s="600"/>
      <c r="BI434" s="600"/>
      <c r="BJ434" s="600"/>
      <c r="BK434" s="600"/>
      <c r="BL434" s="600"/>
      <c r="BM434" s="600"/>
      <c r="BN434" s="600"/>
      <c r="BO434" s="600"/>
      <c r="BP434" s="600"/>
      <c r="BQ434" s="600"/>
      <c r="BR434" s="600"/>
      <c r="BS434" s="600"/>
      <c r="BT434" s="600"/>
      <c r="BU434" s="600"/>
      <c r="BV434" s="600"/>
      <c r="BW434" s="600"/>
      <c r="BX434" s="600"/>
      <c r="BY434" s="600"/>
      <c r="BZ434" s="600"/>
      <c r="CA434" s="600"/>
      <c r="CB434" s="600"/>
      <c r="CC434" s="600"/>
      <c r="CD434" s="600"/>
      <c r="CE434" s="600"/>
      <c r="CF434" s="600"/>
      <c r="CG434" s="600"/>
      <c r="CH434" s="600"/>
      <c r="CI434" s="600"/>
      <c r="CJ434" s="600"/>
      <c r="CK434" s="600"/>
      <c r="CL434" s="600"/>
      <c r="CM434" s="600"/>
      <c r="CN434" s="600"/>
      <c r="CO434" s="600"/>
      <c r="CP434" s="600"/>
      <c r="CQ434" s="600"/>
      <c r="CR434" s="600"/>
      <c r="CS434" s="600"/>
      <c r="CT434" s="600"/>
      <c r="CU434" s="600"/>
      <c r="CV434" s="600"/>
      <c r="CW434" s="600"/>
      <c r="CX434" s="600"/>
      <c r="CY434" s="600"/>
      <c r="CZ434" s="600"/>
      <c r="DA434" s="600"/>
      <c r="DB434" s="600"/>
      <c r="DC434" s="600"/>
      <c r="DD434" s="600"/>
      <c r="DE434" s="600"/>
      <c r="DF434" s="600"/>
    </row>
    <row r="435" spans="1:110" ht="18.75" customHeight="1">
      <c r="A435" s="610" t="s">
        <v>132</v>
      </c>
      <c r="B435" s="298"/>
      <c r="C435" s="298"/>
      <c r="D435" s="272">
        <v>4107</v>
      </c>
      <c r="E435" s="273">
        <v>4985</v>
      </c>
      <c r="F435" s="272">
        <v>4970</v>
      </c>
      <c r="G435" s="272">
        <v>4502</v>
      </c>
      <c r="H435" s="272">
        <v>4999</v>
      </c>
      <c r="I435" s="134">
        <v>5489</v>
      </c>
      <c r="J435" s="134">
        <v>5271</v>
      </c>
      <c r="K435" s="134">
        <v>4893</v>
      </c>
      <c r="L435" s="134">
        <v>7465</v>
      </c>
      <c r="M435" s="521">
        <v>7501</v>
      </c>
      <c r="N435" s="521">
        <v>7699</v>
      </c>
      <c r="O435" s="521">
        <v>7500</v>
      </c>
      <c r="P435" s="610">
        <v>8675</v>
      </c>
      <c r="Q435" s="610">
        <v>7444</v>
      </c>
      <c r="R435" s="610">
        <v>6856</v>
      </c>
      <c r="S435" s="361">
        <v>6859</v>
      </c>
      <c r="T435" s="361">
        <v>7177</v>
      </c>
      <c r="U435" s="361">
        <v>7200</v>
      </c>
      <c r="V435" s="361">
        <v>7588</v>
      </c>
      <c r="W435" s="610">
        <v>7382</v>
      </c>
      <c r="X435" s="595">
        <v>7696</v>
      </c>
      <c r="Y435" s="595">
        <v>7594</v>
      </c>
      <c r="Z435" s="595">
        <v>7614</v>
      </c>
      <c r="AA435" s="595">
        <v>7770</v>
      </c>
      <c r="AB435" s="595">
        <v>8097</v>
      </c>
      <c r="AC435" s="595">
        <v>7824</v>
      </c>
      <c r="AD435" s="595">
        <v>8881</v>
      </c>
      <c r="AE435" s="595">
        <v>8777</v>
      </c>
      <c r="AF435" s="595">
        <v>9152</v>
      </c>
      <c r="AG435" s="595">
        <v>9063</v>
      </c>
      <c r="AH435" s="595">
        <v>8992</v>
      </c>
      <c r="AI435" s="595">
        <v>9118</v>
      </c>
      <c r="AJ435" s="600"/>
      <c r="AK435" s="600"/>
      <c r="AL435" s="600"/>
      <c r="AM435" s="600"/>
      <c r="AN435" s="600"/>
      <c r="AO435" s="600"/>
      <c r="AP435" s="600"/>
      <c r="AQ435" s="600"/>
      <c r="AR435" s="600"/>
      <c r="AS435" s="600"/>
      <c r="AT435" s="600"/>
      <c r="AU435" s="600"/>
      <c r="AV435" s="600"/>
      <c r="AW435" s="600"/>
      <c r="AX435" s="600"/>
      <c r="AY435" s="600"/>
      <c r="AZ435" s="600"/>
      <c r="BA435" s="600"/>
      <c r="BB435" s="600"/>
      <c r="BC435" s="600"/>
      <c r="BD435" s="600"/>
      <c r="BE435" s="600"/>
      <c r="BF435" s="600"/>
      <c r="BG435" s="600"/>
      <c r="BH435" s="600"/>
      <c r="BI435" s="600"/>
      <c r="BJ435" s="600"/>
      <c r="BK435" s="600"/>
      <c r="BL435" s="600"/>
      <c r="BM435" s="600"/>
      <c r="BN435" s="600"/>
      <c r="BO435" s="600"/>
      <c r="BP435" s="600"/>
      <c r="BQ435" s="600"/>
      <c r="BR435" s="600"/>
      <c r="BS435" s="600"/>
      <c r="BT435" s="600"/>
      <c r="BU435" s="600"/>
      <c r="BV435" s="600"/>
      <c r="BW435" s="600"/>
      <c r="BX435" s="600"/>
      <c r="BY435" s="600"/>
      <c r="BZ435" s="600"/>
      <c r="CA435" s="600"/>
      <c r="CB435" s="600"/>
      <c r="CC435" s="600"/>
      <c r="CD435" s="600"/>
      <c r="CE435" s="600"/>
      <c r="CF435" s="600"/>
      <c r="CG435" s="600"/>
      <c r="CH435" s="600"/>
      <c r="CI435" s="600"/>
      <c r="CJ435" s="600"/>
      <c r="CK435" s="600"/>
      <c r="CL435" s="600"/>
      <c r="CM435" s="600"/>
      <c r="CN435" s="600"/>
      <c r="CO435" s="600"/>
      <c r="CP435" s="600"/>
      <c r="CQ435" s="600"/>
      <c r="CR435" s="600"/>
      <c r="CS435" s="600"/>
      <c r="CT435" s="600"/>
      <c r="CU435" s="600"/>
      <c r="CV435" s="600"/>
      <c r="CW435" s="600"/>
      <c r="CX435" s="600"/>
      <c r="CY435" s="600"/>
      <c r="CZ435" s="600"/>
      <c r="DA435" s="600"/>
      <c r="DB435" s="600"/>
      <c r="DC435" s="600"/>
      <c r="DD435" s="600"/>
      <c r="DE435" s="600"/>
      <c r="DF435" s="600"/>
    </row>
    <row r="436" spans="1:110" ht="18.75" customHeight="1">
      <c r="A436" s="610" t="s">
        <v>129</v>
      </c>
      <c r="B436" s="298"/>
      <c r="C436" s="298"/>
      <c r="D436" s="274">
        <v>6498</v>
      </c>
      <c r="E436" s="274">
        <v>7136</v>
      </c>
      <c r="F436" s="274">
        <v>7246</v>
      </c>
      <c r="G436" s="274">
        <v>8161</v>
      </c>
      <c r="H436" s="274">
        <v>7594</v>
      </c>
      <c r="I436" s="209">
        <v>8014</v>
      </c>
      <c r="J436" s="209">
        <v>8493</v>
      </c>
      <c r="K436" s="209">
        <v>8651</v>
      </c>
      <c r="L436" s="209">
        <v>9403</v>
      </c>
      <c r="M436" s="521">
        <v>8092</v>
      </c>
      <c r="N436" s="521">
        <v>8057</v>
      </c>
      <c r="O436" s="521">
        <v>8411</v>
      </c>
      <c r="P436" s="610">
        <v>8729</v>
      </c>
      <c r="Q436" s="610">
        <v>7903</v>
      </c>
      <c r="R436" s="610">
        <v>8328</v>
      </c>
      <c r="S436" s="357">
        <v>8491</v>
      </c>
      <c r="T436" s="357">
        <v>8465</v>
      </c>
      <c r="U436" s="357">
        <v>8662</v>
      </c>
      <c r="V436" s="357">
        <v>8736</v>
      </c>
      <c r="W436" s="167">
        <v>8742</v>
      </c>
      <c r="X436" s="595">
        <v>8864</v>
      </c>
      <c r="Y436" s="595">
        <v>9404</v>
      </c>
      <c r="Z436" s="595">
        <v>9420</v>
      </c>
      <c r="AA436" s="595">
        <v>10161</v>
      </c>
      <c r="AB436" s="595">
        <v>10763</v>
      </c>
      <c r="AC436" s="595">
        <v>9866</v>
      </c>
      <c r="AD436" s="595">
        <v>10075</v>
      </c>
      <c r="AE436" s="595">
        <v>10643</v>
      </c>
      <c r="AF436" s="595">
        <v>11170</v>
      </c>
      <c r="AG436" s="595">
        <v>10285</v>
      </c>
      <c r="AH436" s="595">
        <v>10221</v>
      </c>
      <c r="AI436" s="595">
        <v>10662</v>
      </c>
      <c r="AJ436" s="600"/>
      <c r="AK436" s="600"/>
      <c r="AL436" s="600"/>
      <c r="AM436" s="600"/>
      <c r="AN436" s="600"/>
      <c r="AO436" s="600"/>
      <c r="AP436" s="600"/>
      <c r="AQ436" s="600"/>
      <c r="AR436" s="600"/>
      <c r="AS436" s="600"/>
      <c r="AT436" s="600"/>
      <c r="AU436" s="600"/>
      <c r="AV436" s="600"/>
      <c r="AW436" s="600"/>
      <c r="AX436" s="600"/>
      <c r="AY436" s="600"/>
      <c r="AZ436" s="600"/>
      <c r="BA436" s="600"/>
      <c r="BB436" s="600"/>
      <c r="BC436" s="600"/>
      <c r="BD436" s="600"/>
      <c r="BE436" s="600"/>
      <c r="BF436" s="600"/>
      <c r="BG436" s="600"/>
      <c r="BH436" s="600"/>
      <c r="BI436" s="600"/>
      <c r="BJ436" s="600"/>
      <c r="BK436" s="600"/>
      <c r="BL436" s="600"/>
      <c r="BM436" s="600"/>
      <c r="BN436" s="600"/>
      <c r="BO436" s="600"/>
      <c r="BP436" s="600"/>
      <c r="BQ436" s="600"/>
      <c r="BR436" s="600"/>
      <c r="BS436" s="600"/>
      <c r="BT436" s="600"/>
      <c r="BU436" s="600"/>
      <c r="BV436" s="600"/>
      <c r="BW436" s="600"/>
      <c r="BX436" s="600"/>
      <c r="BY436" s="600"/>
      <c r="BZ436" s="600"/>
      <c r="CA436" s="600"/>
      <c r="CB436" s="600"/>
      <c r="CC436" s="600"/>
      <c r="CD436" s="600"/>
      <c r="CE436" s="600"/>
      <c r="CF436" s="600"/>
      <c r="CG436" s="600"/>
      <c r="CH436" s="600"/>
      <c r="CI436" s="600"/>
      <c r="CJ436" s="600"/>
      <c r="CK436" s="600"/>
      <c r="CL436" s="600"/>
      <c r="CM436" s="600"/>
      <c r="CN436" s="600"/>
      <c r="CO436" s="600"/>
      <c r="CP436" s="600"/>
      <c r="CQ436" s="600"/>
      <c r="CR436" s="600"/>
      <c r="CS436" s="600"/>
      <c r="CT436" s="600"/>
      <c r="CU436" s="600"/>
      <c r="CV436" s="600"/>
      <c r="CW436" s="600"/>
      <c r="CX436" s="600"/>
      <c r="CY436" s="600"/>
      <c r="CZ436" s="600"/>
      <c r="DA436" s="600"/>
      <c r="DB436" s="600"/>
      <c r="DC436" s="600"/>
      <c r="DD436" s="600"/>
      <c r="DE436" s="600"/>
      <c r="DF436" s="600"/>
    </row>
    <row r="437" spans="1:110" s="55" customFormat="1" ht="25.5" customHeight="1" thickBot="1">
      <c r="A437" s="296" t="s">
        <v>144</v>
      </c>
      <c r="B437" s="296"/>
      <c r="C437" s="296"/>
      <c r="D437" s="319">
        <f t="shared" ref="D437:AH437" si="71">D434+D435+D436</f>
        <v>14701</v>
      </c>
      <c r="E437" s="319">
        <f t="shared" si="71"/>
        <v>16729</v>
      </c>
      <c r="F437" s="319">
        <f t="shared" si="71"/>
        <v>16904</v>
      </c>
      <c r="G437" s="319">
        <f t="shared" si="71"/>
        <v>16839</v>
      </c>
      <c r="H437" s="319">
        <f t="shared" si="71"/>
        <v>17739</v>
      </c>
      <c r="I437" s="319">
        <f t="shared" si="71"/>
        <v>17451</v>
      </c>
      <c r="J437" s="319">
        <f t="shared" si="71"/>
        <v>17669</v>
      </c>
      <c r="K437" s="319">
        <f t="shared" si="71"/>
        <v>17674</v>
      </c>
      <c r="L437" s="319">
        <f t="shared" si="71"/>
        <v>21491</v>
      </c>
      <c r="M437" s="319">
        <f t="shared" si="71"/>
        <v>20531</v>
      </c>
      <c r="N437" s="319">
        <f t="shared" si="71"/>
        <v>20546</v>
      </c>
      <c r="O437" s="319">
        <f t="shared" si="71"/>
        <v>20278</v>
      </c>
      <c r="P437" s="320">
        <f t="shared" si="71"/>
        <v>21709</v>
      </c>
      <c r="Q437" s="320">
        <f t="shared" si="71"/>
        <v>19473</v>
      </c>
      <c r="R437" s="320">
        <f t="shared" si="71"/>
        <v>19559</v>
      </c>
      <c r="S437" s="320">
        <f t="shared" si="71"/>
        <v>19841</v>
      </c>
      <c r="T437" s="320">
        <f t="shared" si="71"/>
        <v>21318</v>
      </c>
      <c r="U437" s="320">
        <f t="shared" si="71"/>
        <v>20606</v>
      </c>
      <c r="V437" s="320">
        <f t="shared" si="71"/>
        <v>21202</v>
      </c>
      <c r="W437" s="320">
        <f t="shared" si="71"/>
        <v>21964</v>
      </c>
      <c r="X437" s="543">
        <f t="shared" si="71"/>
        <v>22617</v>
      </c>
      <c r="Y437" s="543">
        <f t="shared" si="71"/>
        <v>21519</v>
      </c>
      <c r="Z437" s="543">
        <f t="shared" si="71"/>
        <v>21509</v>
      </c>
      <c r="AA437" s="543">
        <f t="shared" si="71"/>
        <v>22998</v>
      </c>
      <c r="AB437" s="543">
        <f t="shared" si="71"/>
        <v>24040</v>
      </c>
      <c r="AC437" s="543">
        <f t="shared" si="71"/>
        <v>22541</v>
      </c>
      <c r="AD437" s="543">
        <f t="shared" si="71"/>
        <v>24066</v>
      </c>
      <c r="AE437" s="543">
        <f t="shared" si="71"/>
        <v>24561</v>
      </c>
      <c r="AF437" s="543">
        <f t="shared" si="71"/>
        <v>25535</v>
      </c>
      <c r="AG437" s="543">
        <f t="shared" si="71"/>
        <v>23974</v>
      </c>
      <c r="AH437" s="543">
        <f t="shared" si="71"/>
        <v>23830</v>
      </c>
      <c r="AI437" s="543">
        <f>AI434+AI435+AI436</f>
        <v>24420</v>
      </c>
      <c r="AJ437" s="518"/>
      <c r="AK437" s="518"/>
      <c r="AL437" s="518"/>
      <c r="AM437" s="518"/>
      <c r="AN437" s="518"/>
      <c r="AO437" s="518"/>
      <c r="AP437" s="518"/>
      <c r="AQ437" s="518"/>
      <c r="AR437" s="518"/>
      <c r="AS437" s="518"/>
      <c r="AT437" s="518"/>
      <c r="AU437" s="518"/>
      <c r="AV437" s="518"/>
      <c r="AW437" s="518"/>
      <c r="AX437" s="518"/>
      <c r="AY437" s="518"/>
      <c r="AZ437" s="518"/>
      <c r="BA437" s="518"/>
      <c r="BB437" s="518"/>
      <c r="BC437" s="518"/>
      <c r="BD437" s="518"/>
      <c r="BE437" s="518"/>
      <c r="BF437" s="518"/>
      <c r="BG437" s="518"/>
      <c r="BH437" s="518"/>
      <c r="BI437" s="518"/>
      <c r="BJ437" s="518"/>
      <c r="BK437" s="518"/>
      <c r="BL437" s="518"/>
      <c r="BM437" s="518"/>
      <c r="BN437" s="518"/>
      <c r="BO437" s="518"/>
      <c r="BP437" s="518"/>
      <c r="BQ437" s="518"/>
      <c r="BR437" s="518"/>
      <c r="BS437" s="518"/>
      <c r="BT437" s="518"/>
      <c r="BU437" s="518"/>
      <c r="BV437" s="518"/>
      <c r="BW437" s="518"/>
      <c r="BX437" s="518"/>
      <c r="BY437" s="518"/>
      <c r="BZ437" s="518"/>
      <c r="CA437" s="518"/>
      <c r="CB437" s="518"/>
      <c r="CC437" s="518"/>
      <c r="CD437" s="518"/>
      <c r="CE437" s="518"/>
      <c r="CF437" s="518"/>
      <c r="CG437" s="518"/>
      <c r="CH437" s="518"/>
      <c r="CI437" s="518"/>
      <c r="CJ437" s="518"/>
      <c r="CK437" s="518"/>
      <c r="CL437" s="518"/>
      <c r="CM437" s="518"/>
      <c r="CN437" s="518"/>
      <c r="CO437" s="518"/>
      <c r="CP437" s="518"/>
      <c r="CQ437" s="518"/>
      <c r="CR437" s="518"/>
      <c r="CS437" s="518"/>
      <c r="CT437" s="518"/>
      <c r="CU437" s="518"/>
      <c r="CV437" s="518"/>
      <c r="CW437" s="518"/>
      <c r="CX437" s="518"/>
      <c r="CY437" s="518"/>
      <c r="CZ437" s="518"/>
      <c r="DA437" s="518"/>
      <c r="DB437" s="518"/>
      <c r="DC437" s="518"/>
      <c r="DD437" s="518"/>
      <c r="DE437" s="518"/>
      <c r="DF437" s="518"/>
    </row>
    <row r="438" spans="1:110" s="55" customFormat="1" ht="25.5" customHeight="1" thickTop="1">
      <c r="A438" s="124" t="s">
        <v>571</v>
      </c>
      <c r="B438" s="611"/>
      <c r="C438" s="611"/>
      <c r="D438" s="182"/>
      <c r="E438" s="182"/>
      <c r="F438" s="182"/>
      <c r="G438" s="182"/>
      <c r="H438" s="182"/>
      <c r="I438" s="182"/>
      <c r="J438" s="182"/>
      <c r="K438" s="182"/>
      <c r="L438" s="182"/>
      <c r="M438" s="182"/>
      <c r="N438" s="182"/>
      <c r="O438" s="182"/>
      <c r="P438" s="182"/>
      <c r="Q438" s="182"/>
      <c r="R438" s="182"/>
      <c r="S438" s="182"/>
      <c r="T438" s="182"/>
      <c r="U438" s="327"/>
      <c r="V438" s="228"/>
      <c r="W438" s="228"/>
      <c r="X438" s="112"/>
      <c r="Y438" s="112"/>
      <c r="Z438" s="112"/>
      <c r="AA438" s="518"/>
      <c r="AB438" s="518"/>
      <c r="AC438" s="518"/>
      <c r="AD438" s="518"/>
      <c r="AE438" s="518"/>
      <c r="AF438" s="518"/>
      <c r="AG438" s="518"/>
      <c r="AH438" s="518"/>
      <c r="AI438" s="518"/>
      <c r="AJ438" s="518"/>
      <c r="AK438" s="518"/>
      <c r="AL438" s="518"/>
      <c r="AM438" s="518"/>
      <c r="AN438" s="518"/>
      <c r="AO438" s="518"/>
      <c r="AP438" s="518"/>
      <c r="AQ438" s="518"/>
      <c r="AR438" s="518"/>
      <c r="AS438" s="518"/>
      <c r="AT438" s="518"/>
      <c r="AU438" s="518"/>
      <c r="AV438" s="518"/>
      <c r="AW438" s="518"/>
      <c r="AX438" s="518"/>
      <c r="AY438" s="518"/>
      <c r="AZ438" s="518"/>
      <c r="BA438" s="518"/>
      <c r="BB438" s="518"/>
      <c r="BC438" s="518"/>
      <c r="BD438" s="518"/>
      <c r="BE438" s="518"/>
      <c r="BF438" s="518"/>
      <c r="BG438" s="518"/>
      <c r="BH438" s="518"/>
      <c r="BI438" s="518"/>
      <c r="BJ438" s="518"/>
      <c r="BK438" s="518"/>
      <c r="BL438" s="518"/>
      <c r="BM438" s="518"/>
      <c r="BN438" s="518"/>
      <c r="BO438" s="518"/>
      <c r="BP438" s="518"/>
      <c r="BQ438" s="518"/>
      <c r="BR438" s="518"/>
      <c r="BS438" s="518"/>
      <c r="BT438" s="518"/>
      <c r="BU438" s="518"/>
      <c r="BV438" s="518"/>
      <c r="BW438" s="518"/>
      <c r="BX438" s="518"/>
      <c r="BY438" s="518"/>
      <c r="BZ438" s="518"/>
      <c r="CA438" s="518"/>
      <c r="CB438" s="518"/>
      <c r="CC438" s="518"/>
      <c r="CD438" s="518"/>
      <c r="CE438" s="518"/>
      <c r="CF438" s="518"/>
      <c r="CG438" s="518"/>
      <c r="CH438" s="518"/>
      <c r="CI438" s="518"/>
      <c r="CJ438" s="518"/>
      <c r="CK438" s="518"/>
      <c r="CL438" s="518"/>
      <c r="CM438" s="518"/>
      <c r="CN438" s="518"/>
      <c r="CO438" s="518"/>
      <c r="CP438" s="518"/>
      <c r="CQ438" s="518"/>
      <c r="CR438" s="518"/>
      <c r="CS438" s="518"/>
      <c r="CT438" s="518"/>
      <c r="CU438" s="518"/>
      <c r="CV438" s="518"/>
      <c r="CW438" s="518"/>
      <c r="CX438" s="518"/>
      <c r="CY438" s="518"/>
      <c r="CZ438" s="518"/>
      <c r="DA438" s="518"/>
      <c r="DB438" s="518"/>
      <c r="DC438" s="518"/>
      <c r="DD438" s="518"/>
      <c r="DE438" s="518"/>
      <c r="DF438" s="518"/>
    </row>
    <row r="439" spans="1:110" s="55" customFormat="1" ht="25.5" customHeight="1">
      <c r="A439" s="124"/>
      <c r="B439" s="611"/>
      <c r="C439" s="611"/>
      <c r="D439" s="182"/>
      <c r="E439" s="182"/>
      <c r="F439" s="182"/>
      <c r="G439" s="182"/>
      <c r="H439" s="182"/>
      <c r="I439" s="182"/>
      <c r="J439" s="182"/>
      <c r="K439" s="182"/>
      <c r="L439" s="182"/>
      <c r="M439" s="182"/>
      <c r="N439" s="182"/>
      <c r="O439" s="182"/>
      <c r="P439" s="182"/>
      <c r="Q439" s="182"/>
      <c r="R439" s="182"/>
      <c r="S439" s="182"/>
      <c r="T439" s="182"/>
      <c r="U439" s="327"/>
      <c r="V439" s="228"/>
      <c r="W439" s="228"/>
      <c r="X439" s="112"/>
      <c r="Y439" s="112"/>
      <c r="Z439" s="112"/>
      <c r="AA439" s="518"/>
      <c r="AB439" s="518"/>
      <c r="AC439" s="518"/>
      <c r="AD439" s="518"/>
      <c r="AE439" s="518"/>
      <c r="AF439" s="518"/>
      <c r="AG439" s="518"/>
      <c r="AH439" s="518"/>
      <c r="AI439" s="518"/>
      <c r="AJ439" s="518"/>
      <c r="AK439" s="518"/>
      <c r="AL439" s="518"/>
      <c r="AM439" s="518"/>
      <c r="AN439" s="518"/>
      <c r="AO439" s="518"/>
      <c r="AP439" s="518"/>
      <c r="AQ439" s="518"/>
      <c r="AR439" s="518"/>
      <c r="AS439" s="518"/>
      <c r="AT439" s="518"/>
      <c r="AU439" s="518"/>
      <c r="AV439" s="518"/>
      <c r="AW439" s="518"/>
      <c r="AX439" s="518"/>
      <c r="AY439" s="518"/>
      <c r="AZ439" s="518"/>
      <c r="BA439" s="518"/>
      <c r="BB439" s="518"/>
      <c r="BC439" s="518"/>
      <c r="BD439" s="518"/>
      <c r="BE439" s="518"/>
      <c r="BF439" s="518"/>
      <c r="BG439" s="518"/>
      <c r="BH439" s="518"/>
      <c r="BI439" s="518"/>
      <c r="BJ439" s="518"/>
      <c r="BK439" s="518"/>
      <c r="BL439" s="518"/>
      <c r="BM439" s="518"/>
      <c r="BN439" s="518"/>
      <c r="BO439" s="518"/>
      <c r="BP439" s="518"/>
      <c r="BQ439" s="518"/>
      <c r="BR439" s="518"/>
      <c r="BS439" s="518"/>
      <c r="BT439" s="518"/>
      <c r="BU439" s="518"/>
      <c r="BV439" s="518"/>
      <c r="BW439" s="518"/>
      <c r="BX439" s="518"/>
      <c r="BY439" s="518"/>
      <c r="BZ439" s="518"/>
      <c r="CA439" s="518"/>
      <c r="CB439" s="518"/>
      <c r="CC439" s="518"/>
      <c r="CD439" s="518"/>
      <c r="CE439" s="518"/>
      <c r="CF439" s="518"/>
      <c r="CG439" s="518"/>
      <c r="CH439" s="518"/>
      <c r="CI439" s="518"/>
      <c r="CJ439" s="518"/>
      <c r="CK439" s="518"/>
      <c r="CL439" s="518"/>
      <c r="CM439" s="518"/>
      <c r="CN439" s="518"/>
      <c r="CO439" s="518"/>
      <c r="CP439" s="518"/>
      <c r="CQ439" s="518"/>
      <c r="CR439" s="518"/>
      <c r="CS439" s="518"/>
      <c r="CT439" s="518"/>
      <c r="CU439" s="518"/>
      <c r="CV439" s="518"/>
      <c r="CW439" s="518"/>
      <c r="CX439" s="518"/>
      <c r="CY439" s="518"/>
      <c r="CZ439" s="518"/>
      <c r="DA439" s="518"/>
      <c r="DB439" s="518"/>
      <c r="DC439" s="518"/>
      <c r="DD439" s="518"/>
      <c r="DE439" s="518"/>
      <c r="DF439" s="518"/>
    </row>
    <row r="440" spans="1:110" s="55" customFormat="1" ht="18" customHeight="1">
      <c r="A440" s="608" t="s">
        <v>286</v>
      </c>
      <c r="B440" s="142"/>
      <c r="C440" s="142"/>
      <c r="D440" s="311"/>
      <c r="E440" s="311"/>
      <c r="F440" s="311"/>
      <c r="G440" s="311"/>
      <c r="H440" s="311"/>
      <c r="I440" s="311"/>
      <c r="J440" s="311"/>
      <c r="K440" s="311"/>
      <c r="L440" s="311"/>
      <c r="M440" s="278"/>
      <c r="N440" s="272"/>
      <c r="O440" s="272"/>
      <c r="P440" s="228"/>
      <c r="Q440" s="228"/>
      <c r="R440" s="228"/>
      <c r="S440" s="228"/>
      <c r="T440" s="228"/>
      <c r="U440" s="298"/>
      <c r="V440" s="228"/>
      <c r="W440" s="228"/>
      <c r="X440" s="112"/>
      <c r="Y440" s="112"/>
      <c r="Z440" s="112"/>
      <c r="AA440" s="518"/>
      <c r="AB440" s="518"/>
      <c r="AC440" s="518"/>
      <c r="AD440" s="518"/>
      <c r="AE440" s="518"/>
      <c r="AF440" s="518"/>
      <c r="AG440" s="518"/>
      <c r="AH440" s="518"/>
      <c r="AI440" s="518"/>
      <c r="AJ440" s="518"/>
      <c r="AK440" s="518"/>
      <c r="AL440" s="518"/>
      <c r="AM440" s="518"/>
      <c r="AN440" s="518"/>
      <c r="AO440" s="518"/>
      <c r="AP440" s="518"/>
      <c r="AQ440" s="518"/>
      <c r="AR440" s="518"/>
      <c r="AS440" s="518"/>
      <c r="AT440" s="518"/>
      <c r="AU440" s="518"/>
      <c r="AV440" s="518"/>
      <c r="AW440" s="518"/>
      <c r="AX440" s="518"/>
      <c r="AY440" s="518"/>
      <c r="AZ440" s="518"/>
      <c r="BA440" s="518"/>
      <c r="BB440" s="518"/>
      <c r="BC440" s="518"/>
      <c r="BD440" s="518"/>
      <c r="BE440" s="518"/>
      <c r="BF440" s="518"/>
      <c r="BG440" s="518"/>
      <c r="BH440" s="518"/>
      <c r="BI440" s="518"/>
      <c r="BJ440" s="518"/>
      <c r="BK440" s="518"/>
      <c r="BL440" s="518"/>
      <c r="BM440" s="518"/>
      <c r="BN440" s="518"/>
      <c r="BO440" s="518"/>
      <c r="BP440" s="518"/>
      <c r="BQ440" s="518"/>
      <c r="BR440" s="518"/>
      <c r="BS440" s="518"/>
      <c r="BT440" s="518"/>
      <c r="BU440" s="518"/>
      <c r="BV440" s="518"/>
      <c r="BW440" s="518"/>
      <c r="BX440" s="518"/>
      <c r="BY440" s="518"/>
      <c r="BZ440" s="518"/>
      <c r="CA440" s="518"/>
      <c r="CB440" s="518"/>
      <c r="CC440" s="518"/>
      <c r="CD440" s="518"/>
      <c r="CE440" s="518"/>
      <c r="CF440" s="518"/>
      <c r="CG440" s="518"/>
      <c r="CH440" s="518"/>
      <c r="CI440" s="518"/>
      <c r="CJ440" s="518"/>
      <c r="CK440" s="518"/>
      <c r="CL440" s="518"/>
      <c r="CM440" s="518"/>
      <c r="CN440" s="518"/>
      <c r="CO440" s="518"/>
      <c r="CP440" s="518"/>
      <c r="CQ440" s="518"/>
      <c r="CR440" s="518"/>
      <c r="CS440" s="518"/>
      <c r="CT440" s="518"/>
      <c r="CU440" s="518"/>
      <c r="CV440" s="518"/>
      <c r="CW440" s="518"/>
      <c r="CX440" s="518"/>
      <c r="CY440" s="518"/>
      <c r="CZ440" s="518"/>
      <c r="DA440" s="518"/>
      <c r="DB440" s="518"/>
      <c r="DC440" s="518"/>
      <c r="DD440" s="518"/>
      <c r="DE440" s="518"/>
      <c r="DF440" s="518"/>
    </row>
    <row r="441" spans="1:110" s="55" customFormat="1" ht="37.5" customHeight="1" thickBot="1">
      <c r="A441" s="126"/>
      <c r="B441" s="127"/>
      <c r="C441" s="128"/>
      <c r="D441" s="195" t="s">
        <v>439</v>
      </c>
      <c r="E441" s="195" t="s">
        <v>440</v>
      </c>
      <c r="F441" s="195" t="s">
        <v>441</v>
      </c>
      <c r="G441" s="195" t="s">
        <v>442</v>
      </c>
      <c r="H441" s="195" t="s">
        <v>443</v>
      </c>
      <c r="I441" s="195" t="s">
        <v>444</v>
      </c>
      <c r="J441" s="195" t="s">
        <v>445</v>
      </c>
      <c r="K441" s="195" t="s">
        <v>446</v>
      </c>
      <c r="L441" s="195" t="s">
        <v>447</v>
      </c>
      <c r="M441" s="196" t="s">
        <v>448</v>
      </c>
      <c r="N441" s="196" t="s">
        <v>449</v>
      </c>
      <c r="O441" s="196" t="s">
        <v>450</v>
      </c>
      <c r="P441" s="195" t="s">
        <v>451</v>
      </c>
      <c r="Q441" s="197" t="s">
        <v>452</v>
      </c>
      <c r="R441" s="197" t="s">
        <v>453</v>
      </c>
      <c r="S441" s="197" t="s">
        <v>454</v>
      </c>
      <c r="T441" s="197" t="s">
        <v>455</v>
      </c>
      <c r="U441" s="195" t="s">
        <v>456</v>
      </c>
      <c r="V441" s="195" t="s">
        <v>457</v>
      </c>
      <c r="W441" s="195" t="s">
        <v>458</v>
      </c>
      <c r="X441" s="570" t="s">
        <v>459</v>
      </c>
      <c r="Y441" s="579" t="s">
        <v>460</v>
      </c>
      <c r="Z441" s="579" t="s">
        <v>461</v>
      </c>
      <c r="AA441" s="579" t="s">
        <v>462</v>
      </c>
      <c r="AB441" s="579" t="s">
        <v>463</v>
      </c>
      <c r="AC441" s="579" t="s">
        <v>671</v>
      </c>
      <c r="AD441" s="579" t="s">
        <v>672</v>
      </c>
      <c r="AE441" s="195" t="s">
        <v>466</v>
      </c>
      <c r="AF441" s="579" t="s">
        <v>576</v>
      </c>
      <c r="AG441" s="570" t="s">
        <v>251</v>
      </c>
      <c r="AH441" s="579" t="s">
        <v>76</v>
      </c>
      <c r="AI441" s="579" t="s">
        <v>77</v>
      </c>
      <c r="AJ441" s="518"/>
      <c r="AK441" s="518"/>
      <c r="AL441" s="518"/>
      <c r="AM441" s="518"/>
      <c r="AN441" s="518"/>
      <c r="AO441" s="518"/>
      <c r="AP441" s="518"/>
      <c r="AQ441" s="518"/>
      <c r="AR441" s="518"/>
      <c r="AS441" s="518"/>
      <c r="AT441" s="518"/>
      <c r="AU441" s="518"/>
      <c r="AV441" s="518"/>
      <c r="AW441" s="518"/>
      <c r="AX441" s="518"/>
      <c r="AY441" s="518"/>
      <c r="AZ441" s="518"/>
      <c r="BA441" s="518"/>
      <c r="BB441" s="518"/>
      <c r="BC441" s="518"/>
      <c r="BD441" s="518"/>
      <c r="BE441" s="518"/>
      <c r="BF441" s="518"/>
      <c r="BG441" s="518"/>
      <c r="BH441" s="518"/>
      <c r="BI441" s="518"/>
      <c r="BJ441" s="518"/>
      <c r="BK441" s="518"/>
      <c r="BL441" s="518"/>
      <c r="BM441" s="518"/>
      <c r="BN441" s="518"/>
      <c r="BO441" s="518"/>
      <c r="BP441" s="518"/>
      <c r="BQ441" s="518"/>
      <c r="BR441" s="518"/>
      <c r="BS441" s="518"/>
      <c r="BT441" s="518"/>
      <c r="BU441" s="518"/>
      <c r="BV441" s="518"/>
      <c r="BW441" s="518"/>
      <c r="BX441" s="518"/>
      <c r="BY441" s="518"/>
      <c r="BZ441" s="518"/>
      <c r="CA441" s="518"/>
      <c r="CB441" s="518"/>
      <c r="CC441" s="518"/>
      <c r="CD441" s="518"/>
      <c r="CE441" s="518"/>
      <c r="CF441" s="518"/>
      <c r="CG441" s="518"/>
      <c r="CH441" s="518"/>
      <c r="CI441" s="518"/>
      <c r="CJ441" s="518"/>
      <c r="CK441" s="518"/>
      <c r="CL441" s="518"/>
      <c r="CM441" s="518"/>
      <c r="CN441" s="518"/>
      <c r="CO441" s="518"/>
      <c r="CP441" s="518"/>
      <c r="CQ441" s="518"/>
      <c r="CR441" s="518"/>
      <c r="CS441" s="518"/>
      <c r="CT441" s="518"/>
      <c r="CU441" s="518"/>
      <c r="CV441" s="518"/>
      <c r="CW441" s="518"/>
      <c r="CX441" s="518"/>
      <c r="CY441" s="518"/>
      <c r="CZ441" s="518"/>
      <c r="DA441" s="518"/>
      <c r="DB441" s="518"/>
      <c r="DC441" s="518"/>
      <c r="DD441" s="518"/>
      <c r="DE441" s="518"/>
      <c r="DF441" s="518"/>
    </row>
    <row r="442" spans="1:110" s="57" customFormat="1" ht="18" customHeight="1">
      <c r="A442" s="139" t="s">
        <v>628</v>
      </c>
      <c r="B442" s="609"/>
      <c r="C442" s="609"/>
      <c r="D442" s="3"/>
      <c r="E442" s="3"/>
      <c r="F442" s="3"/>
      <c r="G442" s="3"/>
      <c r="H442" s="3"/>
      <c r="I442" s="3"/>
      <c r="J442" s="3"/>
      <c r="K442" s="3"/>
      <c r="L442" s="3"/>
      <c r="M442" s="597"/>
      <c r="N442" s="3"/>
      <c r="O442" s="3"/>
      <c r="P442" s="3">
        <v>2018</v>
      </c>
      <c r="Q442" s="3">
        <v>2026</v>
      </c>
      <c r="R442" s="3">
        <v>1977</v>
      </c>
      <c r="S442" s="3">
        <v>1916</v>
      </c>
      <c r="T442" s="3">
        <v>1866</v>
      </c>
      <c r="U442" s="597">
        <v>1983</v>
      </c>
      <c r="V442" s="597">
        <v>1892</v>
      </c>
      <c r="W442" s="597">
        <v>1819</v>
      </c>
      <c r="X442" s="606">
        <v>1812</v>
      </c>
      <c r="Y442" s="606">
        <v>1995</v>
      </c>
      <c r="Z442" s="606">
        <v>1902</v>
      </c>
      <c r="AA442" s="606">
        <v>1847</v>
      </c>
      <c r="AB442" s="606">
        <v>1842</v>
      </c>
      <c r="AC442" s="606">
        <v>2019</v>
      </c>
      <c r="AD442" s="606">
        <v>1921</v>
      </c>
      <c r="AE442" s="606">
        <v>1846</v>
      </c>
      <c r="AF442" s="606">
        <v>1884</v>
      </c>
      <c r="AG442" s="606">
        <v>1994</v>
      </c>
      <c r="AH442" s="606">
        <v>1876</v>
      </c>
      <c r="AI442" s="606">
        <v>1709</v>
      </c>
      <c r="AJ442" s="112"/>
      <c r="AK442" s="112"/>
      <c r="AL442" s="518"/>
      <c r="AM442" s="518"/>
      <c r="AN442" s="518"/>
      <c r="AO442" s="518"/>
      <c r="AP442" s="518"/>
      <c r="AQ442" s="518"/>
      <c r="AR442" s="518"/>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row>
    <row r="443" spans="1:110" s="57" customFormat="1" ht="18" customHeight="1">
      <c r="A443" s="609" t="s">
        <v>629</v>
      </c>
      <c r="B443" s="609"/>
      <c r="C443" s="609"/>
      <c r="D443" s="8"/>
      <c r="E443" s="8"/>
      <c r="F443" s="8"/>
      <c r="G443" s="8"/>
      <c r="H443" s="8"/>
      <c r="I443" s="8"/>
      <c r="J443" s="8"/>
      <c r="K443" s="598"/>
      <c r="L443" s="598"/>
      <c r="M443" s="598"/>
      <c r="N443" s="598"/>
      <c r="O443" s="598"/>
      <c r="P443" s="598">
        <v>2695</v>
      </c>
      <c r="Q443" s="598">
        <v>2666</v>
      </c>
      <c r="R443" s="598">
        <v>2578</v>
      </c>
      <c r="S443" s="598">
        <v>2552</v>
      </c>
      <c r="T443" s="598">
        <v>2479</v>
      </c>
      <c r="U443" s="598">
        <v>2549</v>
      </c>
      <c r="V443" s="598">
        <v>2434</v>
      </c>
      <c r="W443" s="598">
        <v>2394</v>
      </c>
      <c r="X443" s="607">
        <v>2770</v>
      </c>
      <c r="Y443" s="607">
        <v>2793</v>
      </c>
      <c r="Z443" s="607">
        <v>2627</v>
      </c>
      <c r="AA443" s="607">
        <v>2504</v>
      </c>
      <c r="AB443" s="607">
        <v>2352</v>
      </c>
      <c r="AC443" s="607">
        <v>2439</v>
      </c>
      <c r="AD443" s="607">
        <v>2341</v>
      </c>
      <c r="AE443" s="607">
        <v>2212</v>
      </c>
      <c r="AF443" s="607">
        <v>2192</v>
      </c>
      <c r="AG443" s="607">
        <v>2221</v>
      </c>
      <c r="AH443" s="607">
        <v>2107</v>
      </c>
      <c r="AI443" s="607">
        <v>2102</v>
      </c>
      <c r="AJ443" s="112"/>
      <c r="AK443" s="112"/>
      <c r="AL443" s="518"/>
      <c r="AM443" s="518"/>
      <c r="AN443" s="518"/>
      <c r="AO443" s="518"/>
      <c r="AP443" s="518"/>
      <c r="AQ443" s="518"/>
      <c r="AR443" s="518"/>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c r="CV443" s="120"/>
      <c r="CW443" s="120"/>
      <c r="CX443" s="120"/>
      <c r="CY443" s="120"/>
      <c r="CZ443" s="120"/>
      <c r="DA443" s="120"/>
      <c r="DB443" s="120"/>
      <c r="DC443" s="120"/>
      <c r="DD443" s="120"/>
      <c r="DE443" s="120"/>
      <c r="DF443" s="120"/>
    </row>
    <row r="444" spans="1:110" s="57" customFormat="1" ht="18" customHeight="1">
      <c r="A444" s="139" t="s">
        <v>212</v>
      </c>
      <c r="B444" s="609"/>
      <c r="C444" s="609"/>
      <c r="D444" s="561"/>
      <c r="E444" s="561"/>
      <c r="F444" s="561"/>
      <c r="G444" s="561"/>
      <c r="H444" s="561"/>
      <c r="I444" s="561"/>
      <c r="J444" s="561"/>
      <c r="K444" s="561"/>
      <c r="L444" s="561"/>
      <c r="M444" s="597"/>
      <c r="N444" s="3"/>
      <c r="O444" s="3"/>
      <c r="P444" s="3">
        <v>7136</v>
      </c>
      <c r="Q444" s="3">
        <v>6483</v>
      </c>
      <c r="R444" s="3">
        <v>5107</v>
      </c>
      <c r="S444" s="3">
        <v>4855</v>
      </c>
      <c r="T444" s="3">
        <v>4688</v>
      </c>
      <c r="U444" s="3">
        <v>4584</v>
      </c>
      <c r="V444" s="3">
        <v>4332</v>
      </c>
      <c r="W444" s="3">
        <v>4294</v>
      </c>
      <c r="X444" s="606">
        <v>4418</v>
      </c>
      <c r="Y444" s="606">
        <v>4497</v>
      </c>
      <c r="Z444" s="606">
        <v>4488</v>
      </c>
      <c r="AA444" s="606">
        <v>4379</v>
      </c>
      <c r="AB444" s="606">
        <v>4337</v>
      </c>
      <c r="AC444" s="606">
        <v>4272</v>
      </c>
      <c r="AD444" s="606">
        <v>4270</v>
      </c>
      <c r="AE444" s="606">
        <v>4253</v>
      </c>
      <c r="AF444" s="606">
        <v>4284</v>
      </c>
      <c r="AG444" s="606">
        <v>4297</v>
      </c>
      <c r="AH444" s="606">
        <v>4197</v>
      </c>
      <c r="AI444" s="606">
        <v>4162</v>
      </c>
      <c r="AJ444" s="112"/>
      <c r="AK444" s="112"/>
      <c r="AL444" s="518"/>
      <c r="AM444" s="518"/>
      <c r="AN444" s="518"/>
      <c r="AO444" s="518"/>
      <c r="AP444" s="518"/>
      <c r="AQ444" s="518"/>
      <c r="AR444" s="518"/>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c r="CV444" s="120"/>
      <c r="CW444" s="120"/>
      <c r="CX444" s="120"/>
      <c r="CY444" s="120"/>
      <c r="CZ444" s="120"/>
      <c r="DA444" s="120"/>
      <c r="DB444" s="120"/>
      <c r="DC444" s="120"/>
      <c r="DD444" s="120"/>
      <c r="DE444" s="120"/>
      <c r="DF444" s="120"/>
    </row>
    <row r="445" spans="1:110" s="57" customFormat="1" ht="18" customHeight="1">
      <c r="A445" s="139" t="s">
        <v>621</v>
      </c>
      <c r="B445" s="609"/>
      <c r="C445" s="609"/>
      <c r="D445" s="8"/>
      <c r="E445" s="8"/>
      <c r="F445" s="8"/>
      <c r="G445" s="8"/>
      <c r="H445" s="8"/>
      <c r="I445" s="8"/>
      <c r="J445" s="8"/>
      <c r="K445" s="598"/>
      <c r="L445" s="598"/>
      <c r="M445" s="598"/>
      <c r="N445" s="598"/>
      <c r="O445" s="598"/>
      <c r="P445" s="598">
        <v>1184</v>
      </c>
      <c r="Q445" s="598">
        <v>1169</v>
      </c>
      <c r="R445" s="598">
        <v>1154</v>
      </c>
      <c r="S445" s="598">
        <v>1088</v>
      </c>
      <c r="T445" s="598">
        <v>1132</v>
      </c>
      <c r="U445" s="598">
        <v>1144</v>
      </c>
      <c r="V445" s="598">
        <v>1090</v>
      </c>
      <c r="W445" s="598">
        <v>962</v>
      </c>
      <c r="X445" s="607">
        <v>888</v>
      </c>
      <c r="Y445" s="607">
        <v>928</v>
      </c>
      <c r="Z445" s="607">
        <v>894</v>
      </c>
      <c r="AA445" s="607">
        <v>898</v>
      </c>
      <c r="AB445" s="607">
        <v>851</v>
      </c>
      <c r="AC445" s="607">
        <v>907</v>
      </c>
      <c r="AD445" s="607">
        <v>870</v>
      </c>
      <c r="AE445" s="607">
        <v>870</v>
      </c>
      <c r="AF445" s="607">
        <v>866</v>
      </c>
      <c r="AG445" s="607">
        <v>882</v>
      </c>
      <c r="AH445" s="607">
        <v>860</v>
      </c>
      <c r="AI445" s="607">
        <v>852</v>
      </c>
      <c r="AJ445" s="112"/>
      <c r="AK445" s="112"/>
      <c r="AL445" s="518"/>
      <c r="AM445" s="518"/>
      <c r="AN445" s="518"/>
      <c r="AO445" s="518"/>
      <c r="AP445" s="518"/>
      <c r="AQ445" s="518"/>
      <c r="AR445" s="518"/>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c r="CV445" s="120"/>
      <c r="CW445" s="120"/>
      <c r="CX445" s="120"/>
      <c r="CY445" s="120"/>
      <c r="CZ445" s="120"/>
      <c r="DA445" s="120"/>
      <c r="DB445" s="120"/>
      <c r="DC445" s="120"/>
      <c r="DD445" s="120"/>
      <c r="DE445" s="120"/>
      <c r="DF445" s="120"/>
    </row>
    <row r="446" spans="1:110" s="57" customFormat="1" ht="18" customHeight="1">
      <c r="A446" s="139" t="s">
        <v>630</v>
      </c>
      <c r="B446" s="609"/>
      <c r="C446" s="609"/>
      <c r="D446" s="8"/>
      <c r="E446" s="8"/>
      <c r="F446" s="8"/>
      <c r="G446" s="8"/>
      <c r="H446" s="8"/>
      <c r="I446" s="8"/>
      <c r="J446" s="8"/>
      <c r="K446" s="3"/>
      <c r="L446" s="3"/>
      <c r="M446" s="597"/>
      <c r="N446" s="3"/>
      <c r="O446" s="3"/>
      <c r="P446" s="3">
        <v>626</v>
      </c>
      <c r="Q446" s="3">
        <v>637</v>
      </c>
      <c r="R446" s="3">
        <v>638</v>
      </c>
      <c r="S446" s="3">
        <v>611</v>
      </c>
      <c r="T446" s="3">
        <v>539</v>
      </c>
      <c r="U446" s="3">
        <v>549</v>
      </c>
      <c r="V446" s="3">
        <v>521</v>
      </c>
      <c r="W446" s="3">
        <v>525</v>
      </c>
      <c r="X446" s="572">
        <v>500</v>
      </c>
      <c r="Y446" s="572">
        <v>518</v>
      </c>
      <c r="Z446" s="572">
        <v>507</v>
      </c>
      <c r="AA446" s="572">
        <v>519</v>
      </c>
      <c r="AB446" s="572">
        <v>516</v>
      </c>
      <c r="AC446" s="572">
        <v>528</v>
      </c>
      <c r="AD446" s="572">
        <v>514</v>
      </c>
      <c r="AE446" s="572">
        <v>509</v>
      </c>
      <c r="AF446" s="572">
        <v>502</v>
      </c>
      <c r="AG446" s="572">
        <v>519</v>
      </c>
      <c r="AH446" s="572">
        <v>500</v>
      </c>
      <c r="AI446" s="572">
        <v>496</v>
      </c>
      <c r="AJ446" s="112"/>
      <c r="AK446" s="112"/>
      <c r="AL446" s="518"/>
      <c r="AM446" s="518"/>
      <c r="AN446" s="518"/>
      <c r="AO446" s="518"/>
      <c r="AP446" s="518"/>
      <c r="AQ446" s="518"/>
      <c r="AR446" s="518"/>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c r="CV446" s="120"/>
      <c r="CW446" s="120"/>
      <c r="CX446" s="120"/>
      <c r="CY446" s="120"/>
      <c r="CZ446" s="120"/>
      <c r="DA446" s="120"/>
      <c r="DB446" s="120"/>
      <c r="DC446" s="120"/>
      <c r="DD446" s="120"/>
      <c r="DE446" s="120"/>
      <c r="DF446" s="120"/>
    </row>
    <row r="447" spans="1:110" ht="18" customHeight="1">
      <c r="A447" s="167" t="s">
        <v>645</v>
      </c>
      <c r="B447" s="167"/>
      <c r="C447" s="167"/>
      <c r="D447" s="152"/>
      <c r="E447" s="152"/>
      <c r="F447" s="336"/>
      <c r="G447" s="336"/>
      <c r="H447" s="336"/>
      <c r="I447" s="209"/>
      <c r="J447" s="209"/>
      <c r="K447" s="209"/>
      <c r="L447" s="336"/>
      <c r="M447" s="273"/>
      <c r="N447" s="273"/>
      <c r="O447" s="273"/>
      <c r="P447" s="245">
        <v>608</v>
      </c>
      <c r="Q447" s="229">
        <v>605</v>
      </c>
      <c r="R447" s="229">
        <v>600</v>
      </c>
      <c r="S447" s="245">
        <v>591</v>
      </c>
      <c r="T447" s="245">
        <v>586</v>
      </c>
      <c r="U447" s="335">
        <v>597</v>
      </c>
      <c r="V447" s="335">
        <v>596</v>
      </c>
      <c r="W447" s="276">
        <v>591</v>
      </c>
      <c r="X447" s="112">
        <v>588</v>
      </c>
      <c r="Y447" s="112">
        <v>611</v>
      </c>
      <c r="Z447" s="112">
        <v>623</v>
      </c>
      <c r="AA447" s="112">
        <v>633</v>
      </c>
      <c r="AB447" s="112">
        <v>644</v>
      </c>
      <c r="AC447" s="380">
        <v>683</v>
      </c>
      <c r="AD447" s="380">
        <v>668</v>
      </c>
      <c r="AE447" s="380">
        <v>681</v>
      </c>
      <c r="AF447" s="380">
        <v>585</v>
      </c>
      <c r="AG447" s="380">
        <v>593</v>
      </c>
      <c r="AH447" s="380">
        <v>565</v>
      </c>
      <c r="AI447" s="380">
        <v>565</v>
      </c>
      <c r="AJ447" s="112"/>
      <c r="AK447" s="112"/>
      <c r="AL447" s="600"/>
      <c r="AM447" s="600"/>
      <c r="AN447" s="600"/>
      <c r="AO447" s="600"/>
      <c r="AP447" s="600"/>
      <c r="AQ447" s="600"/>
      <c r="AR447" s="600"/>
      <c r="AS447" s="600"/>
      <c r="AT447" s="600"/>
      <c r="AU447" s="600"/>
      <c r="AV447" s="600"/>
      <c r="AW447" s="600"/>
      <c r="AX447" s="600"/>
      <c r="AY447" s="600"/>
      <c r="AZ447" s="600"/>
      <c r="BA447" s="600"/>
      <c r="BB447" s="600"/>
      <c r="BC447" s="600"/>
      <c r="BD447" s="600"/>
      <c r="BE447" s="600"/>
      <c r="BF447" s="600"/>
      <c r="BG447" s="600"/>
      <c r="BH447" s="600"/>
      <c r="BI447" s="600"/>
      <c r="BJ447" s="600"/>
      <c r="BK447" s="600"/>
      <c r="BL447" s="600"/>
      <c r="BM447" s="600"/>
      <c r="BN447" s="600"/>
      <c r="BO447" s="600"/>
      <c r="BP447" s="600"/>
      <c r="BQ447" s="600"/>
      <c r="BR447" s="600"/>
      <c r="BS447" s="600"/>
      <c r="BT447" s="600"/>
      <c r="BU447" s="600"/>
      <c r="BV447" s="600"/>
      <c r="BW447" s="600"/>
      <c r="BX447" s="600"/>
      <c r="BY447" s="600"/>
      <c r="BZ447" s="600"/>
      <c r="CA447" s="600"/>
      <c r="CB447" s="600"/>
      <c r="CC447" s="600"/>
      <c r="CD447" s="600"/>
      <c r="CE447" s="600"/>
      <c r="CF447" s="600"/>
      <c r="CG447" s="600"/>
      <c r="CH447" s="600"/>
      <c r="CI447" s="600"/>
      <c r="CJ447" s="600"/>
      <c r="CK447" s="600"/>
      <c r="CL447" s="600"/>
      <c r="CM447" s="600"/>
      <c r="CN447" s="600"/>
      <c r="CO447" s="600"/>
      <c r="CP447" s="600"/>
      <c r="CQ447" s="600"/>
      <c r="CR447" s="600"/>
      <c r="CS447" s="600"/>
      <c r="CT447" s="600"/>
      <c r="CU447" s="600"/>
      <c r="CV447" s="600"/>
      <c r="CW447" s="600"/>
      <c r="CX447" s="600"/>
      <c r="CY447" s="600"/>
      <c r="CZ447" s="600"/>
      <c r="DA447" s="600"/>
      <c r="DB447" s="600"/>
      <c r="DC447" s="600"/>
      <c r="DD447" s="600"/>
      <c r="DE447" s="600"/>
      <c r="DF447" s="600"/>
    </row>
    <row r="448" spans="1:110" s="55" customFormat="1" ht="25.5" customHeight="1" thickBot="1">
      <c r="A448" s="296" t="s">
        <v>219</v>
      </c>
      <c r="B448" s="296"/>
      <c r="C448" s="296"/>
      <c r="D448" s="319">
        <f t="shared" ref="D448:W448" si="72">SUM(D442:D447)</f>
        <v>0</v>
      </c>
      <c r="E448" s="319">
        <f t="shared" si="72"/>
        <v>0</v>
      </c>
      <c r="F448" s="319">
        <f t="shared" si="72"/>
        <v>0</v>
      </c>
      <c r="G448" s="319">
        <f t="shared" si="72"/>
        <v>0</v>
      </c>
      <c r="H448" s="319">
        <f t="shared" si="72"/>
        <v>0</v>
      </c>
      <c r="I448" s="319">
        <f t="shared" si="72"/>
        <v>0</v>
      </c>
      <c r="J448" s="319">
        <f t="shared" si="72"/>
        <v>0</v>
      </c>
      <c r="K448" s="319">
        <f t="shared" si="72"/>
        <v>0</v>
      </c>
      <c r="L448" s="319">
        <f t="shared" si="72"/>
        <v>0</v>
      </c>
      <c r="M448" s="319">
        <f t="shared" si="72"/>
        <v>0</v>
      </c>
      <c r="N448" s="319">
        <f t="shared" si="72"/>
        <v>0</v>
      </c>
      <c r="O448" s="319">
        <f t="shared" si="72"/>
        <v>0</v>
      </c>
      <c r="P448" s="320">
        <f t="shared" si="72"/>
        <v>14267</v>
      </c>
      <c r="Q448" s="320">
        <f t="shared" si="72"/>
        <v>13586</v>
      </c>
      <c r="R448" s="320">
        <f t="shared" si="72"/>
        <v>12054</v>
      </c>
      <c r="S448" s="320">
        <f t="shared" si="72"/>
        <v>11613</v>
      </c>
      <c r="T448" s="320">
        <f t="shared" si="72"/>
        <v>11290</v>
      </c>
      <c r="U448" s="320">
        <f t="shared" si="72"/>
        <v>11406</v>
      </c>
      <c r="V448" s="320">
        <f t="shared" si="72"/>
        <v>10865</v>
      </c>
      <c r="W448" s="320">
        <f t="shared" si="72"/>
        <v>10585</v>
      </c>
      <c r="X448" s="543">
        <f t="shared" ref="X448:AH448" si="73">SUM(X442:X447)</f>
        <v>10976</v>
      </c>
      <c r="Y448" s="543">
        <f t="shared" si="73"/>
        <v>11342</v>
      </c>
      <c r="Z448" s="543">
        <f t="shared" si="73"/>
        <v>11041</v>
      </c>
      <c r="AA448" s="543">
        <f t="shared" si="73"/>
        <v>10780</v>
      </c>
      <c r="AB448" s="543">
        <f t="shared" si="73"/>
        <v>10542</v>
      </c>
      <c r="AC448" s="543">
        <f t="shared" si="73"/>
        <v>10848</v>
      </c>
      <c r="AD448" s="543">
        <f t="shared" si="73"/>
        <v>10584</v>
      </c>
      <c r="AE448" s="543">
        <f t="shared" si="73"/>
        <v>10371</v>
      </c>
      <c r="AF448" s="543">
        <f t="shared" si="73"/>
        <v>10313</v>
      </c>
      <c r="AG448" s="543">
        <f t="shared" si="73"/>
        <v>10506</v>
      </c>
      <c r="AH448" s="543">
        <f t="shared" si="73"/>
        <v>10105</v>
      </c>
      <c r="AI448" s="543">
        <f>SUM(AI442:AI447)</f>
        <v>9886</v>
      </c>
      <c r="AJ448" s="518"/>
      <c r="AK448" s="518"/>
      <c r="AL448" s="518"/>
      <c r="AM448" s="518"/>
      <c r="AN448" s="518"/>
      <c r="AO448" s="518"/>
      <c r="AP448" s="518"/>
      <c r="AQ448" s="518"/>
      <c r="AR448" s="518"/>
      <c r="AS448" s="518"/>
      <c r="AT448" s="518"/>
      <c r="AU448" s="518"/>
      <c r="AV448" s="518"/>
      <c r="AW448" s="518"/>
      <c r="AX448" s="518"/>
      <c r="AY448" s="518"/>
      <c r="AZ448" s="518"/>
      <c r="BA448" s="518"/>
      <c r="BB448" s="518"/>
      <c r="BC448" s="518"/>
      <c r="BD448" s="518"/>
      <c r="BE448" s="518"/>
      <c r="BF448" s="518"/>
      <c r="BG448" s="518"/>
      <c r="BH448" s="518"/>
      <c r="BI448" s="518"/>
      <c r="BJ448" s="518"/>
      <c r="BK448" s="518"/>
      <c r="BL448" s="518"/>
      <c r="BM448" s="518"/>
      <c r="BN448" s="518"/>
      <c r="BO448" s="518"/>
      <c r="BP448" s="518"/>
      <c r="BQ448" s="518"/>
      <c r="BR448" s="518"/>
      <c r="BS448" s="518"/>
      <c r="BT448" s="518"/>
      <c r="BU448" s="518"/>
      <c r="BV448" s="518"/>
      <c r="BW448" s="518"/>
      <c r="BX448" s="518"/>
      <c r="BY448" s="518"/>
      <c r="BZ448" s="518"/>
      <c r="CA448" s="518"/>
      <c r="CB448" s="518"/>
      <c r="CC448" s="518"/>
      <c r="CD448" s="518"/>
      <c r="CE448" s="518"/>
      <c r="CF448" s="518"/>
      <c r="CG448" s="518"/>
      <c r="CH448" s="518"/>
      <c r="CI448" s="518"/>
      <c r="CJ448" s="518"/>
      <c r="CK448" s="518"/>
      <c r="CL448" s="518"/>
      <c r="CM448" s="518"/>
      <c r="CN448" s="518"/>
      <c r="CO448" s="518"/>
      <c r="CP448" s="518"/>
      <c r="CQ448" s="518"/>
      <c r="CR448" s="518"/>
      <c r="CS448" s="518"/>
      <c r="CT448" s="518"/>
      <c r="CU448" s="518"/>
      <c r="CV448" s="518"/>
      <c r="CW448" s="518"/>
      <c r="CX448" s="518"/>
      <c r="CY448" s="518"/>
      <c r="CZ448" s="518"/>
      <c r="DA448" s="518"/>
      <c r="DB448" s="518"/>
      <c r="DC448" s="518"/>
      <c r="DD448" s="518"/>
      <c r="DE448" s="518"/>
      <c r="DF448" s="518"/>
    </row>
    <row r="449" spans="1:110" s="55" customFormat="1" ht="25.5" customHeight="1" thickTop="1">
      <c r="A449" s="124"/>
      <c r="B449" s="611"/>
      <c r="C449" s="611"/>
      <c r="D449" s="182"/>
      <c r="E449" s="182"/>
      <c r="F449" s="182"/>
      <c r="G449" s="182"/>
      <c r="H449" s="182"/>
      <c r="I449" s="182"/>
      <c r="J449" s="182"/>
      <c r="K449" s="182"/>
      <c r="L449" s="182"/>
      <c r="M449" s="182"/>
      <c r="N449" s="182"/>
      <c r="O449" s="182"/>
      <c r="P449" s="182"/>
      <c r="Q449" s="182"/>
      <c r="R449" s="182"/>
      <c r="S449" s="182"/>
      <c r="T449" s="182"/>
      <c r="U449" s="327"/>
      <c r="V449" s="228"/>
      <c r="W449" s="228"/>
      <c r="X449" s="112"/>
      <c r="Y449" s="112"/>
      <c r="Z449" s="112"/>
      <c r="AA449" s="518"/>
      <c r="AB449" s="518"/>
      <c r="AC449" s="518"/>
      <c r="AD449" s="518"/>
      <c r="AE449" s="518"/>
      <c r="AF449" s="518"/>
      <c r="AG449" s="518"/>
      <c r="AH449" s="518"/>
      <c r="AI449" s="518"/>
      <c r="AJ449" s="518"/>
      <c r="AK449" s="518"/>
      <c r="AL449" s="518"/>
      <c r="AM449" s="518"/>
      <c r="AN449" s="518"/>
      <c r="AO449" s="518"/>
      <c r="AP449" s="518"/>
      <c r="AQ449" s="518"/>
      <c r="AR449" s="518"/>
      <c r="AS449" s="518"/>
      <c r="AT449" s="518"/>
      <c r="AU449" s="518"/>
      <c r="AV449" s="518"/>
      <c r="AW449" s="518"/>
      <c r="AX449" s="518"/>
      <c r="AY449" s="518"/>
      <c r="AZ449" s="518"/>
      <c r="BA449" s="518"/>
      <c r="BB449" s="518"/>
      <c r="BC449" s="518"/>
      <c r="BD449" s="518"/>
      <c r="BE449" s="518"/>
      <c r="BF449" s="518"/>
      <c r="BG449" s="518"/>
      <c r="BH449" s="518"/>
      <c r="BI449" s="518"/>
      <c r="BJ449" s="518"/>
      <c r="BK449" s="518"/>
      <c r="BL449" s="518"/>
      <c r="BM449" s="518"/>
      <c r="BN449" s="518"/>
      <c r="BO449" s="518"/>
      <c r="BP449" s="518"/>
      <c r="BQ449" s="518"/>
      <c r="BR449" s="518"/>
      <c r="BS449" s="518"/>
      <c r="BT449" s="518"/>
      <c r="BU449" s="518"/>
      <c r="BV449" s="518"/>
      <c r="BW449" s="518"/>
      <c r="BX449" s="518"/>
      <c r="BY449" s="518"/>
      <c r="BZ449" s="518"/>
      <c r="CA449" s="518"/>
      <c r="CB449" s="518"/>
      <c r="CC449" s="518"/>
      <c r="CD449" s="518"/>
      <c r="CE449" s="518"/>
      <c r="CF449" s="518"/>
      <c r="CG449" s="518"/>
      <c r="CH449" s="518"/>
      <c r="CI449" s="518"/>
      <c r="CJ449" s="518"/>
      <c r="CK449" s="518"/>
      <c r="CL449" s="518"/>
      <c r="CM449" s="518"/>
      <c r="CN449" s="518"/>
      <c r="CO449" s="518"/>
      <c r="CP449" s="518"/>
      <c r="CQ449" s="518"/>
      <c r="CR449" s="518"/>
      <c r="CS449" s="518"/>
      <c r="CT449" s="518"/>
      <c r="CU449" s="518"/>
      <c r="CV449" s="518"/>
      <c r="CW449" s="518"/>
      <c r="CX449" s="518"/>
      <c r="CY449" s="518"/>
      <c r="CZ449" s="518"/>
      <c r="DA449" s="518"/>
      <c r="DB449" s="518"/>
      <c r="DC449" s="518"/>
      <c r="DD449" s="518"/>
      <c r="DE449" s="518"/>
      <c r="DF449" s="518"/>
    </row>
    <row r="450" spans="1:110" s="55" customFormat="1" ht="25.5" customHeight="1">
      <c r="A450" s="124"/>
      <c r="B450" s="611"/>
      <c r="C450" s="611"/>
      <c r="D450" s="182"/>
      <c r="E450" s="182"/>
      <c r="F450" s="182"/>
      <c r="G450" s="182"/>
      <c r="H450" s="182"/>
      <c r="I450" s="182"/>
      <c r="J450" s="182"/>
      <c r="K450" s="182"/>
      <c r="L450" s="182"/>
      <c r="M450" s="182"/>
      <c r="N450" s="182"/>
      <c r="O450" s="182"/>
      <c r="P450" s="182"/>
      <c r="Q450" s="182"/>
      <c r="R450" s="182"/>
      <c r="S450" s="182"/>
      <c r="T450" s="182"/>
      <c r="U450" s="327"/>
      <c r="V450" s="228"/>
      <c r="W450" s="228"/>
      <c r="X450" s="112"/>
      <c r="Y450" s="112"/>
      <c r="Z450" s="112"/>
      <c r="AA450" s="518"/>
      <c r="AB450" s="518"/>
      <c r="AC450" s="518"/>
      <c r="AD450" s="518"/>
      <c r="AE450" s="518"/>
      <c r="AF450" s="518"/>
      <c r="AG450" s="518"/>
      <c r="AH450" s="518"/>
      <c r="AI450" s="518"/>
      <c r="AJ450" s="518"/>
      <c r="AK450" s="518"/>
      <c r="AL450" s="518"/>
      <c r="AM450" s="518"/>
      <c r="AN450" s="518"/>
      <c r="AO450" s="518"/>
      <c r="AP450" s="518"/>
      <c r="AQ450" s="518"/>
      <c r="AR450" s="518"/>
      <c r="AS450" s="518"/>
      <c r="AT450" s="518"/>
      <c r="AU450" s="518"/>
      <c r="AV450" s="518"/>
      <c r="AW450" s="518"/>
      <c r="AX450" s="518"/>
      <c r="AY450" s="518"/>
      <c r="AZ450" s="518"/>
      <c r="BA450" s="518"/>
      <c r="BB450" s="518"/>
      <c r="BC450" s="518"/>
      <c r="BD450" s="518"/>
      <c r="BE450" s="518"/>
      <c r="BF450" s="518"/>
      <c r="BG450" s="518"/>
      <c r="BH450" s="518"/>
      <c r="BI450" s="518"/>
      <c r="BJ450" s="518"/>
      <c r="BK450" s="518"/>
      <c r="BL450" s="518"/>
      <c r="BM450" s="518"/>
      <c r="BN450" s="518"/>
      <c r="BO450" s="518"/>
      <c r="BP450" s="518"/>
      <c r="BQ450" s="518"/>
      <c r="BR450" s="518"/>
      <c r="BS450" s="518"/>
      <c r="BT450" s="518"/>
      <c r="BU450" s="518"/>
      <c r="BV450" s="518"/>
      <c r="BW450" s="518"/>
      <c r="BX450" s="518"/>
      <c r="BY450" s="518"/>
      <c r="BZ450" s="518"/>
      <c r="CA450" s="518"/>
      <c r="CB450" s="518"/>
      <c r="CC450" s="518"/>
      <c r="CD450" s="518"/>
      <c r="CE450" s="518"/>
      <c r="CF450" s="518"/>
      <c r="CG450" s="518"/>
      <c r="CH450" s="518"/>
      <c r="CI450" s="518"/>
      <c r="CJ450" s="518"/>
      <c r="CK450" s="518"/>
      <c r="CL450" s="518"/>
      <c r="CM450" s="518"/>
      <c r="CN450" s="518"/>
      <c r="CO450" s="518"/>
      <c r="CP450" s="518"/>
      <c r="CQ450" s="518"/>
      <c r="CR450" s="518"/>
      <c r="CS450" s="518"/>
      <c r="CT450" s="518"/>
      <c r="CU450" s="518"/>
      <c r="CV450" s="518"/>
      <c r="CW450" s="518"/>
      <c r="CX450" s="518"/>
      <c r="CY450" s="518"/>
      <c r="CZ450" s="518"/>
      <c r="DA450" s="518"/>
      <c r="DB450" s="518"/>
      <c r="DC450" s="518"/>
      <c r="DD450" s="518"/>
      <c r="DE450" s="518"/>
      <c r="DF450" s="518"/>
    </row>
    <row r="451" spans="1:110" s="55" customFormat="1" ht="25.5" customHeight="1">
      <c r="A451" s="124"/>
      <c r="B451" s="611"/>
      <c r="C451" s="611"/>
      <c r="D451" s="182"/>
      <c r="E451" s="182"/>
      <c r="F451" s="182"/>
      <c r="G451" s="182"/>
      <c r="H451" s="182"/>
      <c r="I451" s="182"/>
      <c r="J451" s="182"/>
      <c r="K451" s="182"/>
      <c r="L451" s="182"/>
      <c r="M451" s="182"/>
      <c r="N451" s="182"/>
      <c r="O451" s="182"/>
      <c r="P451" s="182"/>
      <c r="Q451" s="182"/>
      <c r="R451" s="182"/>
      <c r="S451" s="182"/>
      <c r="T451" s="182"/>
      <c r="U451" s="327"/>
      <c r="V451" s="228"/>
      <c r="W451" s="228"/>
      <c r="X451" s="112"/>
      <c r="Y451" s="112"/>
      <c r="Z451" s="112"/>
      <c r="AA451" s="518"/>
      <c r="AB451" s="518"/>
      <c r="AC451" s="518"/>
      <c r="AD451" s="518"/>
      <c r="AE451" s="518"/>
      <c r="AF451" s="518"/>
      <c r="AG451" s="518"/>
      <c r="AH451" s="518"/>
      <c r="AI451" s="518"/>
      <c r="AJ451" s="518"/>
      <c r="AK451" s="518"/>
      <c r="AL451" s="518"/>
      <c r="AM451" s="518"/>
      <c r="AN451" s="518"/>
      <c r="AO451" s="518"/>
      <c r="AP451" s="518"/>
      <c r="AQ451" s="518"/>
      <c r="AR451" s="518"/>
      <c r="AS451" s="518"/>
      <c r="AT451" s="518"/>
      <c r="AU451" s="518"/>
      <c r="AV451" s="518"/>
      <c r="AW451" s="518"/>
      <c r="AX451" s="518"/>
      <c r="AY451" s="518"/>
      <c r="AZ451" s="518"/>
      <c r="BA451" s="518"/>
      <c r="BB451" s="518"/>
      <c r="BC451" s="518"/>
      <c r="BD451" s="518"/>
      <c r="BE451" s="518"/>
      <c r="BF451" s="518"/>
      <c r="BG451" s="518"/>
      <c r="BH451" s="518"/>
      <c r="BI451" s="518"/>
      <c r="BJ451" s="518"/>
      <c r="BK451" s="518"/>
      <c r="BL451" s="518"/>
      <c r="BM451" s="518"/>
      <c r="BN451" s="518"/>
      <c r="BO451" s="518"/>
      <c r="BP451" s="518"/>
      <c r="BQ451" s="518"/>
      <c r="BR451" s="518"/>
      <c r="BS451" s="518"/>
      <c r="BT451" s="518"/>
      <c r="BU451" s="518"/>
      <c r="BV451" s="518"/>
      <c r="BW451" s="518"/>
      <c r="BX451" s="518"/>
      <c r="BY451" s="518"/>
      <c r="BZ451" s="518"/>
      <c r="CA451" s="518"/>
      <c r="CB451" s="518"/>
      <c r="CC451" s="518"/>
      <c r="CD451" s="518"/>
      <c r="CE451" s="518"/>
      <c r="CF451" s="518"/>
      <c r="CG451" s="518"/>
      <c r="CH451" s="518"/>
      <c r="CI451" s="518"/>
      <c r="CJ451" s="518"/>
      <c r="CK451" s="518"/>
      <c r="CL451" s="518"/>
      <c r="CM451" s="518"/>
      <c r="CN451" s="518"/>
      <c r="CO451" s="518"/>
      <c r="CP451" s="518"/>
      <c r="CQ451" s="518"/>
      <c r="CR451" s="518"/>
      <c r="CS451" s="518"/>
      <c r="CT451" s="518"/>
      <c r="CU451" s="518"/>
      <c r="CV451" s="518"/>
      <c r="CW451" s="518"/>
      <c r="CX451" s="518"/>
      <c r="CY451" s="518"/>
      <c r="CZ451" s="518"/>
      <c r="DA451" s="518"/>
      <c r="DB451" s="518"/>
      <c r="DC451" s="518"/>
      <c r="DD451" s="518"/>
      <c r="DE451" s="518"/>
      <c r="DF451" s="518"/>
    </row>
    <row r="452" spans="1:110" s="55" customFormat="1" ht="25.5" customHeight="1">
      <c r="A452" s="124"/>
      <c r="B452" s="611"/>
      <c r="C452" s="611"/>
      <c r="D452" s="182"/>
      <c r="E452" s="182"/>
      <c r="F452" s="182"/>
      <c r="G452" s="182"/>
      <c r="H452" s="182"/>
      <c r="I452" s="182"/>
      <c r="J452" s="182"/>
      <c r="K452" s="182"/>
      <c r="L452" s="182"/>
      <c r="M452" s="182"/>
      <c r="N452" s="182"/>
      <c r="O452" s="182"/>
      <c r="P452" s="182"/>
      <c r="Q452" s="182"/>
      <c r="R452" s="182"/>
      <c r="S452" s="182"/>
      <c r="T452" s="182"/>
      <c r="U452" s="327"/>
      <c r="V452" s="228"/>
      <c r="W452" s="228"/>
      <c r="X452" s="112"/>
      <c r="Y452" s="112"/>
      <c r="Z452" s="112"/>
      <c r="AA452" s="518"/>
      <c r="AB452" s="518"/>
      <c r="AC452" s="518"/>
      <c r="AD452" s="518"/>
      <c r="AE452" s="518"/>
      <c r="AF452" s="518"/>
      <c r="AG452" s="518"/>
      <c r="AH452" s="518"/>
      <c r="AI452" s="518"/>
      <c r="AJ452" s="518"/>
      <c r="AK452" s="518"/>
      <c r="AL452" s="518"/>
      <c r="AM452" s="518"/>
      <c r="AN452" s="518"/>
      <c r="AO452" s="518"/>
      <c r="AP452" s="518"/>
      <c r="AQ452" s="518"/>
      <c r="AR452" s="518"/>
      <c r="AS452" s="518"/>
      <c r="AT452" s="518"/>
      <c r="AU452" s="518"/>
      <c r="AV452" s="518"/>
      <c r="AW452" s="518"/>
      <c r="AX452" s="518"/>
      <c r="AY452" s="518"/>
      <c r="AZ452" s="518"/>
      <c r="BA452" s="518"/>
      <c r="BB452" s="518"/>
      <c r="BC452" s="518"/>
      <c r="BD452" s="518"/>
      <c r="BE452" s="518"/>
      <c r="BF452" s="518"/>
      <c r="BG452" s="518"/>
      <c r="BH452" s="518"/>
      <c r="BI452" s="518"/>
      <c r="BJ452" s="518"/>
      <c r="BK452" s="518"/>
      <c r="BL452" s="518"/>
      <c r="BM452" s="518"/>
      <c r="BN452" s="518"/>
      <c r="BO452" s="518"/>
      <c r="BP452" s="518"/>
      <c r="BQ452" s="518"/>
      <c r="BR452" s="518"/>
      <c r="BS452" s="518"/>
      <c r="BT452" s="518"/>
      <c r="BU452" s="518"/>
      <c r="BV452" s="518"/>
      <c r="BW452" s="518"/>
      <c r="BX452" s="518"/>
      <c r="BY452" s="518"/>
      <c r="BZ452" s="518"/>
      <c r="CA452" s="518"/>
      <c r="CB452" s="518"/>
      <c r="CC452" s="518"/>
      <c r="CD452" s="518"/>
      <c r="CE452" s="518"/>
      <c r="CF452" s="518"/>
      <c r="CG452" s="518"/>
      <c r="CH452" s="518"/>
      <c r="CI452" s="518"/>
      <c r="CJ452" s="518"/>
      <c r="CK452" s="518"/>
      <c r="CL452" s="518"/>
      <c r="CM452" s="518"/>
      <c r="CN452" s="518"/>
      <c r="CO452" s="518"/>
      <c r="CP452" s="518"/>
      <c r="CQ452" s="518"/>
      <c r="CR452" s="518"/>
      <c r="CS452" s="518"/>
      <c r="CT452" s="518"/>
      <c r="CU452" s="518"/>
      <c r="CV452" s="518"/>
      <c r="CW452" s="518"/>
      <c r="CX452" s="518"/>
      <c r="CY452" s="518"/>
      <c r="CZ452" s="518"/>
      <c r="DA452" s="518"/>
      <c r="DB452" s="518"/>
      <c r="DC452" s="518"/>
      <c r="DD452" s="518"/>
      <c r="DE452" s="518"/>
      <c r="DF452" s="518"/>
    </row>
    <row r="453" spans="1:110" s="55" customFormat="1" ht="25.5" customHeight="1">
      <c r="A453" s="124"/>
      <c r="B453" s="611"/>
      <c r="C453" s="611"/>
      <c r="D453" s="182"/>
      <c r="E453" s="182"/>
      <c r="F453" s="182"/>
      <c r="G453" s="182"/>
      <c r="H453" s="182"/>
      <c r="I453" s="182"/>
      <c r="J453" s="182"/>
      <c r="K453" s="182"/>
      <c r="L453" s="182"/>
      <c r="M453" s="182"/>
      <c r="N453" s="182"/>
      <c r="O453" s="182"/>
      <c r="P453" s="182"/>
      <c r="Q453" s="182"/>
      <c r="R453" s="182"/>
      <c r="S453" s="182"/>
      <c r="T453" s="182"/>
      <c r="U453" s="327"/>
      <c r="V453" s="228"/>
      <c r="W453" s="228"/>
      <c r="X453" s="112"/>
      <c r="Y453" s="112"/>
      <c r="Z453" s="112"/>
      <c r="AA453" s="518"/>
      <c r="AB453" s="518"/>
      <c r="AC453" s="518"/>
      <c r="AD453" s="518"/>
      <c r="AE453" s="518"/>
      <c r="AF453" s="518"/>
      <c r="AG453" s="518"/>
      <c r="AH453" s="518"/>
      <c r="AI453" s="518"/>
      <c r="AJ453" s="518"/>
      <c r="AK453" s="518"/>
      <c r="AL453" s="518"/>
      <c r="AM453" s="518"/>
      <c r="AN453" s="518"/>
      <c r="AO453" s="518"/>
      <c r="AP453" s="518"/>
      <c r="AQ453" s="518"/>
      <c r="AR453" s="518"/>
      <c r="AS453" s="518"/>
      <c r="AT453" s="518"/>
      <c r="AU453" s="518"/>
      <c r="AV453" s="518"/>
      <c r="AW453" s="518"/>
      <c r="AX453" s="518"/>
      <c r="AY453" s="518"/>
      <c r="AZ453" s="518"/>
      <c r="BA453" s="518"/>
      <c r="BB453" s="518"/>
      <c r="BC453" s="518"/>
      <c r="BD453" s="518"/>
      <c r="BE453" s="518"/>
      <c r="BF453" s="518"/>
      <c r="BG453" s="518"/>
      <c r="BH453" s="518"/>
      <c r="BI453" s="518"/>
      <c r="BJ453" s="518"/>
      <c r="BK453" s="518"/>
      <c r="BL453" s="518"/>
      <c r="BM453" s="518"/>
      <c r="BN453" s="518"/>
      <c r="BO453" s="518"/>
      <c r="BP453" s="518"/>
      <c r="BQ453" s="518"/>
      <c r="BR453" s="518"/>
      <c r="BS453" s="518"/>
      <c r="BT453" s="518"/>
      <c r="BU453" s="518"/>
      <c r="BV453" s="518"/>
      <c r="BW453" s="518"/>
      <c r="BX453" s="518"/>
      <c r="BY453" s="518"/>
      <c r="BZ453" s="518"/>
      <c r="CA453" s="518"/>
      <c r="CB453" s="518"/>
      <c r="CC453" s="518"/>
      <c r="CD453" s="518"/>
      <c r="CE453" s="518"/>
      <c r="CF453" s="518"/>
      <c r="CG453" s="518"/>
      <c r="CH453" s="518"/>
      <c r="CI453" s="518"/>
      <c r="CJ453" s="518"/>
      <c r="CK453" s="518"/>
      <c r="CL453" s="518"/>
      <c r="CM453" s="518"/>
      <c r="CN453" s="518"/>
      <c r="CO453" s="518"/>
      <c r="CP453" s="518"/>
      <c r="CQ453" s="518"/>
      <c r="CR453" s="518"/>
      <c r="CS453" s="518"/>
      <c r="CT453" s="518"/>
      <c r="CU453" s="518"/>
      <c r="CV453" s="518"/>
      <c r="CW453" s="518"/>
      <c r="CX453" s="518"/>
      <c r="CY453" s="518"/>
      <c r="CZ453" s="518"/>
      <c r="DA453" s="518"/>
      <c r="DB453" s="518"/>
      <c r="DC453" s="518"/>
      <c r="DD453" s="518"/>
      <c r="DE453" s="518"/>
      <c r="DF453" s="518"/>
    </row>
    <row r="454" spans="1:110" s="55" customFormat="1" ht="25.5" customHeight="1">
      <c r="A454" s="611"/>
      <c r="B454" s="611"/>
      <c r="C454" s="611"/>
      <c r="D454" s="182"/>
      <c r="E454" s="182"/>
      <c r="F454" s="182"/>
      <c r="G454" s="182"/>
      <c r="H454" s="182"/>
      <c r="I454" s="182"/>
      <c r="J454" s="182"/>
      <c r="K454" s="182"/>
      <c r="L454" s="182"/>
      <c r="M454" s="182"/>
      <c r="N454" s="182"/>
      <c r="O454" s="182"/>
      <c r="P454" s="182"/>
      <c r="Q454" s="182"/>
      <c r="R454" s="182"/>
      <c r="S454" s="182"/>
      <c r="T454" s="182"/>
      <c r="U454" s="327"/>
      <c r="V454" s="228"/>
      <c r="W454" s="228"/>
      <c r="X454" s="112"/>
      <c r="Y454" s="112"/>
      <c r="Z454" s="112"/>
      <c r="AA454" s="518"/>
      <c r="AB454" s="518"/>
      <c r="AC454" s="518"/>
      <c r="AD454" s="518"/>
      <c r="AE454" s="518"/>
      <c r="AF454" s="518"/>
      <c r="AG454" s="518"/>
      <c r="AH454" s="518"/>
      <c r="AI454" s="518"/>
      <c r="AJ454" s="518"/>
      <c r="AK454" s="518"/>
      <c r="AL454" s="518"/>
      <c r="AM454" s="518"/>
      <c r="AN454" s="518"/>
      <c r="AO454" s="518"/>
      <c r="AP454" s="518"/>
      <c r="AQ454" s="518"/>
      <c r="AR454" s="518"/>
      <c r="AS454" s="518"/>
      <c r="AT454" s="518"/>
      <c r="AU454" s="518"/>
      <c r="AV454" s="518"/>
      <c r="AW454" s="518"/>
      <c r="AX454" s="518"/>
      <c r="AY454" s="518"/>
      <c r="AZ454" s="518"/>
      <c r="BA454" s="518"/>
      <c r="BB454" s="518"/>
      <c r="BC454" s="518"/>
      <c r="BD454" s="518"/>
      <c r="BE454" s="518"/>
      <c r="BF454" s="518"/>
      <c r="BG454" s="518"/>
      <c r="BH454" s="518"/>
      <c r="BI454" s="518"/>
      <c r="BJ454" s="518"/>
      <c r="BK454" s="518"/>
      <c r="BL454" s="518"/>
      <c r="BM454" s="518"/>
      <c r="BN454" s="518"/>
      <c r="BO454" s="518"/>
      <c r="BP454" s="518"/>
      <c r="BQ454" s="518"/>
      <c r="BR454" s="518"/>
      <c r="BS454" s="518"/>
      <c r="BT454" s="518"/>
      <c r="BU454" s="518"/>
      <c r="BV454" s="518"/>
      <c r="BW454" s="518"/>
      <c r="BX454" s="518"/>
      <c r="BY454" s="518"/>
      <c r="BZ454" s="518"/>
      <c r="CA454" s="518"/>
      <c r="CB454" s="518"/>
      <c r="CC454" s="518"/>
      <c r="CD454" s="518"/>
      <c r="CE454" s="518"/>
      <c r="CF454" s="518"/>
      <c r="CG454" s="518"/>
      <c r="CH454" s="518"/>
      <c r="CI454" s="518"/>
      <c r="CJ454" s="518"/>
      <c r="CK454" s="518"/>
      <c r="CL454" s="518"/>
      <c r="CM454" s="518"/>
      <c r="CN454" s="518"/>
      <c r="CO454" s="518"/>
      <c r="CP454" s="518"/>
      <c r="CQ454" s="518"/>
      <c r="CR454" s="518"/>
      <c r="CS454" s="518"/>
      <c r="CT454" s="518"/>
      <c r="CU454" s="518"/>
      <c r="CV454" s="518"/>
      <c r="CW454" s="518"/>
      <c r="CX454" s="518"/>
      <c r="CY454" s="518"/>
      <c r="CZ454" s="518"/>
      <c r="DA454" s="518"/>
      <c r="DB454" s="518"/>
      <c r="DC454" s="518"/>
      <c r="DD454" s="518"/>
      <c r="DE454" s="518"/>
      <c r="DF454" s="518"/>
    </row>
    <row r="455" spans="1:110">
      <c r="A455" s="609"/>
      <c r="B455" s="609"/>
      <c r="C455" s="609"/>
      <c r="D455" s="609"/>
      <c r="E455" s="609"/>
      <c r="F455" s="609"/>
      <c r="G455" s="609"/>
      <c r="H455" s="609"/>
      <c r="I455" s="609"/>
      <c r="J455" s="609"/>
      <c r="K455" s="609"/>
      <c r="L455" s="609"/>
      <c r="M455" s="609"/>
      <c r="N455" s="609"/>
      <c r="O455" s="123"/>
      <c r="P455" s="123"/>
      <c r="Q455" s="610"/>
      <c r="R455" s="610"/>
      <c r="S455" s="610"/>
      <c r="T455" s="610"/>
      <c r="U455" s="611"/>
      <c r="V455" s="610"/>
      <c r="W455" s="610"/>
      <c r="X455" s="595"/>
      <c r="Z455" s="595"/>
      <c r="AA455" s="600"/>
      <c r="AB455" s="600"/>
      <c r="AC455" s="600"/>
      <c r="AD455" s="600"/>
      <c r="AE455" s="600"/>
      <c r="AF455" s="600"/>
      <c r="AG455" s="600"/>
      <c r="AH455" s="600"/>
      <c r="AI455" s="600"/>
      <c r="AJ455" s="600"/>
      <c r="AK455" s="600"/>
      <c r="AL455" s="600"/>
      <c r="AM455" s="600"/>
      <c r="AN455" s="600"/>
      <c r="AO455" s="600"/>
      <c r="AP455" s="600"/>
      <c r="AQ455" s="600"/>
      <c r="AR455" s="600"/>
      <c r="AS455" s="600"/>
      <c r="AT455" s="600"/>
      <c r="AU455" s="600"/>
      <c r="AV455" s="600"/>
      <c r="AW455" s="600"/>
      <c r="AX455" s="600"/>
      <c r="AY455" s="600"/>
      <c r="AZ455" s="600"/>
      <c r="BA455" s="600"/>
      <c r="BB455" s="600"/>
      <c r="BC455" s="600"/>
      <c r="BD455" s="600"/>
      <c r="BE455" s="600"/>
      <c r="BF455" s="600"/>
      <c r="BG455" s="600"/>
      <c r="BH455" s="600"/>
      <c r="BI455" s="600"/>
      <c r="BJ455" s="600"/>
      <c r="BK455" s="600"/>
      <c r="BL455" s="600"/>
      <c r="BM455" s="600"/>
      <c r="BN455" s="600"/>
      <c r="BO455" s="600"/>
      <c r="BP455" s="600"/>
      <c r="BQ455" s="600"/>
      <c r="BR455" s="600"/>
      <c r="BS455" s="600"/>
      <c r="BT455" s="600"/>
      <c r="BU455" s="600"/>
      <c r="BV455" s="600"/>
      <c r="BW455" s="600"/>
      <c r="BX455" s="600"/>
      <c r="BY455" s="600"/>
      <c r="BZ455" s="600"/>
      <c r="CA455" s="600"/>
      <c r="CB455" s="600"/>
      <c r="CC455" s="600"/>
      <c r="CD455" s="600"/>
      <c r="CE455" s="600"/>
      <c r="CF455" s="600"/>
      <c r="CG455" s="600"/>
      <c r="CH455" s="600"/>
      <c r="CI455" s="600"/>
      <c r="CJ455" s="600"/>
      <c r="CK455" s="600"/>
      <c r="CL455" s="600"/>
      <c r="CM455" s="600"/>
      <c r="CN455" s="600"/>
      <c r="CO455" s="600"/>
      <c r="CP455" s="600"/>
      <c r="CQ455" s="600"/>
      <c r="CR455" s="600"/>
      <c r="CS455" s="600"/>
      <c r="CT455" s="600"/>
      <c r="CU455" s="600"/>
      <c r="CV455" s="600"/>
      <c r="CW455" s="600"/>
      <c r="CX455" s="600"/>
      <c r="CY455" s="600"/>
      <c r="CZ455" s="600"/>
      <c r="DA455" s="600"/>
      <c r="DB455" s="600"/>
      <c r="DC455" s="600"/>
      <c r="DD455" s="600"/>
      <c r="DE455" s="600"/>
      <c r="DF455" s="600"/>
    </row>
    <row r="456" spans="1:110">
      <c r="A456" s="609"/>
      <c r="B456" s="609"/>
      <c r="C456" s="609"/>
      <c r="D456" s="609"/>
      <c r="E456" s="609"/>
      <c r="F456" s="609"/>
      <c r="G456" s="609"/>
      <c r="H456" s="609"/>
      <c r="I456" s="609"/>
      <c r="J456" s="609"/>
      <c r="K456" s="609"/>
      <c r="L456" s="609"/>
      <c r="M456" s="609"/>
      <c r="N456" s="609"/>
      <c r="O456" s="123"/>
      <c r="P456" s="123"/>
      <c r="Q456" s="610"/>
      <c r="R456" s="610"/>
      <c r="S456" s="610"/>
      <c r="T456" s="610"/>
      <c r="U456" s="611"/>
      <c r="V456" s="610"/>
      <c r="W456" s="610"/>
      <c r="X456" s="595"/>
      <c r="Z456" s="595"/>
      <c r="AA456" s="600"/>
      <c r="AB456" s="600"/>
      <c r="AC456" s="600"/>
      <c r="AD456" s="600"/>
      <c r="AE456" s="600"/>
      <c r="AF456" s="600"/>
      <c r="AG456" s="600"/>
      <c r="AH456" s="600"/>
      <c r="AI456" s="600"/>
      <c r="AJ456" s="600"/>
      <c r="AK456" s="600"/>
      <c r="AL456" s="600"/>
      <c r="AM456" s="600"/>
      <c r="AN456" s="600"/>
      <c r="AO456" s="600"/>
      <c r="AP456" s="600"/>
      <c r="AQ456" s="600"/>
      <c r="AR456" s="600"/>
      <c r="AS456" s="600"/>
      <c r="AT456" s="600"/>
      <c r="AU456" s="600"/>
      <c r="AV456" s="600"/>
      <c r="AW456" s="600"/>
      <c r="AX456" s="600"/>
      <c r="AY456" s="600"/>
      <c r="AZ456" s="600"/>
      <c r="BA456" s="600"/>
      <c r="BB456" s="600"/>
      <c r="BC456" s="600"/>
      <c r="BD456" s="600"/>
      <c r="BE456" s="600"/>
      <c r="BF456" s="600"/>
      <c r="BG456" s="600"/>
      <c r="BH456" s="600"/>
      <c r="BI456" s="600"/>
      <c r="BJ456" s="600"/>
      <c r="BK456" s="600"/>
      <c r="BL456" s="600"/>
      <c r="BM456" s="600"/>
      <c r="BN456" s="600"/>
      <c r="BO456" s="600"/>
      <c r="BP456" s="600"/>
      <c r="BQ456" s="600"/>
      <c r="BR456" s="600"/>
      <c r="BS456" s="600"/>
      <c r="BT456" s="600"/>
      <c r="BU456" s="600"/>
      <c r="BV456" s="600"/>
      <c r="BW456" s="600"/>
      <c r="BX456" s="600"/>
      <c r="BY456" s="600"/>
      <c r="BZ456" s="600"/>
      <c r="CA456" s="600"/>
      <c r="CB456" s="600"/>
      <c r="CC456" s="600"/>
      <c r="CD456" s="600"/>
      <c r="CE456" s="600"/>
      <c r="CF456" s="600"/>
      <c r="CG456" s="600"/>
      <c r="CH456" s="600"/>
      <c r="CI456" s="600"/>
      <c r="CJ456" s="600"/>
      <c r="CK456" s="600"/>
      <c r="CL456" s="600"/>
      <c r="CM456" s="600"/>
      <c r="CN456" s="600"/>
      <c r="CO456" s="600"/>
      <c r="CP456" s="600"/>
      <c r="CQ456" s="600"/>
      <c r="CR456" s="600"/>
      <c r="CS456" s="600"/>
      <c r="CT456" s="600"/>
      <c r="CU456" s="600"/>
      <c r="CV456" s="600"/>
      <c r="CW456" s="600"/>
      <c r="CX456" s="600"/>
      <c r="CY456" s="600"/>
      <c r="CZ456" s="600"/>
      <c r="DA456" s="600"/>
      <c r="DB456" s="600"/>
      <c r="DC456" s="600"/>
      <c r="DD456" s="600"/>
      <c r="DE456" s="600"/>
      <c r="DF456" s="600"/>
    </row>
    <row r="457" spans="1:110">
      <c r="A457" s="609"/>
      <c r="B457" s="609"/>
      <c r="C457" s="609"/>
      <c r="D457" s="609"/>
      <c r="E457" s="609"/>
      <c r="F457" s="609"/>
      <c r="G457" s="609"/>
      <c r="H457" s="609"/>
      <c r="I457" s="609"/>
      <c r="J457" s="609"/>
      <c r="K457" s="609"/>
      <c r="L457" s="609"/>
      <c r="M457" s="609"/>
      <c r="N457" s="609"/>
      <c r="O457" s="123"/>
      <c r="P457" s="123"/>
      <c r="Q457" s="610"/>
      <c r="R457" s="610"/>
      <c r="S457" s="610"/>
      <c r="T457" s="610"/>
      <c r="U457" s="611"/>
      <c r="V457" s="610"/>
      <c r="W457" s="610"/>
      <c r="X457" s="595"/>
      <c r="Z457" s="595"/>
      <c r="AA457" s="600"/>
      <c r="AB457" s="600"/>
      <c r="AC457" s="600"/>
      <c r="AD457" s="600"/>
      <c r="AE457" s="600"/>
      <c r="AF457" s="600"/>
      <c r="AG457" s="600"/>
      <c r="AH457" s="600"/>
      <c r="AI457" s="600"/>
      <c r="AJ457" s="600"/>
      <c r="AK457" s="600"/>
      <c r="AL457" s="600"/>
      <c r="AM457" s="600"/>
      <c r="AN457" s="600"/>
      <c r="AO457" s="600"/>
      <c r="AP457" s="600"/>
      <c r="AQ457" s="600"/>
      <c r="AR457" s="600"/>
      <c r="AS457" s="600"/>
      <c r="AT457" s="600"/>
      <c r="AU457" s="600"/>
      <c r="AV457" s="600"/>
      <c r="AW457" s="600"/>
      <c r="AX457" s="600"/>
      <c r="AY457" s="600"/>
      <c r="AZ457" s="600"/>
      <c r="BA457" s="600"/>
      <c r="BB457" s="600"/>
      <c r="BC457" s="600"/>
      <c r="BD457" s="600"/>
      <c r="BE457" s="600"/>
      <c r="BF457" s="600"/>
      <c r="BG457" s="600"/>
      <c r="BH457" s="600"/>
      <c r="BI457" s="600"/>
      <c r="BJ457" s="600"/>
      <c r="BK457" s="600"/>
      <c r="BL457" s="600"/>
      <c r="BM457" s="600"/>
      <c r="BN457" s="600"/>
      <c r="BO457" s="600"/>
      <c r="BP457" s="600"/>
      <c r="BQ457" s="600"/>
      <c r="BR457" s="600"/>
      <c r="BS457" s="600"/>
      <c r="BT457" s="600"/>
      <c r="BU457" s="600"/>
      <c r="BV457" s="600"/>
      <c r="BW457" s="600"/>
      <c r="BX457" s="600"/>
      <c r="BY457" s="600"/>
      <c r="BZ457" s="600"/>
      <c r="CA457" s="600"/>
      <c r="CB457" s="600"/>
      <c r="CC457" s="600"/>
      <c r="CD457" s="600"/>
      <c r="CE457" s="600"/>
      <c r="CF457" s="600"/>
      <c r="CG457" s="600"/>
      <c r="CH457" s="600"/>
      <c r="CI457" s="600"/>
      <c r="CJ457" s="600"/>
      <c r="CK457" s="600"/>
      <c r="CL457" s="600"/>
      <c r="CM457" s="600"/>
      <c r="CN457" s="600"/>
      <c r="CO457" s="600"/>
      <c r="CP457" s="600"/>
      <c r="CQ457" s="600"/>
      <c r="CR457" s="600"/>
      <c r="CS457" s="600"/>
      <c r="CT457" s="600"/>
      <c r="CU457" s="600"/>
      <c r="CV457" s="600"/>
      <c r="CW457" s="600"/>
      <c r="CX457" s="600"/>
      <c r="CY457" s="600"/>
      <c r="CZ457" s="600"/>
      <c r="DA457" s="600"/>
      <c r="DB457" s="600"/>
      <c r="DC457" s="600"/>
      <c r="DD457" s="600"/>
      <c r="DE457" s="600"/>
      <c r="DF457" s="600"/>
    </row>
    <row r="458" spans="1:110">
      <c r="A458" s="609"/>
      <c r="B458" s="609"/>
      <c r="C458" s="609"/>
      <c r="D458" s="609"/>
      <c r="E458" s="609"/>
      <c r="F458" s="609"/>
      <c r="G458" s="609"/>
      <c r="H458" s="609"/>
      <c r="I458" s="609"/>
      <c r="J458" s="609"/>
      <c r="K458" s="609"/>
      <c r="L458" s="609"/>
      <c r="M458" s="609"/>
      <c r="N458" s="609"/>
      <c r="O458" s="123"/>
      <c r="P458" s="123"/>
      <c r="Q458" s="610"/>
      <c r="R458" s="610"/>
      <c r="S458" s="610"/>
      <c r="T458" s="610"/>
      <c r="U458" s="611"/>
      <c r="V458" s="610"/>
      <c r="W458" s="610"/>
      <c r="X458" s="595"/>
      <c r="Z458" s="595"/>
      <c r="AA458" s="600"/>
      <c r="AB458" s="600"/>
      <c r="AC458" s="600"/>
      <c r="AD458" s="600"/>
      <c r="AE458" s="600"/>
      <c r="AF458" s="600"/>
      <c r="AG458" s="600"/>
      <c r="AH458" s="600"/>
      <c r="AI458" s="600"/>
      <c r="AJ458" s="600"/>
      <c r="AK458" s="600"/>
      <c r="AL458" s="600"/>
      <c r="AM458" s="600"/>
      <c r="AN458" s="600"/>
      <c r="AO458" s="600"/>
      <c r="AP458" s="600"/>
      <c r="AQ458" s="600"/>
      <c r="AR458" s="600"/>
      <c r="AS458" s="600"/>
      <c r="AT458" s="600"/>
      <c r="AU458" s="600"/>
      <c r="AV458" s="600"/>
      <c r="AW458" s="600"/>
      <c r="AX458" s="600"/>
      <c r="AY458" s="600"/>
      <c r="AZ458" s="600"/>
      <c r="BA458" s="600"/>
      <c r="BB458" s="600"/>
      <c r="BC458" s="600"/>
      <c r="BD458" s="600"/>
      <c r="BE458" s="600"/>
      <c r="BF458" s="600"/>
      <c r="BG458" s="600"/>
      <c r="BH458" s="600"/>
      <c r="BI458" s="600"/>
      <c r="BJ458" s="600"/>
      <c r="BK458" s="600"/>
      <c r="BL458" s="600"/>
      <c r="BM458" s="600"/>
      <c r="BN458" s="600"/>
      <c r="BO458" s="600"/>
      <c r="BP458" s="600"/>
      <c r="BQ458" s="600"/>
      <c r="BR458" s="600"/>
      <c r="BS458" s="600"/>
      <c r="BT458" s="600"/>
      <c r="BU458" s="600"/>
      <c r="BV458" s="600"/>
      <c r="BW458" s="600"/>
      <c r="BX458" s="600"/>
      <c r="BY458" s="600"/>
      <c r="BZ458" s="600"/>
      <c r="CA458" s="600"/>
      <c r="CB458" s="600"/>
      <c r="CC458" s="600"/>
      <c r="CD458" s="600"/>
      <c r="CE458" s="600"/>
      <c r="CF458" s="600"/>
      <c r="CG458" s="600"/>
      <c r="CH458" s="600"/>
      <c r="CI458" s="600"/>
      <c r="CJ458" s="600"/>
      <c r="CK458" s="600"/>
      <c r="CL458" s="600"/>
      <c r="CM458" s="600"/>
      <c r="CN458" s="600"/>
      <c r="CO458" s="600"/>
      <c r="CP458" s="600"/>
      <c r="CQ458" s="600"/>
      <c r="CR458" s="600"/>
      <c r="CS458" s="600"/>
      <c r="CT458" s="600"/>
      <c r="CU458" s="600"/>
      <c r="CV458" s="600"/>
      <c r="CW458" s="600"/>
      <c r="CX458" s="600"/>
      <c r="CY458" s="600"/>
      <c r="CZ458" s="600"/>
      <c r="DA458" s="600"/>
      <c r="DB458" s="600"/>
      <c r="DC458" s="600"/>
      <c r="DD458" s="600"/>
      <c r="DE458" s="600"/>
      <c r="DF458" s="600"/>
    </row>
    <row r="459" spans="1:110">
      <c r="A459" s="609"/>
      <c r="B459" s="609"/>
      <c r="C459" s="609"/>
      <c r="D459" s="609"/>
      <c r="E459" s="609"/>
      <c r="F459" s="609"/>
      <c r="G459" s="609"/>
      <c r="H459" s="609"/>
      <c r="I459" s="609"/>
      <c r="J459" s="609"/>
      <c r="K459" s="609"/>
      <c r="L459" s="609"/>
      <c r="M459" s="609"/>
      <c r="N459" s="609"/>
      <c r="O459" s="123"/>
      <c r="P459" s="123"/>
      <c r="Q459" s="610"/>
      <c r="R459" s="610"/>
      <c r="S459" s="610"/>
      <c r="T459" s="610"/>
      <c r="U459" s="611"/>
      <c r="V459" s="610"/>
      <c r="W459" s="610"/>
      <c r="X459" s="595"/>
      <c r="Z459" s="595"/>
      <c r="AA459" s="600"/>
      <c r="AB459" s="600"/>
      <c r="AC459" s="600"/>
      <c r="AD459" s="600"/>
      <c r="AE459" s="600"/>
      <c r="AF459" s="600"/>
      <c r="AG459" s="600"/>
      <c r="AH459" s="600"/>
      <c r="AI459" s="600"/>
      <c r="AJ459" s="600"/>
      <c r="AK459" s="600"/>
      <c r="AL459" s="600"/>
      <c r="AM459" s="600"/>
      <c r="AN459" s="600"/>
      <c r="AO459" s="600"/>
      <c r="AP459" s="600"/>
      <c r="AQ459" s="600"/>
      <c r="AR459" s="600"/>
      <c r="AS459" s="600"/>
      <c r="AT459" s="600"/>
      <c r="AU459" s="600"/>
      <c r="AV459" s="600"/>
      <c r="AW459" s="600"/>
      <c r="AX459" s="600"/>
      <c r="AY459" s="600"/>
      <c r="AZ459" s="600"/>
      <c r="BA459" s="600"/>
      <c r="BB459" s="600"/>
      <c r="BC459" s="600"/>
      <c r="BD459" s="600"/>
      <c r="BE459" s="600"/>
      <c r="BF459" s="600"/>
      <c r="BG459" s="600"/>
      <c r="BH459" s="600"/>
      <c r="BI459" s="600"/>
      <c r="BJ459" s="600"/>
      <c r="BK459" s="600"/>
      <c r="BL459" s="600"/>
      <c r="BM459" s="600"/>
      <c r="BN459" s="600"/>
      <c r="BO459" s="600"/>
      <c r="BP459" s="600"/>
      <c r="BQ459" s="600"/>
      <c r="BR459" s="600"/>
      <c r="BS459" s="600"/>
      <c r="BT459" s="600"/>
      <c r="BU459" s="600"/>
      <c r="BV459" s="600"/>
      <c r="BW459" s="600"/>
      <c r="BX459" s="600"/>
      <c r="BY459" s="600"/>
      <c r="BZ459" s="600"/>
      <c r="CA459" s="600"/>
      <c r="CB459" s="600"/>
      <c r="CC459" s="600"/>
      <c r="CD459" s="600"/>
      <c r="CE459" s="600"/>
      <c r="CF459" s="600"/>
      <c r="CG459" s="600"/>
      <c r="CH459" s="600"/>
      <c r="CI459" s="600"/>
      <c r="CJ459" s="600"/>
      <c r="CK459" s="600"/>
      <c r="CL459" s="600"/>
      <c r="CM459" s="600"/>
      <c r="CN459" s="600"/>
      <c r="CO459" s="600"/>
      <c r="CP459" s="600"/>
      <c r="CQ459" s="600"/>
      <c r="CR459" s="600"/>
      <c r="CS459" s="600"/>
      <c r="CT459" s="600"/>
      <c r="CU459" s="600"/>
      <c r="CV459" s="600"/>
      <c r="CW459" s="600"/>
      <c r="CX459" s="600"/>
      <c r="CY459" s="600"/>
      <c r="CZ459" s="600"/>
      <c r="DA459" s="600"/>
      <c r="DB459" s="600"/>
      <c r="DC459" s="600"/>
      <c r="DD459" s="600"/>
      <c r="DE459" s="600"/>
      <c r="DF459" s="600"/>
    </row>
    <row r="460" spans="1:110">
      <c r="A460" s="609"/>
      <c r="B460" s="609"/>
      <c r="C460" s="609"/>
      <c r="D460" s="609"/>
      <c r="E460" s="609"/>
      <c r="F460" s="609"/>
      <c r="G460" s="609"/>
      <c r="H460" s="609"/>
      <c r="I460" s="609"/>
      <c r="J460" s="609"/>
      <c r="K460" s="609"/>
      <c r="L460" s="609"/>
      <c r="M460" s="609"/>
      <c r="N460" s="609"/>
      <c r="O460" s="123"/>
      <c r="P460" s="123"/>
      <c r="Q460" s="610"/>
      <c r="R460" s="610"/>
      <c r="S460" s="610"/>
      <c r="T460" s="610"/>
      <c r="U460" s="611"/>
      <c r="V460" s="610"/>
      <c r="W460" s="610"/>
      <c r="X460" s="595"/>
      <c r="Z460" s="595"/>
      <c r="AA460" s="600"/>
      <c r="AB460" s="600"/>
      <c r="AC460" s="600"/>
      <c r="AD460" s="600"/>
      <c r="AE460" s="600"/>
      <c r="AF460" s="600"/>
      <c r="AG460" s="600"/>
      <c r="AH460" s="600"/>
      <c r="AI460" s="600"/>
      <c r="AJ460" s="600"/>
      <c r="AK460" s="600"/>
      <c r="AL460" s="600"/>
      <c r="AM460" s="600"/>
      <c r="AN460" s="600"/>
      <c r="AO460" s="600"/>
      <c r="AP460" s="600"/>
      <c r="AQ460" s="600"/>
      <c r="AR460" s="600"/>
      <c r="AS460" s="600"/>
      <c r="AT460" s="600"/>
      <c r="AU460" s="600"/>
      <c r="AV460" s="600"/>
      <c r="AW460" s="600"/>
      <c r="AX460" s="600"/>
      <c r="AY460" s="600"/>
      <c r="AZ460" s="600"/>
      <c r="BA460" s="600"/>
      <c r="BB460" s="600"/>
      <c r="BC460" s="600"/>
      <c r="BD460" s="600"/>
      <c r="BE460" s="600"/>
      <c r="BF460" s="600"/>
      <c r="BG460" s="600"/>
      <c r="BH460" s="600"/>
      <c r="BI460" s="600"/>
      <c r="BJ460" s="600"/>
      <c r="BK460" s="600"/>
      <c r="BL460" s="600"/>
      <c r="BM460" s="600"/>
      <c r="BN460" s="600"/>
      <c r="BO460" s="600"/>
      <c r="BP460" s="600"/>
      <c r="BQ460" s="600"/>
      <c r="BR460" s="600"/>
      <c r="BS460" s="600"/>
      <c r="BT460" s="600"/>
      <c r="BU460" s="600"/>
      <c r="BV460" s="600"/>
      <c r="BW460" s="600"/>
      <c r="BX460" s="600"/>
      <c r="BY460" s="600"/>
      <c r="BZ460" s="600"/>
      <c r="CA460" s="600"/>
      <c r="CB460" s="600"/>
      <c r="CC460" s="600"/>
      <c r="CD460" s="600"/>
      <c r="CE460" s="600"/>
      <c r="CF460" s="600"/>
      <c r="CG460" s="600"/>
      <c r="CH460" s="600"/>
      <c r="CI460" s="600"/>
      <c r="CJ460" s="600"/>
      <c r="CK460" s="600"/>
      <c r="CL460" s="600"/>
      <c r="CM460" s="600"/>
      <c r="CN460" s="600"/>
      <c r="CO460" s="600"/>
      <c r="CP460" s="600"/>
      <c r="CQ460" s="600"/>
      <c r="CR460" s="600"/>
      <c r="CS460" s="600"/>
      <c r="CT460" s="600"/>
      <c r="CU460" s="600"/>
      <c r="CV460" s="600"/>
      <c r="CW460" s="600"/>
      <c r="CX460" s="600"/>
      <c r="CY460" s="600"/>
      <c r="CZ460" s="600"/>
      <c r="DA460" s="600"/>
      <c r="DB460" s="600"/>
      <c r="DC460" s="600"/>
      <c r="DD460" s="600"/>
      <c r="DE460" s="600"/>
      <c r="DF460" s="600"/>
    </row>
    <row r="461" spans="1:110">
      <c r="A461" s="609"/>
      <c r="B461" s="609"/>
      <c r="C461" s="609"/>
      <c r="D461" s="609"/>
      <c r="E461" s="609"/>
      <c r="F461" s="609"/>
      <c r="G461" s="609"/>
      <c r="H461" s="609"/>
      <c r="I461" s="609"/>
      <c r="J461" s="609"/>
      <c r="K461" s="609"/>
      <c r="L461" s="609"/>
      <c r="M461" s="609"/>
      <c r="N461" s="609"/>
      <c r="O461" s="123"/>
      <c r="P461" s="123"/>
      <c r="Q461" s="610"/>
      <c r="R461" s="610"/>
      <c r="S461" s="610"/>
      <c r="T461" s="610"/>
      <c r="U461" s="611"/>
      <c r="V461" s="610"/>
      <c r="W461" s="610"/>
      <c r="X461" s="595"/>
      <c r="Z461" s="595"/>
      <c r="AA461" s="600"/>
      <c r="AB461" s="600"/>
      <c r="AC461" s="600"/>
      <c r="AD461" s="600"/>
      <c r="AE461" s="600"/>
      <c r="AF461" s="600"/>
      <c r="AG461" s="600"/>
      <c r="AH461" s="600"/>
      <c r="AI461" s="600"/>
      <c r="AJ461" s="600"/>
      <c r="AK461" s="600"/>
      <c r="AL461" s="600"/>
      <c r="AM461" s="600"/>
      <c r="AN461" s="600"/>
      <c r="AO461" s="600"/>
      <c r="AP461" s="600"/>
      <c r="AQ461" s="600"/>
      <c r="AR461" s="600"/>
      <c r="AS461" s="600"/>
      <c r="AT461" s="600"/>
      <c r="AU461" s="600"/>
      <c r="AV461" s="600"/>
      <c r="AW461" s="600"/>
      <c r="AX461" s="600"/>
      <c r="AY461" s="600"/>
      <c r="AZ461" s="600"/>
      <c r="BA461" s="600"/>
      <c r="BB461" s="600"/>
      <c r="BC461" s="600"/>
      <c r="BD461" s="600"/>
      <c r="BE461" s="600"/>
      <c r="BF461" s="600"/>
      <c r="BG461" s="600"/>
      <c r="BH461" s="600"/>
      <c r="BI461" s="600"/>
      <c r="BJ461" s="600"/>
      <c r="BK461" s="600"/>
      <c r="BL461" s="600"/>
      <c r="BM461" s="600"/>
      <c r="BN461" s="600"/>
      <c r="BO461" s="600"/>
      <c r="BP461" s="600"/>
      <c r="BQ461" s="600"/>
      <c r="BR461" s="600"/>
      <c r="BS461" s="600"/>
      <c r="BT461" s="600"/>
      <c r="BU461" s="600"/>
      <c r="BV461" s="600"/>
      <c r="BW461" s="600"/>
      <c r="BX461" s="600"/>
      <c r="BY461" s="600"/>
      <c r="BZ461" s="600"/>
      <c r="CA461" s="600"/>
      <c r="CB461" s="600"/>
      <c r="CC461" s="600"/>
      <c r="CD461" s="600"/>
      <c r="CE461" s="600"/>
      <c r="CF461" s="600"/>
      <c r="CG461" s="600"/>
      <c r="CH461" s="600"/>
      <c r="CI461" s="600"/>
      <c r="CJ461" s="600"/>
      <c r="CK461" s="600"/>
      <c r="CL461" s="600"/>
      <c r="CM461" s="600"/>
      <c r="CN461" s="600"/>
      <c r="CO461" s="600"/>
      <c r="CP461" s="600"/>
      <c r="CQ461" s="600"/>
      <c r="CR461" s="600"/>
      <c r="CS461" s="600"/>
      <c r="CT461" s="600"/>
      <c r="CU461" s="600"/>
      <c r="CV461" s="600"/>
      <c r="CW461" s="600"/>
      <c r="CX461" s="600"/>
      <c r="CY461" s="600"/>
      <c r="CZ461" s="600"/>
      <c r="DA461" s="600"/>
      <c r="DB461" s="600"/>
      <c r="DC461" s="600"/>
      <c r="DD461" s="600"/>
      <c r="DE461" s="600"/>
      <c r="DF461" s="600"/>
    </row>
    <row r="462" spans="1:110">
      <c r="A462" s="609"/>
      <c r="B462" s="609"/>
      <c r="C462" s="609"/>
      <c r="D462" s="609"/>
      <c r="E462" s="609"/>
      <c r="F462" s="609"/>
      <c r="G462" s="609"/>
      <c r="H462" s="609"/>
      <c r="I462" s="609"/>
      <c r="J462" s="609"/>
      <c r="K462" s="609"/>
      <c r="L462" s="609"/>
      <c r="M462" s="609"/>
      <c r="N462" s="609"/>
      <c r="O462" s="123"/>
      <c r="P462" s="123"/>
      <c r="Q462" s="610"/>
      <c r="R462" s="610"/>
      <c r="S462" s="610"/>
      <c r="T462" s="610"/>
      <c r="U462" s="611"/>
      <c r="V462" s="610"/>
      <c r="W462" s="610"/>
      <c r="X462" s="595"/>
      <c r="Z462" s="595"/>
      <c r="AA462" s="600"/>
      <c r="AB462" s="600"/>
      <c r="AC462" s="600"/>
      <c r="AD462" s="600"/>
      <c r="AE462" s="600"/>
      <c r="AF462" s="600"/>
      <c r="AG462" s="600"/>
      <c r="AH462" s="600"/>
      <c r="AI462" s="600"/>
      <c r="AJ462" s="600"/>
      <c r="AK462" s="600"/>
      <c r="AL462" s="600"/>
      <c r="AM462" s="600"/>
      <c r="AN462" s="600"/>
      <c r="AO462" s="600"/>
      <c r="AP462" s="600"/>
      <c r="AQ462" s="600"/>
      <c r="AR462" s="600"/>
      <c r="AS462" s="600"/>
      <c r="AT462" s="600"/>
      <c r="AU462" s="600"/>
      <c r="AV462" s="600"/>
      <c r="AW462" s="600"/>
      <c r="AX462" s="600"/>
      <c r="AY462" s="600"/>
      <c r="AZ462" s="600"/>
      <c r="BA462" s="600"/>
      <c r="BB462" s="600"/>
      <c r="BC462" s="600"/>
      <c r="BD462" s="600"/>
      <c r="BE462" s="600"/>
      <c r="BF462" s="600"/>
      <c r="BG462" s="600"/>
      <c r="BH462" s="600"/>
      <c r="BI462" s="600"/>
      <c r="BJ462" s="600"/>
      <c r="BK462" s="600"/>
      <c r="BL462" s="600"/>
      <c r="BM462" s="600"/>
      <c r="BN462" s="600"/>
      <c r="BO462" s="600"/>
      <c r="BP462" s="600"/>
      <c r="BQ462" s="600"/>
      <c r="BR462" s="600"/>
      <c r="BS462" s="600"/>
      <c r="BT462" s="600"/>
      <c r="BU462" s="600"/>
      <c r="BV462" s="600"/>
      <c r="BW462" s="600"/>
      <c r="BX462" s="600"/>
      <c r="BY462" s="600"/>
      <c r="BZ462" s="600"/>
      <c r="CA462" s="600"/>
      <c r="CB462" s="600"/>
      <c r="CC462" s="600"/>
      <c r="CD462" s="600"/>
      <c r="CE462" s="600"/>
      <c r="CF462" s="600"/>
      <c r="CG462" s="600"/>
      <c r="CH462" s="600"/>
      <c r="CI462" s="600"/>
      <c r="CJ462" s="600"/>
      <c r="CK462" s="600"/>
      <c r="CL462" s="600"/>
      <c r="CM462" s="600"/>
      <c r="CN462" s="600"/>
      <c r="CO462" s="600"/>
      <c r="CP462" s="600"/>
      <c r="CQ462" s="600"/>
      <c r="CR462" s="600"/>
      <c r="CS462" s="600"/>
      <c r="CT462" s="600"/>
      <c r="CU462" s="600"/>
      <c r="CV462" s="600"/>
      <c r="CW462" s="600"/>
      <c r="CX462" s="600"/>
      <c r="CY462" s="600"/>
      <c r="CZ462" s="600"/>
      <c r="DA462" s="600"/>
      <c r="DB462" s="600"/>
      <c r="DC462" s="600"/>
      <c r="DD462" s="600"/>
      <c r="DE462" s="600"/>
      <c r="DF462" s="600"/>
    </row>
    <row r="463" spans="1:110">
      <c r="A463" s="609"/>
      <c r="B463" s="609"/>
      <c r="C463" s="609"/>
      <c r="D463" s="609"/>
      <c r="E463" s="609"/>
      <c r="F463" s="609"/>
      <c r="G463" s="609"/>
      <c r="H463" s="609"/>
      <c r="I463" s="609"/>
      <c r="J463" s="609"/>
      <c r="K463" s="609"/>
      <c r="L463" s="609"/>
      <c r="M463" s="609"/>
      <c r="N463" s="609"/>
      <c r="O463" s="123"/>
      <c r="P463" s="123"/>
      <c r="Q463" s="610"/>
      <c r="R463" s="610"/>
      <c r="S463" s="610"/>
      <c r="T463" s="610"/>
      <c r="U463" s="611"/>
      <c r="V463" s="610"/>
      <c r="W463" s="610"/>
      <c r="X463" s="595"/>
      <c r="Z463" s="595"/>
      <c r="AA463" s="600"/>
      <c r="AB463" s="600"/>
      <c r="AC463" s="600"/>
      <c r="AD463" s="600"/>
      <c r="AE463" s="600"/>
      <c r="AF463" s="600"/>
      <c r="AG463" s="600"/>
      <c r="AH463" s="600"/>
      <c r="AI463" s="600"/>
      <c r="AJ463" s="600"/>
      <c r="AK463" s="600"/>
      <c r="AL463" s="600"/>
      <c r="AM463" s="600"/>
      <c r="AN463" s="600"/>
      <c r="AO463" s="600"/>
      <c r="AP463" s="600"/>
      <c r="AQ463" s="600"/>
      <c r="AR463" s="600"/>
      <c r="AS463" s="600"/>
      <c r="AT463" s="600"/>
      <c r="AU463" s="600"/>
      <c r="AV463" s="600"/>
      <c r="AW463" s="600"/>
      <c r="AX463" s="600"/>
      <c r="AY463" s="600"/>
      <c r="AZ463" s="600"/>
      <c r="BA463" s="600"/>
      <c r="BB463" s="600"/>
      <c r="BC463" s="600"/>
      <c r="BD463" s="600"/>
      <c r="BE463" s="600"/>
      <c r="BF463" s="600"/>
      <c r="BG463" s="600"/>
      <c r="BH463" s="600"/>
      <c r="BI463" s="600"/>
      <c r="BJ463" s="600"/>
      <c r="BK463" s="600"/>
      <c r="BL463" s="600"/>
      <c r="BM463" s="600"/>
      <c r="BN463" s="600"/>
      <c r="BO463" s="600"/>
      <c r="BP463" s="600"/>
      <c r="BQ463" s="600"/>
      <c r="BR463" s="600"/>
      <c r="BS463" s="600"/>
      <c r="BT463" s="600"/>
      <c r="BU463" s="600"/>
      <c r="BV463" s="600"/>
      <c r="BW463" s="600"/>
      <c r="BX463" s="600"/>
      <c r="BY463" s="600"/>
      <c r="BZ463" s="600"/>
      <c r="CA463" s="600"/>
      <c r="CB463" s="600"/>
      <c r="CC463" s="600"/>
      <c r="CD463" s="600"/>
      <c r="CE463" s="600"/>
      <c r="CF463" s="600"/>
      <c r="CG463" s="600"/>
      <c r="CH463" s="600"/>
      <c r="CI463" s="600"/>
      <c r="CJ463" s="600"/>
      <c r="CK463" s="600"/>
      <c r="CL463" s="600"/>
      <c r="CM463" s="600"/>
      <c r="CN463" s="600"/>
      <c r="CO463" s="600"/>
      <c r="CP463" s="600"/>
      <c r="CQ463" s="600"/>
      <c r="CR463" s="600"/>
      <c r="CS463" s="600"/>
      <c r="CT463" s="600"/>
      <c r="CU463" s="600"/>
      <c r="CV463" s="600"/>
      <c r="CW463" s="600"/>
      <c r="CX463" s="600"/>
      <c r="CY463" s="600"/>
      <c r="CZ463" s="600"/>
      <c r="DA463" s="600"/>
      <c r="DB463" s="600"/>
      <c r="DC463" s="600"/>
      <c r="DD463" s="600"/>
      <c r="DE463" s="600"/>
      <c r="DF463" s="600"/>
    </row>
    <row r="464" spans="1:110">
      <c r="A464" s="609"/>
      <c r="B464" s="609"/>
      <c r="C464" s="609"/>
      <c r="D464" s="609"/>
      <c r="E464" s="609"/>
      <c r="F464" s="609"/>
      <c r="G464" s="609"/>
      <c r="H464" s="609"/>
      <c r="I464" s="609"/>
      <c r="J464" s="609"/>
      <c r="K464" s="609"/>
      <c r="L464" s="609"/>
      <c r="M464" s="609"/>
      <c r="N464" s="609"/>
      <c r="O464" s="123"/>
      <c r="P464" s="123"/>
      <c r="Q464" s="610"/>
      <c r="R464" s="610"/>
      <c r="S464" s="610"/>
      <c r="T464" s="610"/>
      <c r="U464" s="611"/>
      <c r="V464" s="610"/>
      <c r="W464" s="610"/>
      <c r="X464" s="595"/>
      <c r="Z464" s="595"/>
      <c r="AA464" s="600"/>
      <c r="AB464" s="600"/>
      <c r="AC464" s="600"/>
      <c r="AD464" s="600"/>
      <c r="AE464" s="600"/>
      <c r="AF464" s="600"/>
      <c r="AG464" s="600"/>
      <c r="AH464" s="600"/>
      <c r="AI464" s="600"/>
      <c r="AJ464" s="600"/>
      <c r="AK464" s="600"/>
      <c r="AL464" s="600"/>
      <c r="AM464" s="600"/>
      <c r="AN464" s="600"/>
      <c r="AO464" s="600"/>
      <c r="AP464" s="600"/>
      <c r="AQ464" s="600"/>
      <c r="AR464" s="600"/>
      <c r="AS464" s="600"/>
      <c r="AT464" s="600"/>
      <c r="AU464" s="600"/>
      <c r="AV464" s="600"/>
      <c r="AW464" s="600"/>
      <c r="AX464" s="600"/>
      <c r="AY464" s="600"/>
      <c r="AZ464" s="600"/>
      <c r="BA464" s="600"/>
      <c r="BB464" s="600"/>
      <c r="BC464" s="600"/>
      <c r="BD464" s="600"/>
      <c r="BE464" s="600"/>
      <c r="BF464" s="600"/>
      <c r="BG464" s="600"/>
      <c r="BH464" s="600"/>
      <c r="BI464" s="600"/>
      <c r="BJ464" s="600"/>
      <c r="BK464" s="600"/>
      <c r="BL464" s="600"/>
      <c r="BM464" s="600"/>
      <c r="BN464" s="600"/>
      <c r="BO464" s="600"/>
      <c r="BP464" s="600"/>
      <c r="BQ464" s="600"/>
      <c r="BR464" s="600"/>
      <c r="BS464" s="600"/>
      <c r="BT464" s="600"/>
      <c r="BU464" s="600"/>
      <c r="BV464" s="600"/>
      <c r="BW464" s="600"/>
      <c r="BX464" s="600"/>
      <c r="BY464" s="600"/>
      <c r="BZ464" s="600"/>
      <c r="CA464" s="600"/>
      <c r="CB464" s="600"/>
      <c r="CC464" s="600"/>
      <c r="CD464" s="600"/>
      <c r="CE464" s="600"/>
      <c r="CF464" s="600"/>
      <c r="CG464" s="600"/>
      <c r="CH464" s="600"/>
      <c r="CI464" s="600"/>
      <c r="CJ464" s="600"/>
      <c r="CK464" s="600"/>
      <c r="CL464" s="600"/>
      <c r="CM464" s="600"/>
      <c r="CN464" s="600"/>
      <c r="CO464" s="600"/>
      <c r="CP464" s="600"/>
      <c r="CQ464" s="600"/>
      <c r="CR464" s="600"/>
      <c r="CS464" s="600"/>
      <c r="CT464" s="600"/>
      <c r="CU464" s="600"/>
      <c r="CV464" s="600"/>
      <c r="CW464" s="600"/>
      <c r="CX464" s="600"/>
      <c r="CY464" s="600"/>
      <c r="CZ464" s="600"/>
      <c r="DA464" s="600"/>
      <c r="DB464" s="600"/>
      <c r="DC464" s="600"/>
      <c r="DD464" s="600"/>
      <c r="DE464" s="600"/>
      <c r="DF464" s="600"/>
    </row>
    <row r="465" spans="1:23">
      <c r="A465" s="609"/>
      <c r="B465" s="609"/>
      <c r="C465" s="609"/>
      <c r="D465" s="609"/>
      <c r="E465" s="609"/>
      <c r="F465" s="609"/>
      <c r="G465" s="609"/>
      <c r="H465" s="609"/>
      <c r="I465" s="609"/>
      <c r="J465" s="609"/>
      <c r="K465" s="609"/>
      <c r="L465" s="609"/>
      <c r="M465" s="609"/>
      <c r="N465" s="609"/>
      <c r="O465" s="123"/>
      <c r="P465" s="123"/>
      <c r="Q465" s="610"/>
      <c r="R465" s="610"/>
      <c r="S465" s="610"/>
      <c r="T465" s="610"/>
      <c r="U465" s="611"/>
      <c r="V465" s="610"/>
      <c r="W465" s="610"/>
    </row>
    <row r="466" spans="1:23">
      <c r="A466" s="609"/>
      <c r="B466" s="609"/>
      <c r="C466" s="609"/>
      <c r="D466" s="609"/>
      <c r="E466" s="609"/>
      <c r="F466" s="609"/>
      <c r="G466" s="609"/>
      <c r="H466" s="609"/>
      <c r="I466" s="609"/>
      <c r="J466" s="609"/>
      <c r="K466" s="609"/>
      <c r="L466" s="609"/>
      <c r="M466" s="609"/>
      <c r="N466" s="609"/>
      <c r="O466" s="123"/>
      <c r="P466" s="123"/>
      <c r="Q466" s="610"/>
      <c r="R466" s="610"/>
      <c r="S466" s="610"/>
      <c r="T466" s="610"/>
      <c r="U466" s="611"/>
      <c r="V466" s="610"/>
      <c r="W466" s="610"/>
    </row>
    <row r="467" spans="1:23">
      <c r="A467" s="609"/>
      <c r="B467" s="609"/>
      <c r="C467" s="609"/>
      <c r="D467" s="609"/>
      <c r="E467" s="609"/>
      <c r="F467" s="609"/>
      <c r="G467" s="609"/>
      <c r="H467" s="609"/>
      <c r="I467" s="609"/>
      <c r="J467" s="609"/>
      <c r="K467" s="609"/>
      <c r="L467" s="609"/>
      <c r="M467" s="609"/>
      <c r="N467" s="609"/>
      <c r="O467" s="123"/>
      <c r="P467" s="123"/>
      <c r="Q467" s="610"/>
      <c r="R467" s="610"/>
      <c r="S467" s="610"/>
      <c r="T467" s="610"/>
      <c r="U467" s="611"/>
      <c r="V467" s="610"/>
      <c r="W467" s="610"/>
    </row>
    <row r="468" spans="1:23">
      <c r="A468" s="609"/>
      <c r="B468" s="609"/>
      <c r="C468" s="609"/>
      <c r="D468" s="609"/>
      <c r="E468" s="609"/>
      <c r="F468" s="609"/>
      <c r="G468" s="609"/>
      <c r="H468" s="609"/>
      <c r="I468" s="609"/>
      <c r="J468" s="609"/>
      <c r="K468" s="609"/>
      <c r="L468" s="609"/>
      <c r="M468" s="609"/>
      <c r="N468" s="609"/>
      <c r="O468" s="123"/>
      <c r="P468" s="123"/>
      <c r="Q468" s="610"/>
      <c r="R468" s="610"/>
      <c r="S468" s="610"/>
      <c r="T468" s="610"/>
      <c r="U468" s="611"/>
      <c r="V468" s="610"/>
      <c r="W468" s="610"/>
    </row>
    <row r="469" spans="1:23">
      <c r="A469" s="609"/>
      <c r="B469" s="609"/>
      <c r="C469" s="609"/>
      <c r="D469" s="609"/>
      <c r="E469" s="609"/>
      <c r="F469" s="609"/>
      <c r="G469" s="609"/>
      <c r="H469" s="609"/>
      <c r="I469" s="609"/>
      <c r="J469" s="609"/>
      <c r="K469" s="609"/>
      <c r="L469" s="609"/>
      <c r="M469" s="609"/>
      <c r="N469" s="609"/>
      <c r="O469" s="123"/>
      <c r="P469" s="123"/>
      <c r="Q469" s="610"/>
      <c r="R469" s="610"/>
      <c r="S469" s="610"/>
      <c r="T469" s="610"/>
      <c r="U469" s="611"/>
      <c r="V469" s="610"/>
      <c r="W469" s="610"/>
    </row>
    <row r="470" spans="1:23">
      <c r="A470" s="609"/>
      <c r="B470" s="609"/>
      <c r="C470" s="609"/>
      <c r="D470" s="609"/>
      <c r="E470" s="609"/>
      <c r="F470" s="609"/>
      <c r="G470" s="609"/>
      <c r="H470" s="609"/>
      <c r="I470" s="609"/>
      <c r="J470" s="609"/>
      <c r="K470" s="609"/>
      <c r="L470" s="609"/>
      <c r="M470" s="609"/>
      <c r="N470" s="609"/>
      <c r="O470" s="123"/>
      <c r="P470" s="123"/>
      <c r="Q470" s="610"/>
      <c r="R470" s="610"/>
      <c r="S470" s="610"/>
      <c r="T470" s="610"/>
      <c r="U470" s="611"/>
      <c r="V470" s="610"/>
      <c r="W470" s="610"/>
    </row>
    <row r="471" spans="1:23">
      <c r="A471" s="609"/>
      <c r="B471" s="609"/>
      <c r="C471" s="609"/>
      <c r="D471" s="609"/>
      <c r="E471" s="609"/>
      <c r="F471" s="609"/>
      <c r="G471" s="609"/>
      <c r="H471" s="609"/>
      <c r="I471" s="609"/>
      <c r="J471" s="609"/>
      <c r="K471" s="609"/>
      <c r="L471" s="609"/>
      <c r="M471" s="609"/>
      <c r="N471" s="609"/>
      <c r="O471" s="123"/>
      <c r="P471" s="123"/>
      <c r="Q471" s="610"/>
      <c r="R471" s="610"/>
      <c r="S471" s="610"/>
      <c r="T471" s="610"/>
      <c r="U471" s="611"/>
      <c r="V471" s="610"/>
      <c r="W471" s="610"/>
    </row>
    <row r="472" spans="1:23">
      <c r="A472" s="609"/>
      <c r="B472" s="609"/>
      <c r="C472" s="609"/>
      <c r="D472" s="609"/>
      <c r="E472" s="609"/>
      <c r="F472" s="609"/>
      <c r="G472" s="609"/>
      <c r="H472" s="609"/>
      <c r="I472" s="609"/>
      <c r="J472" s="609"/>
      <c r="K472" s="609"/>
      <c r="L472" s="609"/>
      <c r="M472" s="609"/>
      <c r="N472" s="609"/>
      <c r="O472" s="123"/>
      <c r="P472" s="123"/>
      <c r="Q472" s="610"/>
      <c r="R472" s="610"/>
      <c r="S472" s="610"/>
      <c r="T472" s="610"/>
      <c r="U472" s="611"/>
      <c r="V472" s="610"/>
      <c r="W472" s="610"/>
    </row>
    <row r="473" spans="1:23">
      <c r="A473" s="609"/>
      <c r="B473" s="609"/>
      <c r="C473" s="609"/>
      <c r="D473" s="609"/>
      <c r="E473" s="609"/>
      <c r="F473" s="609"/>
      <c r="G473" s="609"/>
      <c r="H473" s="609"/>
      <c r="I473" s="609"/>
      <c r="J473" s="609"/>
      <c r="K473" s="609"/>
      <c r="L473" s="609"/>
      <c r="M473" s="609"/>
      <c r="N473" s="609"/>
      <c r="O473" s="123"/>
      <c r="P473" s="123"/>
      <c r="Q473" s="610"/>
      <c r="R473" s="610"/>
      <c r="S473" s="610"/>
      <c r="T473" s="610"/>
      <c r="U473" s="611"/>
      <c r="V473" s="610"/>
      <c r="W473" s="610"/>
    </row>
    <row r="474" spans="1:23">
      <c r="A474" s="609"/>
      <c r="B474" s="609"/>
      <c r="C474" s="609"/>
      <c r="D474" s="609"/>
      <c r="E474" s="609"/>
      <c r="F474" s="609"/>
      <c r="G474" s="609"/>
      <c r="H474" s="609"/>
      <c r="I474" s="609"/>
      <c r="J474" s="609"/>
      <c r="K474" s="609"/>
      <c r="L474" s="609"/>
      <c r="M474" s="609"/>
      <c r="N474" s="609"/>
      <c r="O474" s="123"/>
      <c r="P474" s="123"/>
      <c r="Q474" s="610"/>
      <c r="R474" s="610"/>
      <c r="S474" s="610"/>
      <c r="T474" s="610"/>
      <c r="U474" s="611"/>
      <c r="V474" s="610"/>
      <c r="W474" s="610"/>
    </row>
    <row r="475" spans="1:23">
      <c r="A475" s="609"/>
      <c r="B475" s="609"/>
      <c r="C475" s="609"/>
      <c r="D475" s="609"/>
      <c r="E475" s="609"/>
      <c r="F475" s="609"/>
      <c r="G475" s="609"/>
      <c r="H475" s="609"/>
      <c r="I475" s="609"/>
      <c r="J475" s="609"/>
      <c r="K475" s="609"/>
      <c r="L475" s="609"/>
      <c r="M475" s="609"/>
      <c r="N475" s="609"/>
      <c r="O475" s="123"/>
      <c r="P475" s="123"/>
      <c r="Q475" s="610"/>
      <c r="R475" s="610"/>
      <c r="S475" s="610"/>
      <c r="T475" s="610"/>
      <c r="U475" s="611"/>
      <c r="V475" s="610"/>
      <c r="W475" s="610"/>
    </row>
    <row r="476" spans="1:23">
      <c r="A476" s="609"/>
      <c r="B476" s="609"/>
      <c r="C476" s="609"/>
      <c r="D476" s="609"/>
      <c r="E476" s="609"/>
      <c r="F476" s="609"/>
      <c r="G476" s="609"/>
      <c r="H476" s="609"/>
      <c r="I476" s="609"/>
      <c r="J476" s="609"/>
      <c r="K476" s="609"/>
      <c r="L476" s="609"/>
      <c r="M476" s="609"/>
      <c r="N476" s="609"/>
      <c r="O476" s="123"/>
      <c r="P476" s="123"/>
      <c r="Q476" s="610"/>
      <c r="R476" s="610"/>
      <c r="S476" s="610"/>
      <c r="T476" s="610"/>
      <c r="U476" s="611"/>
      <c r="V476" s="610"/>
      <c r="W476" s="610"/>
    </row>
    <row r="477" spans="1:23">
      <c r="A477" s="609"/>
      <c r="B477" s="609"/>
      <c r="C477" s="609"/>
      <c r="D477" s="609"/>
      <c r="E477" s="609"/>
      <c r="F477" s="609"/>
      <c r="G477" s="609"/>
      <c r="H477" s="609"/>
      <c r="I477" s="609"/>
      <c r="J477" s="609"/>
      <c r="K477" s="609"/>
      <c r="L477" s="609"/>
      <c r="M477" s="609"/>
      <c r="N477" s="609"/>
      <c r="O477" s="123"/>
      <c r="P477" s="123"/>
      <c r="Q477" s="610"/>
      <c r="R477" s="610"/>
      <c r="S477" s="610"/>
      <c r="T477" s="610"/>
      <c r="U477" s="611"/>
      <c r="V477" s="610"/>
      <c r="W477" s="610"/>
    </row>
    <row r="478" spans="1:23">
      <c r="A478" s="609"/>
      <c r="B478" s="609"/>
      <c r="C478" s="609"/>
      <c r="D478" s="609"/>
      <c r="E478" s="609"/>
      <c r="F478" s="609"/>
      <c r="G478" s="609"/>
      <c r="H478" s="609"/>
      <c r="I478" s="609"/>
      <c r="J478" s="609"/>
      <c r="K478" s="609"/>
      <c r="L478" s="609"/>
      <c r="M478" s="609"/>
      <c r="N478" s="609"/>
      <c r="O478" s="123"/>
      <c r="P478" s="123"/>
      <c r="Q478" s="610"/>
      <c r="R478" s="610"/>
      <c r="S478" s="610"/>
      <c r="T478" s="610"/>
      <c r="U478" s="611"/>
      <c r="V478" s="610"/>
      <c r="W478" s="610"/>
    </row>
    <row r="479" spans="1:23">
      <c r="A479" s="609"/>
      <c r="B479" s="609"/>
      <c r="C479" s="609"/>
      <c r="D479" s="609"/>
      <c r="E479" s="609"/>
      <c r="F479" s="609"/>
      <c r="G479" s="609"/>
      <c r="H479" s="609"/>
      <c r="I479" s="609"/>
      <c r="J479" s="609"/>
      <c r="K479" s="609"/>
      <c r="L479" s="609"/>
      <c r="M479" s="609"/>
      <c r="N479" s="609"/>
      <c r="O479" s="123"/>
      <c r="P479" s="123"/>
      <c r="Q479" s="610"/>
      <c r="R479" s="610"/>
      <c r="S479" s="610"/>
      <c r="T479" s="610"/>
      <c r="U479" s="611"/>
      <c r="V479" s="610"/>
      <c r="W479" s="610"/>
    </row>
    <row r="480" spans="1:23">
      <c r="A480" s="609"/>
      <c r="B480" s="609"/>
      <c r="C480" s="609"/>
      <c r="D480" s="609"/>
      <c r="E480" s="609"/>
      <c r="F480" s="609"/>
      <c r="G480" s="609"/>
      <c r="H480" s="609"/>
      <c r="I480" s="609"/>
      <c r="J480" s="609"/>
      <c r="K480" s="609"/>
      <c r="L480" s="609"/>
      <c r="M480" s="609"/>
      <c r="N480" s="609"/>
      <c r="O480" s="123"/>
      <c r="P480" s="123"/>
      <c r="Q480" s="610"/>
      <c r="R480" s="610"/>
      <c r="S480" s="610"/>
      <c r="T480" s="610"/>
      <c r="U480" s="611"/>
      <c r="V480" s="610"/>
      <c r="W480" s="610"/>
    </row>
    <row r="481" spans="1:23">
      <c r="A481" s="609"/>
      <c r="B481" s="609"/>
      <c r="C481" s="609"/>
      <c r="D481" s="609"/>
      <c r="E481" s="609"/>
      <c r="F481" s="609"/>
      <c r="G481" s="609"/>
      <c r="H481" s="609"/>
      <c r="I481" s="609"/>
      <c r="J481" s="609"/>
      <c r="K481" s="609"/>
      <c r="L481" s="609"/>
      <c r="M481" s="609"/>
      <c r="N481" s="609"/>
      <c r="O481" s="123"/>
      <c r="P481" s="123"/>
      <c r="Q481" s="610"/>
      <c r="R481" s="610"/>
      <c r="S481" s="610"/>
      <c r="T481" s="610"/>
      <c r="U481" s="611"/>
      <c r="V481" s="610"/>
      <c r="W481" s="610"/>
    </row>
    <row r="482" spans="1:23">
      <c r="A482" s="609"/>
      <c r="B482" s="609"/>
      <c r="C482" s="609"/>
      <c r="D482" s="609"/>
      <c r="E482" s="609"/>
      <c r="F482" s="609"/>
      <c r="G482" s="609"/>
      <c r="H482" s="609"/>
      <c r="I482" s="609"/>
      <c r="J482" s="609"/>
      <c r="K482" s="609"/>
      <c r="L482" s="609"/>
      <c r="M482" s="609"/>
      <c r="N482" s="609"/>
      <c r="O482" s="123"/>
      <c r="P482" s="123"/>
      <c r="Q482" s="610"/>
      <c r="R482" s="610"/>
      <c r="S482" s="610"/>
      <c r="T482" s="610"/>
      <c r="U482" s="611"/>
      <c r="V482" s="610"/>
      <c r="W482" s="610"/>
    </row>
    <row r="483" spans="1:23">
      <c r="A483" s="609"/>
      <c r="B483" s="609"/>
      <c r="C483" s="609"/>
      <c r="D483" s="609"/>
      <c r="E483" s="609"/>
      <c r="F483" s="609"/>
      <c r="G483" s="609"/>
      <c r="H483" s="609"/>
      <c r="I483" s="609"/>
      <c r="J483" s="609"/>
      <c r="K483" s="609"/>
      <c r="L483" s="609"/>
      <c r="M483" s="609"/>
      <c r="N483" s="609"/>
      <c r="O483" s="123"/>
      <c r="P483" s="123"/>
      <c r="Q483" s="610"/>
      <c r="R483" s="610"/>
      <c r="S483" s="610"/>
      <c r="T483" s="610"/>
      <c r="U483" s="611"/>
      <c r="V483" s="610"/>
      <c r="W483" s="610"/>
    </row>
    <row r="484" spans="1:23">
      <c r="A484" s="609"/>
      <c r="B484" s="609"/>
      <c r="C484" s="609"/>
      <c r="D484" s="609"/>
      <c r="E484" s="609"/>
      <c r="F484" s="609"/>
      <c r="G484" s="609"/>
      <c r="H484" s="609"/>
      <c r="I484" s="609"/>
      <c r="J484" s="609"/>
      <c r="K484" s="609"/>
      <c r="L484" s="609"/>
      <c r="M484" s="609"/>
      <c r="N484" s="609"/>
      <c r="O484" s="123"/>
      <c r="P484" s="123"/>
      <c r="Q484" s="610"/>
      <c r="R484" s="610"/>
      <c r="S484" s="610"/>
      <c r="T484" s="610"/>
      <c r="U484" s="611"/>
      <c r="V484" s="610"/>
      <c r="W484" s="610"/>
    </row>
    <row r="485" spans="1:23">
      <c r="A485" s="609"/>
      <c r="B485" s="609"/>
      <c r="C485" s="609"/>
      <c r="D485" s="609"/>
      <c r="E485" s="609"/>
      <c r="F485" s="609"/>
      <c r="G485" s="609"/>
      <c r="H485" s="609"/>
      <c r="I485" s="609"/>
      <c r="J485" s="609"/>
      <c r="K485" s="609"/>
      <c r="L485" s="609"/>
      <c r="M485" s="609"/>
      <c r="N485" s="609"/>
      <c r="O485" s="123"/>
      <c r="P485" s="123"/>
      <c r="Q485" s="610"/>
      <c r="R485" s="610"/>
      <c r="S485" s="610"/>
      <c r="T485" s="610"/>
      <c r="U485" s="611"/>
      <c r="V485" s="610"/>
      <c r="W485" s="610"/>
    </row>
    <row r="486" spans="1:23">
      <c r="A486" s="609"/>
      <c r="B486" s="609"/>
      <c r="C486" s="609"/>
      <c r="D486" s="609"/>
      <c r="E486" s="609"/>
      <c r="F486" s="609"/>
      <c r="G486" s="609"/>
      <c r="H486" s="609"/>
      <c r="I486" s="609"/>
      <c r="J486" s="609"/>
      <c r="K486" s="609"/>
      <c r="L486" s="609"/>
      <c r="M486" s="609"/>
      <c r="N486" s="609"/>
      <c r="O486" s="123"/>
      <c r="P486" s="123"/>
      <c r="Q486" s="610"/>
      <c r="R486" s="610"/>
      <c r="S486" s="610"/>
      <c r="T486" s="610"/>
      <c r="U486" s="611"/>
      <c r="V486" s="610"/>
      <c r="W486" s="610"/>
    </row>
    <row r="487" spans="1:23">
      <c r="A487" s="609"/>
      <c r="B487" s="609"/>
      <c r="C487" s="609"/>
      <c r="D487" s="609"/>
      <c r="E487" s="609"/>
      <c r="F487" s="609"/>
      <c r="G487" s="609"/>
      <c r="H487" s="609"/>
      <c r="I487" s="609"/>
      <c r="J487" s="609"/>
      <c r="K487" s="609"/>
      <c r="L487" s="609"/>
      <c r="M487" s="609"/>
      <c r="N487" s="609"/>
      <c r="O487" s="123"/>
      <c r="P487" s="123"/>
      <c r="Q487" s="610"/>
      <c r="R487" s="610"/>
      <c r="S487" s="610"/>
      <c r="T487" s="610"/>
      <c r="U487" s="611"/>
      <c r="V487" s="610"/>
      <c r="W487" s="610"/>
    </row>
    <row r="488" spans="1:23">
      <c r="A488" s="609"/>
      <c r="B488" s="609"/>
      <c r="C488" s="609"/>
      <c r="D488" s="609"/>
      <c r="E488" s="609"/>
      <c r="F488" s="609"/>
      <c r="G488" s="609"/>
      <c r="H488" s="609"/>
      <c r="I488" s="609"/>
      <c r="J488" s="609"/>
      <c r="K488" s="609"/>
      <c r="L488" s="609"/>
      <c r="M488" s="609"/>
      <c r="N488" s="609"/>
      <c r="O488" s="123"/>
      <c r="P488" s="123"/>
      <c r="Q488" s="610"/>
      <c r="R488" s="610"/>
      <c r="S488" s="610"/>
      <c r="T488" s="610"/>
      <c r="U488" s="611"/>
      <c r="V488" s="610"/>
      <c r="W488" s="610"/>
    </row>
    <row r="489" spans="1:23">
      <c r="A489" s="609"/>
      <c r="B489" s="609"/>
      <c r="C489" s="609"/>
      <c r="D489" s="609"/>
      <c r="E489" s="609"/>
      <c r="F489" s="609"/>
      <c r="G489" s="609"/>
      <c r="H489" s="609"/>
      <c r="I489" s="609"/>
      <c r="J489" s="609"/>
      <c r="K489" s="609"/>
      <c r="L489" s="609"/>
      <c r="M489" s="609"/>
      <c r="N489" s="609"/>
      <c r="O489" s="123"/>
      <c r="P489" s="123"/>
      <c r="Q489" s="610"/>
      <c r="R489" s="610"/>
      <c r="S489" s="610"/>
      <c r="T489" s="610"/>
      <c r="U489" s="611"/>
      <c r="V489" s="610"/>
      <c r="W489" s="610"/>
    </row>
    <row r="490" spans="1:23">
      <c r="A490" s="609"/>
      <c r="B490" s="609"/>
      <c r="C490" s="609"/>
      <c r="D490" s="609"/>
      <c r="E490" s="609"/>
      <c r="F490" s="609"/>
      <c r="G490" s="609"/>
      <c r="H490" s="609"/>
      <c r="I490" s="609"/>
      <c r="J490" s="609"/>
      <c r="K490" s="609"/>
      <c r="L490" s="609"/>
      <c r="M490" s="609"/>
      <c r="N490" s="609"/>
      <c r="O490" s="123"/>
      <c r="P490" s="123"/>
      <c r="Q490" s="610"/>
      <c r="R490" s="610"/>
      <c r="S490" s="610"/>
      <c r="T490" s="610"/>
      <c r="U490" s="611"/>
      <c r="V490" s="610"/>
      <c r="W490" s="610"/>
    </row>
    <row r="491" spans="1:23">
      <c r="A491" s="139"/>
      <c r="B491" s="609"/>
      <c r="C491" s="609"/>
      <c r="D491" s="609"/>
      <c r="E491" s="609"/>
      <c r="F491" s="609"/>
      <c r="G491" s="609"/>
      <c r="H491" s="609"/>
      <c r="I491" s="609"/>
      <c r="J491" s="609"/>
      <c r="K491" s="609"/>
      <c r="L491" s="609"/>
      <c r="M491" s="609"/>
      <c r="N491" s="609"/>
      <c r="O491" s="123"/>
      <c r="P491" s="123"/>
      <c r="Q491" s="610"/>
      <c r="R491" s="610"/>
      <c r="S491" s="610"/>
      <c r="T491" s="610"/>
      <c r="U491" s="611"/>
      <c r="V491" s="610"/>
      <c r="W491" s="610"/>
    </row>
    <row r="492" spans="1:23">
      <c r="A492" s="609"/>
      <c r="B492" s="609"/>
      <c r="C492" s="609"/>
      <c r="D492" s="609"/>
      <c r="E492" s="609"/>
      <c r="F492" s="609"/>
      <c r="G492" s="609"/>
      <c r="H492" s="609"/>
      <c r="I492" s="609"/>
      <c r="J492" s="609"/>
      <c r="K492" s="609"/>
      <c r="L492" s="609"/>
      <c r="M492" s="609"/>
      <c r="N492" s="609"/>
      <c r="O492" s="123"/>
      <c r="P492" s="123"/>
      <c r="Q492" s="610"/>
      <c r="R492" s="610"/>
      <c r="S492" s="610"/>
      <c r="T492" s="610"/>
      <c r="U492" s="611"/>
      <c r="V492" s="610"/>
      <c r="W492" s="610"/>
    </row>
    <row r="493" spans="1:23">
      <c r="A493" s="609"/>
      <c r="B493" s="609"/>
      <c r="C493" s="609"/>
      <c r="D493" s="609"/>
      <c r="E493" s="609"/>
      <c r="F493" s="609"/>
      <c r="G493" s="609"/>
      <c r="H493" s="609"/>
      <c r="I493" s="609"/>
      <c r="J493" s="609"/>
      <c r="K493" s="609"/>
      <c r="L493" s="609"/>
      <c r="M493" s="609"/>
      <c r="N493" s="609"/>
      <c r="O493" s="123"/>
      <c r="P493" s="123"/>
      <c r="Q493" s="610"/>
      <c r="R493" s="610"/>
      <c r="S493" s="610"/>
      <c r="T493" s="610"/>
      <c r="U493" s="611"/>
      <c r="V493" s="610"/>
      <c r="W493" s="610"/>
    </row>
    <row r="494" spans="1:23">
      <c r="A494" s="609"/>
      <c r="B494" s="609"/>
      <c r="C494" s="609"/>
      <c r="D494" s="609"/>
      <c r="E494" s="609"/>
      <c r="F494" s="609"/>
      <c r="G494" s="609"/>
      <c r="H494" s="609"/>
      <c r="I494" s="609"/>
      <c r="J494" s="609"/>
      <c r="K494" s="609"/>
      <c r="L494" s="609"/>
      <c r="M494" s="609"/>
      <c r="N494" s="609"/>
      <c r="O494" s="123"/>
      <c r="P494" s="123"/>
      <c r="Q494" s="610"/>
      <c r="R494" s="610"/>
      <c r="S494" s="610"/>
      <c r="T494" s="610"/>
      <c r="U494" s="611"/>
      <c r="V494" s="610"/>
      <c r="W494" s="610"/>
    </row>
    <row r="495" spans="1:23">
      <c r="A495" s="609"/>
      <c r="B495" s="609"/>
      <c r="C495" s="609"/>
      <c r="D495" s="609"/>
      <c r="E495" s="609"/>
      <c r="F495" s="609"/>
      <c r="G495" s="609"/>
      <c r="H495" s="609"/>
      <c r="I495" s="609"/>
      <c r="J495" s="609"/>
      <c r="K495" s="609"/>
      <c r="L495" s="609"/>
      <c r="M495" s="609"/>
      <c r="N495" s="609"/>
      <c r="O495" s="123"/>
      <c r="P495" s="123"/>
      <c r="Q495" s="610"/>
      <c r="R495" s="610"/>
      <c r="S495" s="610"/>
      <c r="T495" s="610"/>
      <c r="U495" s="611"/>
      <c r="V495" s="610"/>
      <c r="W495" s="610"/>
    </row>
    <row r="496" spans="1:23">
      <c r="A496" s="609"/>
      <c r="B496" s="609"/>
      <c r="C496" s="609"/>
      <c r="D496" s="609"/>
      <c r="E496" s="609"/>
      <c r="F496" s="609"/>
      <c r="G496" s="609"/>
      <c r="H496" s="609"/>
      <c r="I496" s="609"/>
      <c r="J496" s="609"/>
      <c r="K496" s="609"/>
      <c r="L496" s="609"/>
      <c r="M496" s="609"/>
      <c r="N496" s="609"/>
      <c r="O496" s="123"/>
      <c r="P496" s="123"/>
      <c r="Q496" s="610"/>
      <c r="R496" s="610"/>
      <c r="S496" s="610"/>
      <c r="T496" s="610"/>
      <c r="U496" s="611"/>
      <c r="V496" s="610"/>
      <c r="W496" s="610"/>
    </row>
    <row r="497" spans="1:23">
      <c r="A497" s="609"/>
      <c r="B497" s="609"/>
      <c r="C497" s="609"/>
      <c r="D497" s="609"/>
      <c r="E497" s="609"/>
      <c r="F497" s="609"/>
      <c r="G497" s="609"/>
      <c r="H497" s="609"/>
      <c r="I497" s="609"/>
      <c r="J497" s="609"/>
      <c r="K497" s="609"/>
      <c r="L497" s="609"/>
      <c r="M497" s="609"/>
      <c r="N497" s="609"/>
      <c r="O497" s="123"/>
      <c r="P497" s="123"/>
      <c r="Q497" s="610"/>
      <c r="R497" s="610"/>
      <c r="S497" s="610"/>
      <c r="T497" s="610"/>
      <c r="U497" s="611"/>
      <c r="V497" s="610"/>
      <c r="W497" s="610"/>
    </row>
    <row r="498" spans="1:23">
      <c r="A498" s="609"/>
      <c r="B498" s="609"/>
      <c r="C498" s="609"/>
      <c r="D498" s="609"/>
      <c r="E498" s="609"/>
      <c r="F498" s="609"/>
      <c r="G498" s="609"/>
      <c r="H498" s="609"/>
      <c r="I498" s="609"/>
      <c r="J498" s="609"/>
      <c r="K498" s="609"/>
      <c r="L498" s="609"/>
      <c r="M498" s="609"/>
      <c r="N498" s="609"/>
      <c r="O498" s="123"/>
      <c r="P498" s="123"/>
      <c r="Q498" s="610"/>
      <c r="R498" s="610"/>
      <c r="S498" s="610"/>
      <c r="T498" s="610"/>
      <c r="U498" s="611"/>
      <c r="V498" s="610"/>
      <c r="W498" s="610"/>
    </row>
    <row r="499" spans="1:23">
      <c r="A499" s="609"/>
      <c r="B499" s="609"/>
      <c r="C499" s="609"/>
      <c r="D499" s="609"/>
      <c r="E499" s="609"/>
      <c r="F499" s="609"/>
      <c r="G499" s="609"/>
      <c r="H499" s="609"/>
      <c r="I499" s="609"/>
      <c r="J499" s="609"/>
      <c r="K499" s="609"/>
      <c r="L499" s="609"/>
      <c r="M499" s="609"/>
      <c r="N499" s="609"/>
      <c r="O499" s="123"/>
      <c r="P499" s="123"/>
      <c r="Q499" s="610"/>
      <c r="R499" s="610"/>
      <c r="S499" s="610"/>
      <c r="T499" s="610"/>
      <c r="U499" s="611"/>
      <c r="V499" s="610"/>
      <c r="W499" s="610"/>
    </row>
    <row r="500" spans="1:23">
      <c r="A500" s="609"/>
      <c r="B500" s="609"/>
      <c r="C500" s="609"/>
      <c r="D500" s="609"/>
      <c r="E500" s="609"/>
      <c r="F500" s="609"/>
      <c r="G500" s="609"/>
      <c r="H500" s="609"/>
      <c r="I500" s="609"/>
      <c r="J500" s="609"/>
      <c r="K500" s="609"/>
      <c r="L500" s="609"/>
      <c r="M500" s="609"/>
      <c r="N500" s="609"/>
      <c r="O500" s="123"/>
      <c r="P500" s="123"/>
      <c r="Q500" s="610"/>
      <c r="R500" s="610"/>
      <c r="S500" s="610"/>
      <c r="T500" s="610"/>
      <c r="U500" s="611"/>
      <c r="V500" s="610"/>
      <c r="W500" s="610"/>
    </row>
    <row r="501" spans="1:23">
      <c r="A501" s="609"/>
      <c r="B501" s="609"/>
      <c r="C501" s="609"/>
      <c r="D501" s="609"/>
      <c r="E501" s="609"/>
      <c r="F501" s="609"/>
      <c r="G501" s="609"/>
      <c r="H501" s="609"/>
      <c r="I501" s="609"/>
      <c r="J501" s="609"/>
      <c r="K501" s="609"/>
      <c r="L501" s="609"/>
      <c r="M501" s="609"/>
      <c r="N501" s="609"/>
      <c r="O501" s="123"/>
      <c r="P501" s="123"/>
      <c r="Q501" s="610"/>
      <c r="R501" s="610"/>
      <c r="S501" s="610"/>
      <c r="T501" s="610"/>
      <c r="U501" s="611"/>
      <c r="V501" s="610"/>
      <c r="W501" s="610"/>
    </row>
    <row r="502" spans="1:23">
      <c r="A502" s="609"/>
      <c r="B502" s="609"/>
      <c r="C502" s="609"/>
      <c r="D502" s="609"/>
      <c r="E502" s="609"/>
      <c r="F502" s="609"/>
      <c r="G502" s="609"/>
      <c r="H502" s="609"/>
      <c r="I502" s="609"/>
      <c r="J502" s="609"/>
      <c r="K502" s="609"/>
      <c r="L502" s="609"/>
      <c r="M502" s="609"/>
      <c r="N502" s="609"/>
      <c r="O502" s="123"/>
      <c r="P502" s="123"/>
      <c r="Q502" s="610"/>
      <c r="R502" s="610"/>
      <c r="S502" s="610"/>
      <c r="T502" s="610"/>
      <c r="U502" s="611"/>
      <c r="V502" s="610"/>
      <c r="W502" s="610"/>
    </row>
    <row r="503" spans="1:23">
      <c r="A503" s="609"/>
      <c r="B503" s="609"/>
      <c r="C503" s="609"/>
      <c r="D503" s="609"/>
      <c r="E503" s="609"/>
      <c r="F503" s="609"/>
      <c r="G503" s="609"/>
      <c r="H503" s="609"/>
      <c r="I503" s="609"/>
      <c r="J503" s="609"/>
      <c r="K503" s="609"/>
      <c r="L503" s="609"/>
      <c r="M503" s="609"/>
      <c r="N503" s="609"/>
      <c r="O503" s="123"/>
      <c r="P503" s="123"/>
      <c r="Q503" s="610"/>
      <c r="R503" s="610"/>
      <c r="S503" s="610"/>
      <c r="T503" s="610"/>
      <c r="U503" s="611"/>
      <c r="V503" s="610"/>
      <c r="W503" s="610"/>
    </row>
    <row r="504" spans="1:23">
      <c r="A504" s="609"/>
      <c r="B504" s="609"/>
      <c r="C504" s="609"/>
      <c r="D504" s="609"/>
      <c r="E504" s="609"/>
      <c r="F504" s="609"/>
      <c r="G504" s="609"/>
      <c r="H504" s="609"/>
      <c r="I504" s="609"/>
      <c r="J504" s="609"/>
      <c r="K504" s="609"/>
      <c r="L504" s="609"/>
      <c r="M504" s="609"/>
      <c r="N504" s="609"/>
      <c r="O504" s="123"/>
      <c r="P504" s="123"/>
      <c r="Q504" s="610"/>
      <c r="R504" s="610"/>
      <c r="S504" s="610"/>
      <c r="T504" s="610"/>
      <c r="U504" s="611"/>
      <c r="V504" s="610"/>
      <c r="W504" s="610"/>
    </row>
    <row r="505" spans="1:23">
      <c r="A505" s="609"/>
      <c r="B505" s="609"/>
      <c r="C505" s="609"/>
      <c r="D505" s="609"/>
      <c r="E505" s="609"/>
      <c r="F505" s="609"/>
      <c r="G505" s="609"/>
      <c r="H505" s="609"/>
      <c r="I505" s="609"/>
      <c r="J505" s="609"/>
      <c r="K505" s="609"/>
      <c r="L505" s="609"/>
      <c r="M505" s="609"/>
      <c r="N505" s="609"/>
      <c r="O505" s="123"/>
      <c r="P505" s="123"/>
      <c r="Q505" s="610"/>
      <c r="R505" s="610"/>
      <c r="S505" s="610"/>
      <c r="T505" s="610"/>
      <c r="U505" s="611"/>
      <c r="V505" s="610"/>
      <c r="W505" s="610"/>
    </row>
    <row r="506" spans="1:23">
      <c r="A506" s="609"/>
      <c r="B506" s="609"/>
      <c r="C506" s="609"/>
      <c r="D506" s="609"/>
      <c r="E506" s="609"/>
      <c r="F506" s="609"/>
      <c r="G506" s="609"/>
      <c r="H506" s="609"/>
      <c r="I506" s="609"/>
      <c r="J506" s="609"/>
      <c r="K506" s="609"/>
      <c r="L506" s="609"/>
      <c r="M506" s="609"/>
      <c r="N506" s="609"/>
      <c r="O506" s="123"/>
      <c r="P506" s="123"/>
      <c r="Q506" s="610"/>
      <c r="R506" s="610"/>
      <c r="S506" s="610"/>
      <c r="T506" s="610"/>
      <c r="U506" s="611"/>
      <c r="V506" s="610"/>
      <c r="W506" s="610"/>
    </row>
    <row r="507" spans="1:23">
      <c r="A507" s="609"/>
      <c r="B507" s="609"/>
      <c r="C507" s="609"/>
      <c r="D507" s="609"/>
      <c r="E507" s="609"/>
      <c r="F507" s="609"/>
      <c r="G507" s="609"/>
      <c r="H507" s="609"/>
      <c r="I507" s="609"/>
      <c r="J507" s="609"/>
      <c r="K507" s="609"/>
      <c r="L507" s="609"/>
      <c r="M507" s="609"/>
      <c r="N507" s="609"/>
      <c r="O507" s="123"/>
      <c r="P507" s="123"/>
      <c r="Q507" s="610"/>
      <c r="R507" s="610"/>
      <c r="S507" s="610"/>
      <c r="T507" s="610"/>
      <c r="U507" s="611"/>
      <c r="V507" s="610"/>
      <c r="W507" s="610"/>
    </row>
    <row r="508" spans="1:23">
      <c r="A508" s="609"/>
      <c r="B508" s="609"/>
      <c r="C508" s="609"/>
      <c r="D508" s="609"/>
      <c r="E508" s="609"/>
      <c r="F508" s="609"/>
      <c r="G508" s="609"/>
      <c r="H508" s="609"/>
      <c r="I508" s="609"/>
      <c r="J508" s="609"/>
      <c r="K508" s="609"/>
      <c r="L508" s="609"/>
      <c r="M508" s="609"/>
      <c r="N508" s="609"/>
      <c r="O508" s="123"/>
      <c r="P508" s="123"/>
      <c r="Q508" s="610"/>
      <c r="R508" s="610"/>
      <c r="S508" s="610"/>
      <c r="T508" s="610"/>
      <c r="U508" s="611"/>
      <c r="V508" s="610"/>
      <c r="W508" s="610"/>
    </row>
    <row r="509" spans="1:23">
      <c r="A509" s="609"/>
      <c r="B509" s="609"/>
      <c r="C509" s="609"/>
      <c r="D509" s="609"/>
      <c r="E509" s="609"/>
      <c r="F509" s="609"/>
      <c r="G509" s="609"/>
      <c r="H509" s="609"/>
      <c r="I509" s="609"/>
      <c r="J509" s="609"/>
      <c r="K509" s="609"/>
      <c r="L509" s="609"/>
      <c r="M509" s="609"/>
      <c r="N509" s="609"/>
      <c r="O509" s="123"/>
      <c r="P509" s="123"/>
      <c r="Q509" s="610"/>
      <c r="R509" s="610"/>
      <c r="S509" s="610"/>
      <c r="T509" s="610"/>
      <c r="U509" s="611"/>
      <c r="V509" s="610"/>
      <c r="W509" s="610"/>
    </row>
    <row r="510" spans="1:23">
      <c r="A510" s="609"/>
      <c r="B510" s="609"/>
      <c r="C510" s="609"/>
      <c r="D510" s="609"/>
      <c r="E510" s="609"/>
      <c r="F510" s="609"/>
      <c r="G510" s="609"/>
      <c r="H510" s="609"/>
      <c r="I510" s="609"/>
      <c r="J510" s="609"/>
      <c r="K510" s="609"/>
      <c r="L510" s="609"/>
      <c r="M510" s="609"/>
      <c r="N510" s="609"/>
      <c r="O510" s="123"/>
      <c r="P510" s="123"/>
      <c r="Q510" s="610"/>
      <c r="R510" s="610"/>
      <c r="S510" s="610"/>
      <c r="T510" s="610"/>
      <c r="U510" s="611"/>
      <c r="V510" s="610"/>
      <c r="W510" s="610"/>
    </row>
    <row r="511" spans="1:23">
      <c r="A511" s="609"/>
      <c r="B511" s="609"/>
      <c r="C511" s="609"/>
      <c r="D511" s="609"/>
      <c r="E511" s="609"/>
      <c r="F511" s="609"/>
      <c r="G511" s="609"/>
      <c r="H511" s="609"/>
      <c r="I511" s="609"/>
      <c r="J511" s="609"/>
      <c r="K511" s="609"/>
      <c r="L511" s="609"/>
      <c r="M511" s="609"/>
      <c r="N511" s="609"/>
      <c r="O511" s="123"/>
      <c r="P511" s="123"/>
      <c r="Q511" s="610"/>
      <c r="R511" s="610"/>
      <c r="S511" s="610"/>
      <c r="T511" s="610"/>
      <c r="U511" s="611"/>
      <c r="V511" s="610"/>
      <c r="W511" s="610"/>
    </row>
    <row r="512" spans="1:23">
      <c r="A512" s="609"/>
      <c r="B512" s="609"/>
      <c r="C512" s="609"/>
      <c r="D512" s="609"/>
      <c r="E512" s="609"/>
      <c r="F512" s="609"/>
      <c r="G512" s="609"/>
      <c r="H512" s="609"/>
      <c r="I512" s="609"/>
      <c r="J512" s="609"/>
      <c r="K512" s="609"/>
      <c r="L512" s="609"/>
      <c r="M512" s="609"/>
      <c r="N512" s="609"/>
      <c r="O512" s="123"/>
      <c r="P512" s="123"/>
      <c r="Q512" s="610"/>
      <c r="R512" s="610"/>
      <c r="S512" s="610"/>
      <c r="T512" s="610"/>
      <c r="U512" s="611"/>
      <c r="V512" s="610"/>
      <c r="W512" s="610"/>
    </row>
    <row r="513" spans="1:23">
      <c r="A513" s="609"/>
      <c r="B513" s="609"/>
      <c r="C513" s="609"/>
      <c r="D513" s="609"/>
      <c r="E513" s="609"/>
      <c r="F513" s="609"/>
      <c r="G513" s="609"/>
      <c r="H513" s="609"/>
      <c r="I513" s="609"/>
      <c r="J513" s="609"/>
      <c r="K513" s="609"/>
      <c r="L513" s="609"/>
      <c r="M513" s="609"/>
      <c r="N513" s="609"/>
      <c r="O513" s="123"/>
      <c r="P513" s="123"/>
      <c r="Q513" s="610"/>
      <c r="R513" s="610"/>
      <c r="S513" s="610"/>
      <c r="T513" s="610"/>
      <c r="U513" s="611"/>
      <c r="V513" s="610"/>
      <c r="W513" s="610"/>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6"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AG390"/>
  <sheetViews>
    <sheetView view="pageBreakPreview" zoomScale="60" zoomScaleNormal="50" workbookViewId="0">
      <pane xSplit="1" topLeftCell="P1" activePane="topRight" state="frozen"/>
      <selection activeCell="S368" activeCellId="1" sqref="AD353 S368"/>
      <selection pane="topRight" activeCell="AG4" sqref="AG4"/>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2" customWidth="1"/>
    <col min="24" max="24" width="11.21875" style="362" customWidth="1"/>
    <col min="25" max="27" width="10.44140625" style="73" customWidth="1"/>
    <col min="28" max="29" width="10.44140625" style="399" customWidth="1"/>
    <col min="30" max="33" width="10.77734375" style="399" bestFit="1" customWidth="1"/>
    <col min="34" max="16384" width="8.77734375" style="73"/>
  </cols>
  <sheetData>
    <row r="1" spans="1:33" ht="39" customHeight="1">
      <c r="A1" s="516" t="s">
        <v>333</v>
      </c>
      <c r="B1" s="84"/>
      <c r="C1" s="84"/>
      <c r="D1" s="84"/>
      <c r="E1" s="84"/>
      <c r="F1" s="84"/>
      <c r="G1" s="84"/>
      <c r="H1" s="84"/>
      <c r="I1" s="84"/>
      <c r="AB1" s="612"/>
      <c r="AC1" s="612"/>
      <c r="AD1" s="612"/>
      <c r="AE1" s="612"/>
      <c r="AF1" s="612"/>
      <c r="AG1" s="612"/>
    </row>
    <row r="2" spans="1:33" ht="39" customHeight="1">
      <c r="A2" s="1" t="s">
        <v>334</v>
      </c>
      <c r="B2" s="87"/>
      <c r="C2" s="87"/>
      <c r="D2" s="87"/>
      <c r="E2" s="87"/>
      <c r="F2" s="87"/>
      <c r="G2" s="87"/>
      <c r="H2" s="87"/>
      <c r="I2" s="87"/>
      <c r="J2" s="88"/>
      <c r="K2" s="89"/>
      <c r="L2" s="89"/>
      <c r="M2" s="89"/>
      <c r="N2" s="89"/>
      <c r="O2" s="89"/>
      <c r="P2" s="89"/>
      <c r="Q2" s="89"/>
      <c r="R2" s="89"/>
      <c r="S2" s="89"/>
      <c r="AB2" s="612"/>
      <c r="AC2" s="612"/>
      <c r="AD2" s="612"/>
      <c r="AE2" s="612"/>
      <c r="AF2" s="612"/>
      <c r="AG2" s="612"/>
    </row>
    <row r="3" spans="1:33" ht="18.75" thickBot="1">
      <c r="A3" s="5" t="s">
        <v>336</v>
      </c>
      <c r="B3" s="90" t="s">
        <v>405</v>
      </c>
      <c r="C3" s="90" t="s">
        <v>406</v>
      </c>
      <c r="D3" s="90" t="s">
        <v>407</v>
      </c>
      <c r="E3" s="90" t="s">
        <v>408</v>
      </c>
      <c r="F3" s="90" t="s">
        <v>409</v>
      </c>
      <c r="G3" s="90" t="s">
        <v>410</v>
      </c>
      <c r="H3" s="90" t="s">
        <v>411</v>
      </c>
      <c r="I3" s="90" t="s">
        <v>412</v>
      </c>
      <c r="J3" s="91" t="s">
        <v>413</v>
      </c>
      <c r="K3" s="91" t="s">
        <v>414</v>
      </c>
      <c r="L3" s="91" t="s">
        <v>415</v>
      </c>
      <c r="M3" s="91" t="s">
        <v>416</v>
      </c>
      <c r="N3" s="91" t="s">
        <v>417</v>
      </c>
      <c r="O3" s="91" t="s">
        <v>418</v>
      </c>
      <c r="P3" s="91" t="s">
        <v>419</v>
      </c>
      <c r="Q3" s="91" t="s">
        <v>420</v>
      </c>
      <c r="R3" s="91" t="s">
        <v>421</v>
      </c>
      <c r="S3" s="91" t="s">
        <v>422</v>
      </c>
      <c r="T3" s="91" t="s">
        <v>423</v>
      </c>
      <c r="U3" s="91" t="s">
        <v>424</v>
      </c>
      <c r="V3" s="580" t="s">
        <v>425</v>
      </c>
      <c r="W3" s="580" t="s">
        <v>540</v>
      </c>
      <c r="X3" s="580" t="s">
        <v>427</v>
      </c>
      <c r="Y3" s="580" t="s">
        <v>428</v>
      </c>
      <c r="Z3" s="580" t="s">
        <v>429</v>
      </c>
      <c r="AA3" s="580" t="s">
        <v>430</v>
      </c>
      <c r="AB3" s="580" t="s">
        <v>431</v>
      </c>
      <c r="AC3" s="580" t="s">
        <v>432</v>
      </c>
      <c r="AD3" s="580" t="s">
        <v>18</v>
      </c>
      <c r="AE3" s="580" t="s">
        <v>19</v>
      </c>
      <c r="AF3" s="580" t="s">
        <v>20</v>
      </c>
      <c r="AG3" s="580" t="s">
        <v>21</v>
      </c>
    </row>
    <row r="4" spans="1:33" ht="18">
      <c r="A4" s="8" t="s">
        <v>673</v>
      </c>
      <c r="B4" s="563">
        <v>15.3</v>
      </c>
      <c r="C4" s="563">
        <v>12.8</v>
      </c>
      <c r="D4" s="563">
        <v>11.2</v>
      </c>
      <c r="E4" s="563">
        <v>15.1</v>
      </c>
      <c r="F4" s="563">
        <v>15.2</v>
      </c>
      <c r="G4" s="563">
        <v>12.4</v>
      </c>
      <c r="H4" s="563">
        <v>10.4</v>
      </c>
      <c r="I4" s="563">
        <v>14.2</v>
      </c>
      <c r="J4" s="563">
        <v>15.2</v>
      </c>
      <c r="K4" s="563">
        <v>13.4</v>
      </c>
      <c r="L4" s="563">
        <v>10.9</v>
      </c>
      <c r="M4" s="563">
        <v>13.1</v>
      </c>
      <c r="N4" s="563">
        <v>14</v>
      </c>
      <c r="O4" s="563">
        <v>11.8</v>
      </c>
      <c r="P4" s="563">
        <v>10.4</v>
      </c>
      <c r="Q4" s="563">
        <v>13.1</v>
      </c>
      <c r="R4" s="563">
        <v>14.8</v>
      </c>
      <c r="S4" s="563">
        <v>12.7</v>
      </c>
      <c r="T4" s="563">
        <v>11.4</v>
      </c>
      <c r="U4" s="563">
        <v>14.8</v>
      </c>
      <c r="V4" s="569">
        <v>15.6</v>
      </c>
      <c r="W4" s="569">
        <v>12.3</v>
      </c>
      <c r="X4" s="569">
        <v>12.4</v>
      </c>
      <c r="Y4" s="569">
        <v>15</v>
      </c>
      <c r="Z4" s="569">
        <v>14.5</v>
      </c>
      <c r="AA4" s="569">
        <v>12.2</v>
      </c>
      <c r="AB4" s="569">
        <v>12</v>
      </c>
      <c r="AC4" s="569">
        <v>15.2</v>
      </c>
      <c r="AD4" s="569">
        <v>14.9</v>
      </c>
      <c r="AE4" s="569">
        <v>12</v>
      </c>
      <c r="AF4" s="569">
        <v>10.199999999999999</v>
      </c>
      <c r="AG4" s="569">
        <v>11.6</v>
      </c>
    </row>
    <row r="5" spans="1:33" ht="18">
      <c r="A5" s="12" t="s">
        <v>341</v>
      </c>
      <c r="B5" s="65" t="s">
        <v>61</v>
      </c>
      <c r="C5" s="65" t="s">
        <v>61</v>
      </c>
      <c r="D5" s="65" t="s">
        <v>61</v>
      </c>
      <c r="E5" s="65" t="s">
        <v>61</v>
      </c>
      <c r="F5" s="65" t="s">
        <v>61</v>
      </c>
      <c r="G5" s="65" t="s">
        <v>61</v>
      </c>
      <c r="H5" s="65" t="s">
        <v>61</v>
      </c>
      <c r="I5" s="65" t="s">
        <v>61</v>
      </c>
      <c r="J5" s="65" t="s">
        <v>61</v>
      </c>
      <c r="K5" s="563">
        <v>3.8</v>
      </c>
      <c r="L5" s="563">
        <v>3.4</v>
      </c>
      <c r="M5" s="563">
        <v>4.4000000000000004</v>
      </c>
      <c r="N5" s="563">
        <v>4.7</v>
      </c>
      <c r="O5" s="563">
        <v>3.6</v>
      </c>
      <c r="P5" s="563">
        <v>3.4</v>
      </c>
      <c r="Q5" s="563">
        <v>4.3</v>
      </c>
      <c r="R5" s="563">
        <v>4.7</v>
      </c>
      <c r="S5" s="563">
        <v>3.5</v>
      </c>
      <c r="T5" s="563">
        <v>3.4</v>
      </c>
      <c r="U5" s="563">
        <v>4.5</v>
      </c>
      <c r="V5" s="569">
        <v>4.8</v>
      </c>
      <c r="W5" s="569">
        <v>3.9</v>
      </c>
      <c r="X5" s="569">
        <v>3.8</v>
      </c>
      <c r="Y5" s="569">
        <v>4.9000000000000004</v>
      </c>
      <c r="Z5" s="569">
        <v>5.4</v>
      </c>
      <c r="AA5" s="569">
        <v>4.2</v>
      </c>
      <c r="AB5" s="569">
        <v>4.5</v>
      </c>
      <c r="AC5" s="569">
        <v>5.0999999999999996</v>
      </c>
      <c r="AD5" s="569">
        <v>5.5</v>
      </c>
      <c r="AE5" s="569">
        <v>4.8</v>
      </c>
      <c r="AF5" s="569">
        <v>4.2</v>
      </c>
      <c r="AG5" s="569">
        <v>5.5</v>
      </c>
    </row>
    <row r="6" spans="1:33" s="75" customFormat="1" ht="21" thickBot="1">
      <c r="A6" s="37" t="s">
        <v>219</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53">
        <v>20.399999999999999</v>
      </c>
      <c r="W6" s="553">
        <v>16.2</v>
      </c>
      <c r="X6" s="553">
        <v>16.2</v>
      </c>
      <c r="Y6" s="553">
        <v>19.899999999999999</v>
      </c>
      <c r="Z6" s="553">
        <v>19.899999999999999</v>
      </c>
      <c r="AA6" s="553">
        <v>16.399999999999999</v>
      </c>
      <c r="AB6" s="553">
        <v>16.5</v>
      </c>
      <c r="AC6" s="553">
        <v>20.3</v>
      </c>
      <c r="AD6" s="553">
        <v>20.399999999999999</v>
      </c>
      <c r="AE6" s="553">
        <f>SUM(AE4:AE5)</f>
        <v>16.8</v>
      </c>
      <c r="AF6" s="553">
        <f>SUM(AF4:AF5)</f>
        <v>14.399999999999999</v>
      </c>
      <c r="AG6" s="553">
        <f>SUM(AG4:AG5)</f>
        <v>17.100000000000001</v>
      </c>
    </row>
    <row r="7" spans="1:33" ht="21" thickTop="1">
      <c r="A7" s="391" t="s">
        <v>541</v>
      </c>
      <c r="B7" s="93"/>
      <c r="C7" s="93"/>
      <c r="D7" s="93"/>
      <c r="E7" s="93"/>
      <c r="F7" s="93"/>
      <c r="G7" s="93"/>
      <c r="H7" s="93"/>
      <c r="I7" s="93"/>
      <c r="J7" s="88"/>
      <c r="K7" s="89"/>
      <c r="L7" s="89"/>
      <c r="M7" s="89"/>
      <c r="N7" s="89"/>
      <c r="O7" s="89"/>
      <c r="P7" s="89"/>
      <c r="Q7" s="89"/>
      <c r="R7" s="89"/>
      <c r="S7" s="89"/>
      <c r="V7" s="392"/>
      <c r="AB7" s="612"/>
      <c r="AC7" s="612"/>
      <c r="AD7" s="612"/>
      <c r="AE7" s="612"/>
      <c r="AF7" s="612"/>
      <c r="AG7" s="612"/>
    </row>
    <row r="8" spans="1:33" ht="39" customHeight="1">
      <c r="A8" s="1" t="s">
        <v>344</v>
      </c>
      <c r="B8" s="87"/>
      <c r="C8" s="87"/>
      <c r="D8" s="87"/>
      <c r="E8" s="87"/>
      <c r="F8" s="87"/>
      <c r="G8" s="87"/>
      <c r="H8" s="87"/>
      <c r="I8" s="87"/>
      <c r="J8" s="88"/>
      <c r="K8" s="89"/>
      <c r="L8" s="89"/>
      <c r="M8" s="89"/>
      <c r="N8" s="89"/>
      <c r="O8" s="89"/>
      <c r="P8" s="89"/>
      <c r="Q8" s="89"/>
      <c r="R8" s="89"/>
      <c r="S8" s="89"/>
      <c r="AB8" s="612"/>
      <c r="AC8" s="612"/>
      <c r="AD8" s="612"/>
      <c r="AE8" s="612"/>
      <c r="AF8" s="612"/>
      <c r="AG8" s="612"/>
    </row>
    <row r="9" spans="1:33" ht="18.75" thickBot="1">
      <c r="A9" s="5" t="s">
        <v>336</v>
      </c>
      <c r="B9" s="90" t="s">
        <v>405</v>
      </c>
      <c r="C9" s="90" t="s">
        <v>406</v>
      </c>
      <c r="D9" s="90" t="s">
        <v>407</v>
      </c>
      <c r="E9" s="90" t="s">
        <v>408</v>
      </c>
      <c r="F9" s="90" t="s">
        <v>409</v>
      </c>
      <c r="G9" s="90" t="s">
        <v>410</v>
      </c>
      <c r="H9" s="90" t="s">
        <v>411</v>
      </c>
      <c r="I9" s="90" t="s">
        <v>412</v>
      </c>
      <c r="J9" s="91" t="s">
        <v>413</v>
      </c>
      <c r="K9" s="91" t="s">
        <v>414</v>
      </c>
      <c r="L9" s="91" t="s">
        <v>415</v>
      </c>
      <c r="M9" s="91" t="s">
        <v>416</v>
      </c>
      <c r="N9" s="91" t="s">
        <v>417</v>
      </c>
      <c r="O9" s="91" t="s">
        <v>418</v>
      </c>
      <c r="P9" s="91" t="s">
        <v>419</v>
      </c>
      <c r="Q9" s="91" t="s">
        <v>420</v>
      </c>
      <c r="R9" s="91" t="s">
        <v>421</v>
      </c>
      <c r="S9" s="91" t="s">
        <v>422</v>
      </c>
      <c r="T9" s="91" t="s">
        <v>423</v>
      </c>
      <c r="U9" s="91" t="s">
        <v>424</v>
      </c>
      <c r="V9" s="580" t="s">
        <v>425</v>
      </c>
      <c r="W9" s="580" t="s">
        <v>426</v>
      </c>
      <c r="X9" s="580" t="s">
        <v>427</v>
      </c>
      <c r="Y9" s="580" t="s">
        <v>428</v>
      </c>
      <c r="Z9" s="580" t="s">
        <v>429</v>
      </c>
      <c r="AA9" s="580" t="s">
        <v>430</v>
      </c>
      <c r="AB9" s="580" t="s">
        <v>431</v>
      </c>
      <c r="AC9" s="580" t="s">
        <v>432</v>
      </c>
      <c r="AD9" s="580" t="s">
        <v>18</v>
      </c>
      <c r="AE9" s="580" t="s">
        <v>19</v>
      </c>
      <c r="AF9" s="580" t="s">
        <v>20</v>
      </c>
      <c r="AG9" s="580" t="s">
        <v>21</v>
      </c>
    </row>
    <row r="10" spans="1:33" ht="21" customHeight="1">
      <c r="A10" s="8" t="s">
        <v>674</v>
      </c>
      <c r="B10" s="564">
        <v>10.199999999999999</v>
      </c>
      <c r="C10" s="564">
        <v>4.9000000000000004</v>
      </c>
      <c r="D10" s="564">
        <v>3.3</v>
      </c>
      <c r="E10" s="564">
        <v>7.4</v>
      </c>
      <c r="F10" s="564">
        <v>9.8000000000000007</v>
      </c>
      <c r="G10" s="564">
        <v>4.5999999999999996</v>
      </c>
      <c r="H10" s="564">
        <v>3.5</v>
      </c>
      <c r="I10" s="564">
        <v>8.1999999999999993</v>
      </c>
      <c r="J10" s="564">
        <v>9</v>
      </c>
      <c r="K10" s="564">
        <v>4.9000000000000004</v>
      </c>
      <c r="L10" s="564">
        <v>3.7</v>
      </c>
      <c r="M10" s="564">
        <v>7.4</v>
      </c>
      <c r="N10" s="564">
        <v>9.1</v>
      </c>
      <c r="O10" s="564">
        <v>4.2</v>
      </c>
      <c r="P10" s="564">
        <v>2.5</v>
      </c>
      <c r="Q10" s="564">
        <v>7.4</v>
      </c>
      <c r="R10" s="564">
        <v>10.3</v>
      </c>
      <c r="S10" s="564">
        <v>4.5</v>
      </c>
      <c r="T10" s="564">
        <v>3</v>
      </c>
      <c r="U10" s="82">
        <v>8.3000000000000007</v>
      </c>
      <c r="V10" s="565">
        <v>9.6</v>
      </c>
      <c r="W10" s="565">
        <v>3.9</v>
      </c>
      <c r="X10" s="565">
        <v>2.6</v>
      </c>
      <c r="Y10" s="565">
        <v>5.9</v>
      </c>
      <c r="Z10" s="565">
        <v>7.3</v>
      </c>
      <c r="AA10" s="565">
        <v>3.3</v>
      </c>
      <c r="AB10" s="565">
        <v>1.9</v>
      </c>
      <c r="AC10" s="565">
        <v>6</v>
      </c>
      <c r="AD10" s="565">
        <v>7.4</v>
      </c>
      <c r="AE10" s="565">
        <v>3.5</v>
      </c>
      <c r="AF10" s="565">
        <v>2.2999999999999998</v>
      </c>
      <c r="AG10" s="565">
        <v>5.4</v>
      </c>
    </row>
    <row r="11" spans="1:33" ht="18">
      <c r="A11" s="12" t="s">
        <v>346</v>
      </c>
      <c r="B11" s="101" t="s">
        <v>61</v>
      </c>
      <c r="C11" s="101" t="s">
        <v>61</v>
      </c>
      <c r="D11" s="101" t="s">
        <v>61</v>
      </c>
      <c r="E11" s="101" t="s">
        <v>61</v>
      </c>
      <c r="F11" s="101" t="s">
        <v>61</v>
      </c>
      <c r="G11" s="101" t="s">
        <v>61</v>
      </c>
      <c r="H11" s="101" t="s">
        <v>61</v>
      </c>
      <c r="I11" s="101" t="s">
        <v>61</v>
      </c>
      <c r="J11" s="101" t="s">
        <v>61</v>
      </c>
      <c r="K11" s="564">
        <v>4.4000000000000004</v>
      </c>
      <c r="L11" s="564">
        <v>2.8</v>
      </c>
      <c r="M11" s="564">
        <v>8.1</v>
      </c>
      <c r="N11" s="564">
        <v>10.199999999999999</v>
      </c>
      <c r="O11" s="564">
        <v>4.2</v>
      </c>
      <c r="P11" s="564">
        <v>2.8</v>
      </c>
      <c r="Q11" s="564">
        <v>8.4</v>
      </c>
      <c r="R11" s="564">
        <v>11</v>
      </c>
      <c r="S11" s="564">
        <v>4</v>
      </c>
      <c r="T11" s="564">
        <v>2.8</v>
      </c>
      <c r="U11" s="82">
        <v>8.1999999999999993</v>
      </c>
      <c r="V11" s="565">
        <v>11</v>
      </c>
      <c r="W11" s="565">
        <v>3.4</v>
      </c>
      <c r="X11" s="565">
        <v>2.4</v>
      </c>
      <c r="Y11" s="565">
        <v>8.6</v>
      </c>
      <c r="Z11" s="565">
        <v>10.199999999999999</v>
      </c>
      <c r="AA11" s="565">
        <v>3.7</v>
      </c>
      <c r="AB11" s="565">
        <v>2.2000000000000002</v>
      </c>
      <c r="AC11" s="565">
        <v>8.6999999999999993</v>
      </c>
      <c r="AD11" s="565">
        <v>9.6</v>
      </c>
      <c r="AE11" s="565">
        <v>4.0999999999999996</v>
      </c>
      <c r="AF11" s="565">
        <v>2.5</v>
      </c>
      <c r="AG11" s="565">
        <v>8</v>
      </c>
    </row>
    <row r="12" spans="1:33" s="75" customFormat="1" ht="21" thickBot="1">
      <c r="A12" s="37" t="s">
        <v>219</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68">
        <v>20.6</v>
      </c>
      <c r="W12" s="568">
        <v>7.3</v>
      </c>
      <c r="X12" s="568">
        <v>5</v>
      </c>
      <c r="Y12" s="568">
        <v>14.5</v>
      </c>
      <c r="Z12" s="568">
        <v>17.5</v>
      </c>
      <c r="AA12" s="568">
        <v>7</v>
      </c>
      <c r="AB12" s="568">
        <v>4.0999999999999996</v>
      </c>
      <c r="AC12" s="568">
        <v>14.7</v>
      </c>
      <c r="AD12" s="568">
        <v>17</v>
      </c>
      <c r="AE12" s="568">
        <f>SUM(AE10:AE11)</f>
        <v>7.6</v>
      </c>
      <c r="AF12" s="568">
        <f>SUM(AF10:AF11)</f>
        <v>4.8</v>
      </c>
      <c r="AG12" s="568">
        <f>SUM(AG10:AG11)</f>
        <v>13.4</v>
      </c>
    </row>
    <row r="13" spans="1:33" ht="20.25" customHeight="1" thickTop="1">
      <c r="A13" s="8" t="s">
        <v>675</v>
      </c>
      <c r="B13" s="94"/>
      <c r="C13" s="94"/>
      <c r="D13" s="94"/>
      <c r="E13" s="94"/>
      <c r="F13" s="94"/>
      <c r="G13" s="94"/>
      <c r="H13" s="94"/>
      <c r="I13" s="94"/>
      <c r="J13" s="89"/>
      <c r="K13" s="89"/>
      <c r="L13" s="89"/>
      <c r="M13" s="89"/>
      <c r="N13" s="89"/>
      <c r="O13" s="89"/>
      <c r="P13" s="89"/>
      <c r="Q13" s="89"/>
      <c r="R13" s="89"/>
      <c r="S13" s="89"/>
      <c r="V13" s="386"/>
      <c r="W13" s="386"/>
      <c r="X13" s="364"/>
      <c r="AB13" s="612"/>
      <c r="AC13" s="612"/>
      <c r="AD13" s="612"/>
      <c r="AE13" s="612"/>
      <c r="AF13" s="612"/>
      <c r="AG13" s="612"/>
    </row>
    <row r="14" spans="1:33" ht="39" customHeight="1">
      <c r="A14" s="1" t="s">
        <v>676</v>
      </c>
      <c r="B14" s="87"/>
      <c r="C14" s="87"/>
      <c r="D14" s="87"/>
      <c r="E14" s="87"/>
      <c r="F14" s="87"/>
      <c r="G14" s="87"/>
      <c r="H14" s="87"/>
      <c r="I14" s="87"/>
      <c r="J14" s="88"/>
      <c r="K14" s="89"/>
      <c r="L14" s="89"/>
      <c r="M14" s="89"/>
      <c r="N14" s="89"/>
      <c r="O14" s="89"/>
      <c r="P14" s="89"/>
      <c r="Q14" s="89"/>
      <c r="R14" s="89"/>
      <c r="S14" s="89"/>
      <c r="V14" s="386"/>
      <c r="W14" s="386"/>
      <c r="X14" s="364"/>
      <c r="AB14" s="612"/>
      <c r="AC14" s="612"/>
      <c r="AD14" s="612"/>
      <c r="AE14" s="612"/>
      <c r="AF14" s="612"/>
      <c r="AG14" s="612"/>
    </row>
    <row r="15" spans="1:33" ht="41.25" customHeight="1" thickBot="1">
      <c r="A15" s="5" t="s">
        <v>348</v>
      </c>
      <c r="B15" s="90"/>
      <c r="C15" s="90"/>
      <c r="D15" s="90"/>
      <c r="E15" s="19" t="s">
        <v>442</v>
      </c>
      <c r="F15" s="90"/>
      <c r="G15" s="90"/>
      <c r="H15" s="90"/>
      <c r="I15" s="19" t="s">
        <v>446</v>
      </c>
      <c r="J15" s="91"/>
      <c r="K15" s="91"/>
      <c r="L15" s="91"/>
      <c r="M15" s="19" t="s">
        <v>450</v>
      </c>
      <c r="N15" s="91"/>
      <c r="O15" s="91"/>
      <c r="P15" s="91"/>
      <c r="Q15" s="19" t="s">
        <v>454</v>
      </c>
      <c r="R15" s="53" t="s">
        <v>455</v>
      </c>
      <c r="S15" s="19" t="s">
        <v>456</v>
      </c>
      <c r="T15" s="19" t="s">
        <v>457</v>
      </c>
      <c r="U15" s="19" t="s">
        <v>458</v>
      </c>
      <c r="V15" s="570" t="s">
        <v>459</v>
      </c>
      <c r="W15" s="570" t="s">
        <v>460</v>
      </c>
      <c r="X15" s="570" t="s">
        <v>461</v>
      </c>
      <c r="Y15" s="570" t="s">
        <v>462</v>
      </c>
      <c r="Z15" s="570" t="s">
        <v>463</v>
      </c>
      <c r="AA15" s="570" t="s">
        <v>671</v>
      </c>
      <c r="AB15" s="570" t="s">
        <v>672</v>
      </c>
      <c r="AC15" s="19" t="s">
        <v>466</v>
      </c>
      <c r="AD15" s="19" t="s">
        <v>576</v>
      </c>
      <c r="AE15" s="19" t="s">
        <v>349</v>
      </c>
      <c r="AF15" s="19" t="s">
        <v>350</v>
      </c>
      <c r="AG15" s="19" t="s">
        <v>77</v>
      </c>
    </row>
    <row r="16" spans="1:33" ht="19.5" customHeight="1">
      <c r="A16" s="8" t="s">
        <v>668</v>
      </c>
      <c r="B16" s="21"/>
      <c r="C16" s="21"/>
      <c r="D16" s="21"/>
      <c r="E16" s="21">
        <v>9540</v>
      </c>
      <c r="F16" s="21"/>
      <c r="G16" s="21"/>
      <c r="H16" s="21"/>
      <c r="I16" s="21">
        <v>9560</v>
      </c>
      <c r="J16" s="598"/>
      <c r="K16" s="598"/>
      <c r="L16" s="598"/>
      <c r="M16" s="598">
        <v>9575</v>
      </c>
      <c r="N16" s="598"/>
      <c r="O16" s="598"/>
      <c r="P16" s="598"/>
      <c r="Q16" s="598">
        <v>9709</v>
      </c>
      <c r="R16" s="598">
        <v>9709</v>
      </c>
      <c r="S16" s="598">
        <v>9709</v>
      </c>
      <c r="T16" s="598">
        <v>9714</v>
      </c>
      <c r="U16" s="598">
        <v>9728</v>
      </c>
      <c r="V16" s="607">
        <v>9738</v>
      </c>
      <c r="W16" s="607">
        <v>9738</v>
      </c>
      <c r="X16" s="607">
        <v>9746</v>
      </c>
      <c r="Y16" s="607">
        <v>9752</v>
      </c>
      <c r="Z16" s="607">
        <v>9742</v>
      </c>
      <c r="AA16" s="607">
        <v>9742</v>
      </c>
      <c r="AB16" s="607">
        <v>9757</v>
      </c>
      <c r="AC16" s="607">
        <v>9702</v>
      </c>
      <c r="AD16" s="607">
        <v>9666</v>
      </c>
      <c r="AE16" s="607">
        <v>9696</v>
      </c>
      <c r="AF16" s="607">
        <v>9725</v>
      </c>
      <c r="AG16" s="607">
        <v>9475</v>
      </c>
    </row>
    <row r="17" spans="1:33" ht="18">
      <c r="A17" s="8" t="s">
        <v>629</v>
      </c>
      <c r="B17" s="21"/>
      <c r="C17" s="21"/>
      <c r="D17" s="21"/>
      <c r="E17" s="21">
        <v>1373</v>
      </c>
      <c r="F17" s="21"/>
      <c r="G17" s="21"/>
      <c r="H17" s="21"/>
      <c r="I17" s="21">
        <v>1360</v>
      </c>
      <c r="J17" s="598"/>
      <c r="K17" s="598"/>
      <c r="L17" s="598"/>
      <c r="M17" s="598">
        <v>1213</v>
      </c>
      <c r="N17" s="598"/>
      <c r="O17" s="598"/>
      <c r="P17" s="598"/>
      <c r="Q17" s="598">
        <v>1446</v>
      </c>
      <c r="R17" s="598">
        <v>1518</v>
      </c>
      <c r="S17" s="598">
        <v>1518</v>
      </c>
      <c r="T17" s="598">
        <v>1518</v>
      </c>
      <c r="U17" s="598">
        <v>1600</v>
      </c>
      <c r="V17" s="607">
        <v>1706</v>
      </c>
      <c r="W17" s="607">
        <v>1703</v>
      </c>
      <c r="X17" s="607">
        <v>1703</v>
      </c>
      <c r="Y17" s="607">
        <v>1670</v>
      </c>
      <c r="Z17" s="607">
        <v>1565</v>
      </c>
      <c r="AA17" s="607">
        <v>1565</v>
      </c>
      <c r="AB17" s="607">
        <v>1565</v>
      </c>
      <c r="AC17" s="607">
        <v>1569</v>
      </c>
      <c r="AD17" s="607">
        <v>1481</v>
      </c>
      <c r="AE17" s="607">
        <v>1502</v>
      </c>
      <c r="AF17" s="607">
        <v>1524</v>
      </c>
      <c r="AG17" s="607">
        <v>1398</v>
      </c>
    </row>
    <row r="18" spans="1:33" ht="18">
      <c r="A18" s="8" t="s">
        <v>212</v>
      </c>
      <c r="B18" s="21"/>
      <c r="C18" s="21"/>
      <c r="D18" s="21"/>
      <c r="E18" s="99" t="s">
        <v>61</v>
      </c>
      <c r="F18" s="21"/>
      <c r="G18" s="21"/>
      <c r="H18" s="21"/>
      <c r="I18" s="99" t="s">
        <v>61</v>
      </c>
      <c r="J18" s="598"/>
      <c r="K18" s="598"/>
      <c r="L18" s="598"/>
      <c r="M18" s="598">
        <v>2785</v>
      </c>
      <c r="N18" s="598"/>
      <c r="O18" s="598"/>
      <c r="P18" s="598"/>
      <c r="Q18" s="598">
        <v>2785</v>
      </c>
      <c r="R18" s="598">
        <v>2785</v>
      </c>
      <c r="S18" s="598">
        <v>2785</v>
      </c>
      <c r="T18" s="598">
        <v>2785</v>
      </c>
      <c r="U18" s="598">
        <v>2785</v>
      </c>
      <c r="V18" s="607">
        <v>3015</v>
      </c>
      <c r="W18" s="607">
        <v>3242</v>
      </c>
      <c r="X18" s="607">
        <v>3242</v>
      </c>
      <c r="Y18" s="607">
        <v>3404</v>
      </c>
      <c r="Z18" s="607">
        <v>3404</v>
      </c>
      <c r="AA18" s="607">
        <v>3404</v>
      </c>
      <c r="AB18" s="607">
        <v>3404</v>
      </c>
      <c r="AC18" s="607">
        <v>3404</v>
      </c>
      <c r="AD18" s="607">
        <v>3404</v>
      </c>
      <c r="AE18" s="607">
        <v>3825</v>
      </c>
      <c r="AF18" s="607">
        <v>3825</v>
      </c>
      <c r="AG18" s="607">
        <v>4250</v>
      </c>
    </row>
    <row r="19" spans="1:33" ht="18">
      <c r="A19" s="8" t="s">
        <v>677</v>
      </c>
      <c r="B19" s="21"/>
      <c r="C19" s="21"/>
      <c r="D19" s="21"/>
      <c r="E19" s="99"/>
      <c r="F19" s="21"/>
      <c r="G19" s="21"/>
      <c r="H19" s="21"/>
      <c r="I19" s="99"/>
      <c r="J19" s="598"/>
      <c r="K19" s="598"/>
      <c r="L19" s="598"/>
      <c r="M19" s="598"/>
      <c r="N19" s="598"/>
      <c r="O19" s="598"/>
      <c r="P19" s="598"/>
      <c r="Q19" s="416" t="s">
        <v>61</v>
      </c>
      <c r="R19" s="416" t="s">
        <v>61</v>
      </c>
      <c r="S19" s="416" t="s">
        <v>61</v>
      </c>
      <c r="T19" s="416" t="s">
        <v>61</v>
      </c>
      <c r="U19" s="416" t="s">
        <v>61</v>
      </c>
      <c r="V19" s="416" t="s">
        <v>61</v>
      </c>
      <c r="W19" s="416" t="s">
        <v>61</v>
      </c>
      <c r="X19" s="416" t="s">
        <v>61</v>
      </c>
      <c r="Y19" s="416" t="s">
        <v>61</v>
      </c>
      <c r="Z19" s="416" t="s">
        <v>61</v>
      </c>
      <c r="AA19" s="416" t="s">
        <v>61</v>
      </c>
      <c r="AB19" s="416" t="s">
        <v>61</v>
      </c>
      <c r="AC19" s="416" t="s">
        <v>61</v>
      </c>
      <c r="AD19" s="416" t="s">
        <v>61</v>
      </c>
      <c r="AE19" s="607">
        <v>5</v>
      </c>
      <c r="AF19" s="607">
        <v>5</v>
      </c>
      <c r="AG19" s="607">
        <v>5</v>
      </c>
    </row>
    <row r="20" spans="1:33" s="75" customFormat="1" ht="21" thickBot="1">
      <c r="A20" s="37" t="s">
        <v>219</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66">
        <v>14459</v>
      </c>
      <c r="W20" s="566">
        <v>14683</v>
      </c>
      <c r="X20" s="566">
        <v>14691</v>
      </c>
      <c r="Y20" s="566">
        <v>14826</v>
      </c>
      <c r="Z20" s="566">
        <v>14711</v>
      </c>
      <c r="AA20" s="566">
        <v>14711</v>
      </c>
      <c r="AB20" s="566">
        <f>SUM(AB16:AB18)</f>
        <v>14726</v>
      </c>
      <c r="AC20" s="566">
        <f>SUM(AC16:AC18)</f>
        <v>14675</v>
      </c>
      <c r="AD20" s="566">
        <f>SUM(AD16:AD18)</f>
        <v>14551</v>
      </c>
      <c r="AE20" s="566">
        <f>SUM(AE16:AE19)</f>
        <v>15028</v>
      </c>
      <c r="AF20" s="566">
        <f>SUM(AF16:AF19)</f>
        <v>15079</v>
      </c>
      <c r="AG20" s="566">
        <f>SUM(AG16:AG19)</f>
        <v>15128</v>
      </c>
    </row>
    <row r="21" spans="1:33" ht="21" thickTop="1">
      <c r="A21" s="8"/>
      <c r="B21" s="94"/>
      <c r="C21" s="94"/>
      <c r="D21" s="94"/>
      <c r="E21" s="94"/>
      <c r="F21" s="94"/>
      <c r="G21" s="94"/>
      <c r="H21" s="94"/>
      <c r="I21" s="94"/>
      <c r="J21" s="89"/>
      <c r="K21" s="89"/>
      <c r="L21" s="89"/>
      <c r="M21" s="89"/>
      <c r="N21" s="89"/>
      <c r="O21" s="89"/>
      <c r="P21" s="89"/>
      <c r="Q21" s="89"/>
      <c r="R21" s="89"/>
      <c r="S21" s="89"/>
      <c r="V21" s="386"/>
      <c r="W21" s="386"/>
      <c r="X21" s="364"/>
      <c r="AB21" s="612"/>
      <c r="AC21" s="612"/>
      <c r="AD21" s="612"/>
      <c r="AE21" s="612"/>
      <c r="AF21" s="612"/>
      <c r="AG21" s="612"/>
    </row>
    <row r="22" spans="1:33" ht="39" customHeight="1">
      <c r="A22" s="1" t="s">
        <v>678</v>
      </c>
      <c r="B22" s="87"/>
      <c r="C22" s="87"/>
      <c r="D22" s="87"/>
      <c r="E22" s="87"/>
      <c r="F22" s="87"/>
      <c r="G22" s="87"/>
      <c r="H22" s="87"/>
      <c r="I22" s="87"/>
      <c r="J22" s="88"/>
      <c r="K22" s="89"/>
      <c r="L22" s="89"/>
      <c r="M22" s="89"/>
      <c r="N22" s="89"/>
      <c r="O22" s="89"/>
      <c r="P22" s="89"/>
      <c r="Q22" s="89"/>
      <c r="R22" s="89"/>
      <c r="S22" s="89"/>
      <c r="V22" s="386"/>
      <c r="W22" s="386"/>
      <c r="X22" s="364"/>
      <c r="AB22" s="612"/>
      <c r="AC22" s="612"/>
      <c r="AD22" s="612"/>
      <c r="AE22" s="612"/>
      <c r="AF22" s="612"/>
      <c r="AG22" s="612"/>
    </row>
    <row r="23" spans="1:33" ht="41.25" customHeight="1" thickBot="1">
      <c r="A23" s="5" t="s">
        <v>348</v>
      </c>
      <c r="B23" s="90"/>
      <c r="C23" s="90"/>
      <c r="D23" s="90"/>
      <c r="E23" s="19" t="s">
        <v>442</v>
      </c>
      <c r="F23" s="90"/>
      <c r="G23" s="90"/>
      <c r="H23" s="90"/>
      <c r="I23" s="19" t="s">
        <v>446</v>
      </c>
      <c r="J23" s="91"/>
      <c r="K23" s="91"/>
      <c r="L23" s="91"/>
      <c r="M23" s="19" t="s">
        <v>450</v>
      </c>
      <c r="N23" s="91"/>
      <c r="O23" s="91"/>
      <c r="P23" s="91"/>
      <c r="Q23" s="19" t="s">
        <v>454</v>
      </c>
      <c r="R23" s="53" t="s">
        <v>455</v>
      </c>
      <c r="S23" s="19" t="s">
        <v>456</v>
      </c>
      <c r="T23" s="19" t="s">
        <v>457</v>
      </c>
      <c r="U23" s="19" t="s">
        <v>458</v>
      </c>
      <c r="V23" s="570" t="s">
        <v>459</v>
      </c>
      <c r="W23" s="570" t="s">
        <v>460</v>
      </c>
      <c r="X23" s="570" t="s">
        <v>461</v>
      </c>
      <c r="Y23" s="570" t="s">
        <v>462</v>
      </c>
      <c r="Z23" s="570" t="s">
        <v>463</v>
      </c>
      <c r="AA23" s="570" t="s">
        <v>671</v>
      </c>
      <c r="AB23" s="570" t="s">
        <v>672</v>
      </c>
      <c r="AC23" s="19" t="s">
        <v>466</v>
      </c>
      <c r="AD23" s="19" t="s">
        <v>576</v>
      </c>
      <c r="AE23" s="19" t="s">
        <v>679</v>
      </c>
      <c r="AF23" s="19" t="s">
        <v>350</v>
      </c>
      <c r="AG23" s="19" t="s">
        <v>77</v>
      </c>
    </row>
    <row r="24" spans="1:33" ht="20.25" customHeight="1">
      <c r="A24" s="8" t="s">
        <v>668</v>
      </c>
      <c r="B24" s="21"/>
      <c r="C24" s="21"/>
      <c r="D24" s="21"/>
      <c r="E24" s="21">
        <v>250</v>
      </c>
      <c r="F24" s="21"/>
      <c r="G24" s="21"/>
      <c r="H24" s="21"/>
      <c r="I24" s="21">
        <v>250</v>
      </c>
      <c r="J24" s="598"/>
      <c r="K24" s="598"/>
      <c r="L24" s="598"/>
      <c r="M24" s="598">
        <v>250</v>
      </c>
      <c r="N24" s="598"/>
      <c r="O24" s="598"/>
      <c r="P24" s="598"/>
      <c r="Q24" s="598">
        <v>250</v>
      </c>
      <c r="R24" s="598">
        <v>250</v>
      </c>
      <c r="S24" s="598">
        <v>250</v>
      </c>
      <c r="T24" s="598">
        <v>250</v>
      </c>
      <c r="U24" s="598">
        <v>250</v>
      </c>
      <c r="V24" s="607">
        <v>250</v>
      </c>
      <c r="W24" s="607">
        <v>250</v>
      </c>
      <c r="X24" s="607">
        <v>250</v>
      </c>
      <c r="Y24" s="607">
        <v>250</v>
      </c>
      <c r="Z24" s="607">
        <v>250</v>
      </c>
      <c r="AA24" s="607">
        <v>250</v>
      </c>
      <c r="AB24" s="607">
        <v>250</v>
      </c>
      <c r="AC24" s="607">
        <v>250</v>
      </c>
      <c r="AD24" s="607">
        <v>250</v>
      </c>
      <c r="AE24" s="607">
        <v>250</v>
      </c>
      <c r="AF24" s="607">
        <v>250</v>
      </c>
      <c r="AG24" s="607">
        <v>250</v>
      </c>
    </row>
    <row r="25" spans="1:33" ht="18">
      <c r="A25" s="8" t="s">
        <v>629</v>
      </c>
      <c r="B25" s="21"/>
      <c r="C25" s="21"/>
      <c r="D25" s="21"/>
      <c r="E25" s="21">
        <v>10633</v>
      </c>
      <c r="F25" s="21"/>
      <c r="G25" s="21"/>
      <c r="H25" s="21"/>
      <c r="I25" s="21">
        <v>10973</v>
      </c>
      <c r="J25" s="598"/>
      <c r="K25" s="598"/>
      <c r="L25" s="598"/>
      <c r="M25" s="598">
        <v>10218</v>
      </c>
      <c r="N25" s="598"/>
      <c r="O25" s="598"/>
      <c r="P25" s="598"/>
      <c r="Q25" s="598">
        <v>10284</v>
      </c>
      <c r="R25" s="598">
        <v>10182</v>
      </c>
      <c r="S25" s="598">
        <v>10182</v>
      </c>
      <c r="T25" s="598">
        <v>10297</v>
      </c>
      <c r="U25" s="598">
        <v>10448</v>
      </c>
      <c r="V25" s="607">
        <v>10405</v>
      </c>
      <c r="W25" s="607">
        <v>10131</v>
      </c>
      <c r="X25" s="607">
        <v>10096</v>
      </c>
      <c r="Y25" s="607">
        <v>10375</v>
      </c>
      <c r="Z25" s="607">
        <v>8892</v>
      </c>
      <c r="AA25" s="607">
        <v>8884</v>
      </c>
      <c r="AB25" s="607">
        <v>8864</v>
      </c>
      <c r="AC25" s="607">
        <v>8785</v>
      </c>
      <c r="AD25" s="607">
        <v>8248</v>
      </c>
      <c r="AE25" s="607">
        <v>8785</v>
      </c>
      <c r="AF25" s="607">
        <v>8362</v>
      </c>
      <c r="AG25" s="607">
        <v>7943</v>
      </c>
    </row>
    <row r="26" spans="1:33" ht="18">
      <c r="A26" s="12" t="s">
        <v>212</v>
      </c>
      <c r="B26" s="21"/>
      <c r="C26" s="21"/>
      <c r="D26" s="21"/>
      <c r="E26" s="99" t="s">
        <v>61</v>
      </c>
      <c r="F26" s="21"/>
      <c r="G26" s="21"/>
      <c r="H26" s="21"/>
      <c r="I26" s="99" t="s">
        <v>61</v>
      </c>
      <c r="J26" s="598"/>
      <c r="K26" s="598"/>
      <c r="L26" s="598"/>
      <c r="M26" s="598">
        <v>13796</v>
      </c>
      <c r="N26" s="598"/>
      <c r="O26" s="598"/>
      <c r="P26" s="598"/>
      <c r="Q26" s="24">
        <v>13796</v>
      </c>
      <c r="R26" s="598">
        <v>13796</v>
      </c>
      <c r="S26" s="598">
        <v>13796</v>
      </c>
      <c r="T26" s="598">
        <v>13796</v>
      </c>
      <c r="U26" s="598">
        <v>13796</v>
      </c>
      <c r="V26" s="598">
        <v>13796</v>
      </c>
      <c r="W26" s="607">
        <v>13796</v>
      </c>
      <c r="X26" s="607">
        <v>13796</v>
      </c>
      <c r="Y26" s="607">
        <v>14107</v>
      </c>
      <c r="Z26" s="607">
        <v>13909</v>
      </c>
      <c r="AA26" s="607">
        <v>13618</v>
      </c>
      <c r="AB26" s="607">
        <v>13396</v>
      </c>
      <c r="AC26" s="607">
        <v>13396</v>
      </c>
      <c r="AD26" s="607">
        <v>13396</v>
      </c>
      <c r="AE26" s="607">
        <v>13396</v>
      </c>
      <c r="AF26" s="607">
        <v>13466</v>
      </c>
      <c r="AG26" s="607">
        <v>13466</v>
      </c>
    </row>
    <row r="27" spans="1:33" s="75" customFormat="1" ht="21" thickBot="1">
      <c r="A27" s="37" t="s">
        <v>219</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66">
        <v>24451</v>
      </c>
      <c r="W27" s="566">
        <v>24177</v>
      </c>
      <c r="X27" s="566">
        <v>24142</v>
      </c>
      <c r="Y27" s="566">
        <v>24732</v>
      </c>
      <c r="Z27" s="566">
        <v>23051</v>
      </c>
      <c r="AA27" s="566">
        <v>22752</v>
      </c>
      <c r="AB27" s="566">
        <f t="shared" ref="AB27:AG27" si="0">SUM(AB24:AB26)</f>
        <v>22510</v>
      </c>
      <c r="AC27" s="566">
        <f t="shared" si="0"/>
        <v>22431</v>
      </c>
      <c r="AD27" s="566">
        <f t="shared" si="0"/>
        <v>21894</v>
      </c>
      <c r="AE27" s="566">
        <f t="shared" si="0"/>
        <v>22431</v>
      </c>
      <c r="AF27" s="566">
        <f t="shared" si="0"/>
        <v>22078</v>
      </c>
      <c r="AG27" s="566">
        <f t="shared" si="0"/>
        <v>21659</v>
      </c>
    </row>
    <row r="28" spans="1:33" ht="21" thickTop="1">
      <c r="A28" s="8"/>
      <c r="B28" s="94"/>
      <c r="C28" s="94"/>
      <c r="D28" s="94"/>
      <c r="E28" s="94"/>
      <c r="F28" s="94"/>
      <c r="G28" s="94"/>
      <c r="H28" s="94"/>
      <c r="I28" s="94"/>
      <c r="J28" s="89"/>
      <c r="K28" s="89"/>
      <c r="L28" s="89"/>
      <c r="M28" s="89"/>
      <c r="N28" s="89"/>
      <c r="O28" s="89"/>
      <c r="P28" s="89"/>
      <c r="Q28" s="89"/>
      <c r="R28" s="89"/>
      <c r="S28" s="89"/>
      <c r="V28" s="386"/>
      <c r="W28" s="386"/>
      <c r="X28" s="364"/>
      <c r="AB28" s="612"/>
      <c r="AC28" s="612"/>
      <c r="AD28" s="612"/>
      <c r="AE28" s="612"/>
      <c r="AF28" s="612"/>
      <c r="AG28" s="612"/>
    </row>
    <row r="29" spans="1:33" ht="39" customHeight="1">
      <c r="A29" s="1" t="s">
        <v>680</v>
      </c>
      <c r="B29" s="87"/>
      <c r="C29" s="87"/>
      <c r="D29" s="87"/>
      <c r="E29" s="87"/>
      <c r="F29" s="87"/>
      <c r="G29" s="87"/>
      <c r="H29" s="87"/>
      <c r="I29" s="87"/>
      <c r="J29" s="89"/>
      <c r="K29" s="89"/>
      <c r="L29" s="89"/>
      <c r="M29" s="89"/>
      <c r="N29" s="89"/>
      <c r="O29" s="89"/>
      <c r="P29" s="89"/>
      <c r="Q29" s="89"/>
      <c r="R29" s="89"/>
      <c r="S29" s="89"/>
      <c r="V29" s="386"/>
      <c r="W29" s="386"/>
      <c r="X29" s="364"/>
      <c r="AB29" s="612"/>
      <c r="AC29" s="612"/>
      <c r="AD29" s="612"/>
      <c r="AE29" s="612"/>
      <c r="AF29" s="612"/>
      <c r="AG29" s="612"/>
    </row>
    <row r="30" spans="1:33" ht="18.75" thickBot="1">
      <c r="A30" s="29" t="s">
        <v>336</v>
      </c>
      <c r="B30" s="90" t="s">
        <v>405</v>
      </c>
      <c r="C30" s="90" t="s">
        <v>406</v>
      </c>
      <c r="D30" s="90" t="s">
        <v>407</v>
      </c>
      <c r="E30" s="90" t="s">
        <v>408</v>
      </c>
      <c r="F30" s="90" t="s">
        <v>409</v>
      </c>
      <c r="G30" s="90" t="s">
        <v>410</v>
      </c>
      <c r="H30" s="90" t="s">
        <v>411</v>
      </c>
      <c r="I30" s="90" t="s">
        <v>412</v>
      </c>
      <c r="J30" s="91" t="s">
        <v>413</v>
      </c>
      <c r="K30" s="91" t="s">
        <v>414</v>
      </c>
      <c r="L30" s="91" t="s">
        <v>415</v>
      </c>
      <c r="M30" s="91" t="s">
        <v>416</v>
      </c>
      <c r="N30" s="91" t="s">
        <v>417</v>
      </c>
      <c r="O30" s="91" t="s">
        <v>418</v>
      </c>
      <c r="P30" s="91" t="s">
        <v>419</v>
      </c>
      <c r="Q30" s="91" t="s">
        <v>420</v>
      </c>
      <c r="R30" s="91" t="s">
        <v>421</v>
      </c>
      <c r="S30" s="91" t="s">
        <v>422</v>
      </c>
      <c r="T30" s="91" t="s">
        <v>423</v>
      </c>
      <c r="U30" s="91" t="s">
        <v>424</v>
      </c>
      <c r="V30" s="580" t="s">
        <v>425</v>
      </c>
      <c r="W30" s="580" t="s">
        <v>426</v>
      </c>
      <c r="X30" s="580" t="s">
        <v>427</v>
      </c>
      <c r="Y30" s="580" t="s">
        <v>428</v>
      </c>
      <c r="Z30" s="580" t="s">
        <v>429</v>
      </c>
      <c r="AA30" s="580" t="s">
        <v>430</v>
      </c>
      <c r="AB30" s="580" t="s">
        <v>431</v>
      </c>
      <c r="AC30" s="580" t="s">
        <v>432</v>
      </c>
      <c r="AD30" s="580" t="s">
        <v>18</v>
      </c>
      <c r="AE30" s="580" t="s">
        <v>19</v>
      </c>
      <c r="AF30" s="580" t="s">
        <v>20</v>
      </c>
      <c r="AG30" s="580" t="s">
        <v>21</v>
      </c>
    </row>
    <row r="31" spans="1:33" ht="20.25" customHeight="1">
      <c r="A31" s="8" t="s">
        <v>681</v>
      </c>
      <c r="B31" s="564">
        <v>5.8</v>
      </c>
      <c r="C31" s="564">
        <v>4.5999999999999996</v>
      </c>
      <c r="D31" s="564">
        <v>3.8</v>
      </c>
      <c r="E31" s="564">
        <v>5.6</v>
      </c>
      <c r="F31" s="564">
        <v>6.4</v>
      </c>
      <c r="G31" s="564">
        <v>5</v>
      </c>
      <c r="H31" s="564">
        <v>3.9</v>
      </c>
      <c r="I31" s="564">
        <v>4.7</v>
      </c>
      <c r="J31" s="564">
        <v>6.3</v>
      </c>
      <c r="K31" s="564">
        <v>6.1</v>
      </c>
      <c r="L31" s="564">
        <v>4.5</v>
      </c>
      <c r="M31" s="564">
        <v>6</v>
      </c>
      <c r="N31" s="564">
        <v>5.7</v>
      </c>
      <c r="O31" s="564">
        <v>5.2</v>
      </c>
      <c r="P31" s="564">
        <v>5.3</v>
      </c>
      <c r="Q31" s="564">
        <v>5.9</v>
      </c>
      <c r="R31" s="564">
        <v>5.4</v>
      </c>
      <c r="S31" s="564">
        <v>5.0999999999999996</v>
      </c>
      <c r="T31" s="564">
        <v>5.5</v>
      </c>
      <c r="U31" s="564">
        <v>6</v>
      </c>
      <c r="V31" s="565">
        <v>4.0999999999999996</v>
      </c>
      <c r="W31" s="565">
        <v>4.8</v>
      </c>
      <c r="X31" s="565">
        <v>5.7</v>
      </c>
      <c r="Y31" s="565">
        <v>6.4</v>
      </c>
      <c r="Z31" s="565">
        <v>6.1</v>
      </c>
      <c r="AA31" s="565">
        <v>5.7</v>
      </c>
      <c r="AB31" s="565">
        <v>6.3</v>
      </c>
      <c r="AC31" s="565">
        <v>7.1</v>
      </c>
      <c r="AD31" s="565">
        <v>5.8</v>
      </c>
      <c r="AE31" s="565">
        <v>4.5</v>
      </c>
      <c r="AF31" s="565">
        <v>3.9</v>
      </c>
      <c r="AG31" s="565">
        <v>3.9</v>
      </c>
    </row>
    <row r="32" spans="1:33" ht="18">
      <c r="A32" s="8" t="s">
        <v>364</v>
      </c>
      <c r="B32" s="564">
        <v>7</v>
      </c>
      <c r="C32" s="564">
        <v>6.5</v>
      </c>
      <c r="D32" s="564">
        <v>4.5</v>
      </c>
      <c r="E32" s="564">
        <v>6.4</v>
      </c>
      <c r="F32" s="564">
        <v>6.5</v>
      </c>
      <c r="G32" s="564">
        <v>6.3</v>
      </c>
      <c r="H32" s="564">
        <v>5.4</v>
      </c>
      <c r="I32" s="564">
        <v>6.7</v>
      </c>
      <c r="J32" s="564">
        <v>6.9</v>
      </c>
      <c r="K32" s="564">
        <v>6.1</v>
      </c>
      <c r="L32" s="564">
        <v>5.4</v>
      </c>
      <c r="M32" s="564">
        <v>5.3</v>
      </c>
      <c r="N32" s="564">
        <v>6.4</v>
      </c>
      <c r="O32" s="564">
        <v>5.6</v>
      </c>
      <c r="P32" s="564">
        <v>4.3</v>
      </c>
      <c r="Q32" s="564">
        <v>5.0999999999999996</v>
      </c>
      <c r="R32" s="564">
        <v>5.9</v>
      </c>
      <c r="S32" s="564">
        <v>6</v>
      </c>
      <c r="T32" s="564">
        <v>4.7</v>
      </c>
      <c r="U32" s="564">
        <v>5.4</v>
      </c>
      <c r="V32" s="565">
        <v>6.8</v>
      </c>
      <c r="W32" s="565">
        <v>5.7</v>
      </c>
      <c r="X32" s="565">
        <v>5.7</v>
      </c>
      <c r="Y32" s="565">
        <v>6.7</v>
      </c>
      <c r="Z32" s="565">
        <v>6.5</v>
      </c>
      <c r="AA32" s="565">
        <v>5.4</v>
      </c>
      <c r="AB32" s="565">
        <v>5</v>
      </c>
      <c r="AC32" s="565">
        <v>6.5</v>
      </c>
      <c r="AD32" s="565">
        <v>6.7</v>
      </c>
      <c r="AE32" s="565">
        <v>5.9</v>
      </c>
      <c r="AF32" s="565">
        <v>5.0999999999999996</v>
      </c>
      <c r="AG32" s="565">
        <v>6</v>
      </c>
    </row>
    <row r="33" spans="1:33" ht="18">
      <c r="A33" s="8" t="s">
        <v>367</v>
      </c>
      <c r="B33" s="564">
        <v>2.2000000000000002</v>
      </c>
      <c r="C33" s="564">
        <v>1.4</v>
      </c>
      <c r="D33" s="564">
        <v>2.6</v>
      </c>
      <c r="E33" s="564">
        <v>2.8</v>
      </c>
      <c r="F33" s="564">
        <v>2</v>
      </c>
      <c r="G33" s="564">
        <v>0.9</v>
      </c>
      <c r="H33" s="564">
        <v>0.8</v>
      </c>
      <c r="I33" s="564">
        <v>2.5</v>
      </c>
      <c r="J33" s="564">
        <v>1.7</v>
      </c>
      <c r="K33" s="564">
        <v>0.9</v>
      </c>
      <c r="L33" s="564">
        <v>0.8</v>
      </c>
      <c r="M33" s="564">
        <v>1.6</v>
      </c>
      <c r="N33" s="564">
        <v>1.6</v>
      </c>
      <c r="O33" s="564">
        <v>0.8</v>
      </c>
      <c r="P33" s="564">
        <v>0.4</v>
      </c>
      <c r="Q33" s="564">
        <v>1.8</v>
      </c>
      <c r="R33" s="564">
        <v>3.2</v>
      </c>
      <c r="S33" s="564">
        <v>1.4</v>
      </c>
      <c r="T33" s="564">
        <v>0.8</v>
      </c>
      <c r="U33" s="564">
        <v>2.9</v>
      </c>
      <c r="V33" s="565">
        <v>4</v>
      </c>
      <c r="W33" s="565">
        <v>1.5</v>
      </c>
      <c r="X33" s="565">
        <v>0.5</v>
      </c>
      <c r="Y33" s="565">
        <v>1.2</v>
      </c>
      <c r="Z33" s="565">
        <v>1.3</v>
      </c>
      <c r="AA33" s="565">
        <v>0.5</v>
      </c>
      <c r="AB33" s="565">
        <v>0.2</v>
      </c>
      <c r="AC33" s="565">
        <v>1</v>
      </c>
      <c r="AD33" s="565">
        <v>1.7</v>
      </c>
      <c r="AE33" s="565">
        <v>1.1000000000000001</v>
      </c>
      <c r="AF33" s="565">
        <v>0.9</v>
      </c>
      <c r="AG33" s="565">
        <v>1</v>
      </c>
    </row>
    <row r="34" spans="1:33" s="75" customFormat="1" ht="21" thickBot="1">
      <c r="A34" s="37" t="s">
        <v>219</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68">
        <v>14.9</v>
      </c>
      <c r="W34" s="568">
        <v>12</v>
      </c>
      <c r="X34" s="568">
        <v>11.9</v>
      </c>
      <c r="Y34" s="568">
        <v>14.3</v>
      </c>
      <c r="Z34" s="568">
        <v>13.9</v>
      </c>
      <c r="AA34" s="568">
        <v>11.6</v>
      </c>
      <c r="AB34" s="568">
        <v>11.5</v>
      </c>
      <c r="AC34" s="568">
        <v>14.6</v>
      </c>
      <c r="AD34" s="568">
        <v>14.2</v>
      </c>
      <c r="AE34" s="568">
        <f>SUM(AE31:AE33)</f>
        <v>11.5</v>
      </c>
      <c r="AF34" s="568">
        <f>SUM(AF31:AF33)</f>
        <v>9.9</v>
      </c>
      <c r="AG34" s="568">
        <f>SUM(AG31:AG33)</f>
        <v>10.9</v>
      </c>
    </row>
    <row r="35" spans="1:33" ht="21" thickTop="1">
      <c r="A35" s="8"/>
      <c r="B35" s="94"/>
      <c r="C35" s="94"/>
      <c r="D35" s="94"/>
      <c r="E35" s="94"/>
      <c r="F35" s="94"/>
      <c r="G35" s="94"/>
      <c r="H35" s="94"/>
      <c r="I35" s="94"/>
      <c r="J35" s="89"/>
      <c r="K35" s="89"/>
      <c r="L35" s="89"/>
      <c r="M35" s="89"/>
      <c r="N35" s="89"/>
      <c r="O35" s="89"/>
      <c r="P35" s="89"/>
      <c r="Q35" s="89"/>
      <c r="R35" s="89"/>
      <c r="S35" s="89"/>
      <c r="V35" s="386"/>
      <c r="W35" s="386"/>
      <c r="X35" s="364"/>
      <c r="AB35" s="612"/>
      <c r="AC35" s="612"/>
      <c r="AD35" s="612"/>
      <c r="AE35" s="612"/>
      <c r="AF35" s="612"/>
      <c r="AG35" s="612"/>
    </row>
    <row r="36" spans="1:33" ht="39" customHeight="1">
      <c r="A36" s="1" t="s">
        <v>680</v>
      </c>
      <c r="B36" s="87"/>
      <c r="C36" s="87"/>
      <c r="D36" s="87"/>
      <c r="E36" s="87"/>
      <c r="F36" s="87"/>
      <c r="G36" s="87"/>
      <c r="H36" s="87"/>
      <c r="I36" s="87"/>
      <c r="J36" s="89"/>
      <c r="K36" s="89"/>
      <c r="L36" s="89"/>
      <c r="M36" s="89"/>
      <c r="N36" s="89"/>
      <c r="O36" s="89"/>
      <c r="P36" s="89"/>
      <c r="Q36" s="89"/>
      <c r="R36" s="89"/>
      <c r="S36" s="89"/>
      <c r="V36" s="386"/>
      <c r="W36" s="386"/>
      <c r="X36" s="364"/>
      <c r="AB36" s="612"/>
      <c r="AC36" s="612"/>
      <c r="AD36" s="612"/>
      <c r="AE36" s="612"/>
      <c r="AF36" s="612"/>
      <c r="AG36" s="612"/>
    </row>
    <row r="37" spans="1:33" ht="18.75" thickBot="1">
      <c r="A37" s="29" t="s">
        <v>249</v>
      </c>
      <c r="B37" s="90" t="s">
        <v>405</v>
      </c>
      <c r="C37" s="90" t="s">
        <v>406</v>
      </c>
      <c r="D37" s="90" t="s">
        <v>407</v>
      </c>
      <c r="E37" s="90" t="s">
        <v>408</v>
      </c>
      <c r="F37" s="90" t="s">
        <v>409</v>
      </c>
      <c r="G37" s="90" t="s">
        <v>410</v>
      </c>
      <c r="H37" s="90" t="s">
        <v>411</v>
      </c>
      <c r="I37" s="90" t="s">
        <v>412</v>
      </c>
      <c r="J37" s="91" t="s">
        <v>413</v>
      </c>
      <c r="K37" s="91" t="s">
        <v>414</v>
      </c>
      <c r="L37" s="91" t="s">
        <v>415</v>
      </c>
      <c r="M37" s="91" t="s">
        <v>416</v>
      </c>
      <c r="N37" s="91" t="s">
        <v>417</v>
      </c>
      <c r="O37" s="91" t="s">
        <v>418</v>
      </c>
      <c r="P37" s="91" t="s">
        <v>419</v>
      </c>
      <c r="Q37" s="91" t="s">
        <v>420</v>
      </c>
      <c r="R37" s="91" t="s">
        <v>421</v>
      </c>
      <c r="S37" s="91" t="s">
        <v>422</v>
      </c>
      <c r="T37" s="91" t="s">
        <v>423</v>
      </c>
      <c r="U37" s="91" t="s">
        <v>424</v>
      </c>
      <c r="V37" s="580" t="s">
        <v>425</v>
      </c>
      <c r="W37" s="580" t="s">
        <v>426</v>
      </c>
      <c r="X37" s="580" t="s">
        <v>427</v>
      </c>
      <c r="Y37" s="580" t="s">
        <v>428</v>
      </c>
      <c r="Z37" s="580" t="s">
        <v>429</v>
      </c>
      <c r="AA37" s="580" t="s">
        <v>430</v>
      </c>
      <c r="AB37" s="580" t="s">
        <v>431</v>
      </c>
      <c r="AC37" s="580" t="s">
        <v>432</v>
      </c>
      <c r="AD37" s="580" t="s">
        <v>18</v>
      </c>
      <c r="AE37" s="580" t="s">
        <v>19</v>
      </c>
      <c r="AF37" s="580" t="s">
        <v>20</v>
      </c>
      <c r="AG37" s="580" t="s">
        <v>21</v>
      </c>
    </row>
    <row r="38" spans="1:33" ht="20.25" customHeight="1">
      <c r="A38" s="8" t="s">
        <v>681</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54">
        <v>27</v>
      </c>
      <c r="W38" s="554">
        <v>40</v>
      </c>
      <c r="X38" s="554">
        <v>48</v>
      </c>
      <c r="Y38" s="554">
        <v>45</v>
      </c>
      <c r="Z38" s="554">
        <v>44</v>
      </c>
      <c r="AA38" s="554">
        <v>49</v>
      </c>
      <c r="AB38" s="554">
        <v>55</v>
      </c>
      <c r="AC38" s="554">
        <v>49</v>
      </c>
      <c r="AD38" s="554">
        <v>41</v>
      </c>
      <c r="AE38" s="554">
        <v>39</v>
      </c>
      <c r="AF38" s="554">
        <v>39</v>
      </c>
      <c r="AG38" s="554">
        <v>35</v>
      </c>
    </row>
    <row r="39" spans="1:33" ht="18">
      <c r="A39" s="8" t="s">
        <v>364</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54">
        <v>46</v>
      </c>
      <c r="W39" s="554">
        <v>48</v>
      </c>
      <c r="X39" s="554">
        <v>48</v>
      </c>
      <c r="Y39" s="554">
        <v>47</v>
      </c>
      <c r="Z39" s="554">
        <v>46</v>
      </c>
      <c r="AA39" s="554">
        <v>47</v>
      </c>
      <c r="AB39" s="554">
        <v>43</v>
      </c>
      <c r="AC39" s="554">
        <v>44</v>
      </c>
      <c r="AD39" s="554">
        <v>47</v>
      </c>
      <c r="AE39" s="554">
        <v>51</v>
      </c>
      <c r="AF39" s="554">
        <v>52</v>
      </c>
      <c r="AG39" s="554">
        <v>55</v>
      </c>
    </row>
    <row r="40" spans="1:33" ht="18">
      <c r="A40" s="8" t="s">
        <v>367</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54">
        <v>27</v>
      </c>
      <c r="W40" s="554">
        <v>12</v>
      </c>
      <c r="X40" s="554">
        <v>4</v>
      </c>
      <c r="Y40" s="554">
        <v>8</v>
      </c>
      <c r="Z40" s="554">
        <v>10</v>
      </c>
      <c r="AA40" s="554">
        <v>4</v>
      </c>
      <c r="AB40" s="554">
        <v>2</v>
      </c>
      <c r="AC40" s="554">
        <v>7</v>
      </c>
      <c r="AD40" s="554">
        <v>12</v>
      </c>
      <c r="AE40" s="554">
        <v>10</v>
      </c>
      <c r="AF40" s="554">
        <v>9</v>
      </c>
      <c r="AG40" s="554">
        <v>10</v>
      </c>
    </row>
    <row r="41" spans="1:33" s="75" customFormat="1" ht="21" thickBot="1">
      <c r="A41" s="37" t="s">
        <v>219</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55">
        <v>100</v>
      </c>
      <c r="W41" s="555">
        <v>100</v>
      </c>
      <c r="X41" s="555">
        <v>100</v>
      </c>
      <c r="Y41" s="555">
        <v>100</v>
      </c>
      <c r="Z41" s="555">
        <v>100</v>
      </c>
      <c r="AA41" s="555">
        <v>100</v>
      </c>
      <c r="AB41" s="555">
        <f t="shared" ref="AB41:AG41" si="1">SUM(AB38:AB40)</f>
        <v>100</v>
      </c>
      <c r="AC41" s="555">
        <f t="shared" si="1"/>
        <v>100</v>
      </c>
      <c r="AD41" s="555">
        <f t="shared" si="1"/>
        <v>100</v>
      </c>
      <c r="AE41" s="555">
        <f t="shared" si="1"/>
        <v>100</v>
      </c>
      <c r="AF41" s="555">
        <f t="shared" si="1"/>
        <v>100</v>
      </c>
      <c r="AG41" s="555">
        <f t="shared" si="1"/>
        <v>100</v>
      </c>
    </row>
    <row r="42" spans="1:33" ht="21" thickTop="1">
      <c r="A42" s="8"/>
      <c r="B42" s="94"/>
      <c r="C42" s="94"/>
      <c r="D42" s="94"/>
      <c r="E42" s="94"/>
      <c r="F42" s="94"/>
      <c r="G42" s="94"/>
      <c r="H42" s="94"/>
      <c r="I42" s="94"/>
      <c r="J42" s="89"/>
      <c r="K42" s="89"/>
      <c r="L42" s="89"/>
      <c r="M42" s="89"/>
      <c r="N42" s="89"/>
      <c r="O42" s="89"/>
      <c r="P42" s="89"/>
      <c r="Q42" s="89"/>
      <c r="R42" s="89"/>
      <c r="S42" s="89"/>
      <c r="V42" s="386"/>
      <c r="W42" s="386"/>
      <c r="X42" s="364"/>
      <c r="AB42" s="612"/>
      <c r="AC42" s="612"/>
      <c r="AD42" s="612"/>
      <c r="AE42" s="612"/>
      <c r="AF42" s="612"/>
      <c r="AG42" s="612"/>
    </row>
    <row r="43" spans="1:33" ht="39" customHeight="1">
      <c r="A43" s="1" t="s">
        <v>370</v>
      </c>
      <c r="B43" s="87"/>
      <c r="C43" s="87"/>
      <c r="D43" s="87"/>
      <c r="E43" s="87"/>
      <c r="F43" s="87"/>
      <c r="G43" s="87"/>
      <c r="H43" s="87"/>
      <c r="I43" s="87"/>
      <c r="J43" s="88"/>
      <c r="K43" s="89"/>
      <c r="L43" s="89"/>
      <c r="M43" s="89"/>
      <c r="N43" s="89"/>
      <c r="O43" s="89"/>
      <c r="P43" s="89"/>
      <c r="Q43" s="89"/>
      <c r="R43" s="89"/>
      <c r="S43" s="89"/>
      <c r="V43" s="386"/>
      <c r="W43" s="386"/>
      <c r="X43" s="364"/>
      <c r="AB43" s="612"/>
      <c r="AC43" s="612"/>
      <c r="AD43" s="612"/>
      <c r="AE43" s="612"/>
      <c r="AF43" s="612"/>
      <c r="AG43" s="612"/>
    </row>
    <row r="44" spans="1:33" ht="18.75" thickBot="1">
      <c r="A44" s="5" t="s">
        <v>17</v>
      </c>
      <c r="B44" s="90" t="s">
        <v>405</v>
      </c>
      <c r="C44" s="90" t="s">
        <v>406</v>
      </c>
      <c r="D44" s="90" t="s">
        <v>407</v>
      </c>
      <c r="E44" s="90" t="s">
        <v>408</v>
      </c>
      <c r="F44" s="90" t="s">
        <v>409</v>
      </c>
      <c r="G44" s="90" t="s">
        <v>410</v>
      </c>
      <c r="H44" s="90" t="s">
        <v>411</v>
      </c>
      <c r="I44" s="90" t="s">
        <v>412</v>
      </c>
      <c r="J44" s="91" t="s">
        <v>413</v>
      </c>
      <c r="K44" s="91" t="s">
        <v>414</v>
      </c>
      <c r="L44" s="91" t="s">
        <v>415</v>
      </c>
      <c r="M44" s="91" t="s">
        <v>416</v>
      </c>
      <c r="N44" s="91" t="s">
        <v>417</v>
      </c>
      <c r="O44" s="91" t="s">
        <v>418</v>
      </c>
      <c r="P44" s="91" t="s">
        <v>419</v>
      </c>
      <c r="Q44" s="91" t="s">
        <v>420</v>
      </c>
      <c r="R44" s="91" t="s">
        <v>421</v>
      </c>
      <c r="S44" s="91" t="s">
        <v>422</v>
      </c>
      <c r="T44" s="91" t="s">
        <v>423</v>
      </c>
      <c r="U44" s="91" t="s">
        <v>424</v>
      </c>
      <c r="V44" s="580" t="s">
        <v>425</v>
      </c>
      <c r="W44" s="580" t="s">
        <v>426</v>
      </c>
      <c r="X44" s="580" t="s">
        <v>427</v>
      </c>
      <c r="Y44" s="580" t="s">
        <v>428</v>
      </c>
      <c r="Z44" s="580" t="s">
        <v>429</v>
      </c>
      <c r="AA44" s="580" t="s">
        <v>430</v>
      </c>
      <c r="AB44" s="580" t="s">
        <v>431</v>
      </c>
      <c r="AC44" s="580" t="s">
        <v>432</v>
      </c>
      <c r="AD44" s="580" t="s">
        <v>18</v>
      </c>
      <c r="AE44" s="580" t="s">
        <v>19</v>
      </c>
      <c r="AF44" s="580" t="s">
        <v>20</v>
      </c>
      <c r="AG44" s="580" t="s">
        <v>21</v>
      </c>
    </row>
    <row r="45" spans="1:33" ht="18" customHeight="1">
      <c r="A45" s="8" t="s">
        <v>682</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54">
        <v>872</v>
      </c>
      <c r="W45" s="554">
        <v>659</v>
      </c>
      <c r="X45" s="554">
        <v>591</v>
      </c>
      <c r="Y45" s="554">
        <v>746</v>
      </c>
      <c r="Z45" s="554">
        <v>767</v>
      </c>
      <c r="AA45" s="554">
        <v>606</v>
      </c>
      <c r="AB45" s="554">
        <v>543</v>
      </c>
      <c r="AC45" s="554">
        <v>784</v>
      </c>
      <c r="AD45" s="554">
        <v>770</v>
      </c>
      <c r="AE45" s="554">
        <v>608</v>
      </c>
      <c r="AF45" s="554">
        <v>536</v>
      </c>
      <c r="AG45" s="554">
        <v>605</v>
      </c>
    </row>
    <row r="46" spans="1:33" ht="18">
      <c r="A46" s="8" t="s">
        <v>371</v>
      </c>
      <c r="B46" s="81" t="s">
        <v>61</v>
      </c>
      <c r="C46" s="81" t="s">
        <v>61</v>
      </c>
      <c r="D46" s="81" t="s">
        <v>61</v>
      </c>
      <c r="E46" s="81" t="s">
        <v>61</v>
      </c>
      <c r="F46" s="81" t="s">
        <v>61</v>
      </c>
      <c r="G46" s="81" t="s">
        <v>61</v>
      </c>
      <c r="H46" s="81" t="s">
        <v>61</v>
      </c>
      <c r="I46" s="81" t="s">
        <v>61</v>
      </c>
      <c r="J46" s="81" t="s">
        <v>61</v>
      </c>
      <c r="K46" s="82">
        <v>105</v>
      </c>
      <c r="L46" s="82">
        <v>112</v>
      </c>
      <c r="M46" s="82">
        <v>115</v>
      </c>
      <c r="N46" s="82">
        <v>103</v>
      </c>
      <c r="O46" s="82">
        <v>91</v>
      </c>
      <c r="P46" s="82">
        <v>87</v>
      </c>
      <c r="Q46" s="82">
        <v>109</v>
      </c>
      <c r="R46" s="82">
        <v>130</v>
      </c>
      <c r="S46" s="82">
        <v>114</v>
      </c>
      <c r="T46" s="82">
        <v>112</v>
      </c>
      <c r="U46" s="82">
        <v>149</v>
      </c>
      <c r="V46" s="554">
        <v>162</v>
      </c>
      <c r="W46" s="554">
        <v>135</v>
      </c>
      <c r="X46" s="554">
        <v>132</v>
      </c>
      <c r="Y46" s="554">
        <v>161</v>
      </c>
      <c r="Z46" s="554">
        <v>181</v>
      </c>
      <c r="AA46" s="554">
        <v>149</v>
      </c>
      <c r="AB46" s="554">
        <v>176</v>
      </c>
      <c r="AC46" s="554">
        <v>207</v>
      </c>
      <c r="AD46" s="554">
        <v>226</v>
      </c>
      <c r="AE46" s="554">
        <v>202</v>
      </c>
      <c r="AF46" s="554">
        <v>180</v>
      </c>
      <c r="AG46" s="554">
        <v>214</v>
      </c>
    </row>
    <row r="47" spans="1:33" s="75" customFormat="1" ht="21" thickBot="1">
      <c r="A47" s="37" t="s">
        <v>219</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56">
        <v>1034</v>
      </c>
      <c r="W47" s="556">
        <v>794</v>
      </c>
      <c r="X47" s="556">
        <v>723</v>
      </c>
      <c r="Y47" s="556">
        <v>907</v>
      </c>
      <c r="Z47" s="556">
        <v>948</v>
      </c>
      <c r="AA47" s="556">
        <v>755</v>
      </c>
      <c r="AB47" s="556">
        <f>SUM(AB45:AB46)</f>
        <v>719</v>
      </c>
      <c r="AC47" s="556">
        <f>SUM(AC45:AC46)</f>
        <v>991</v>
      </c>
      <c r="AD47" s="556">
        <v>996</v>
      </c>
      <c r="AE47" s="556">
        <f>SUM(AE45:AE46)</f>
        <v>810</v>
      </c>
      <c r="AF47" s="556">
        <f>SUM(AF45:AF46)</f>
        <v>716</v>
      </c>
      <c r="AG47" s="556">
        <f>SUM(AG45:AG46)</f>
        <v>819</v>
      </c>
    </row>
    <row r="48" spans="1:33" ht="21" thickTop="1">
      <c r="A48" s="8"/>
      <c r="B48" s="94"/>
      <c r="C48" s="94"/>
      <c r="D48" s="94"/>
      <c r="E48" s="94"/>
      <c r="F48" s="94"/>
      <c r="G48" s="94"/>
      <c r="H48" s="94"/>
      <c r="I48" s="94"/>
      <c r="J48" s="89"/>
      <c r="K48" s="89"/>
      <c r="L48" s="89"/>
      <c r="M48" s="89"/>
      <c r="N48" s="89"/>
      <c r="O48" s="89"/>
      <c r="P48" s="89"/>
      <c r="Q48" s="89"/>
      <c r="R48" s="89"/>
      <c r="S48" s="89"/>
      <c r="V48" s="386"/>
      <c r="W48" s="386"/>
      <c r="X48" s="364"/>
      <c r="AB48" s="612"/>
      <c r="AC48" s="612"/>
      <c r="AD48" s="612"/>
      <c r="AE48" s="612"/>
      <c r="AF48" s="612"/>
      <c r="AG48" s="612"/>
    </row>
    <row r="49" spans="1:33" ht="39" customHeight="1">
      <c r="A49" s="1" t="s">
        <v>374</v>
      </c>
      <c r="B49" s="87"/>
      <c r="C49" s="87"/>
      <c r="D49" s="87"/>
      <c r="E49" s="87"/>
      <c r="F49" s="87"/>
      <c r="G49" s="87"/>
      <c r="H49" s="87"/>
      <c r="I49" s="87"/>
      <c r="J49" s="88"/>
      <c r="K49" s="89"/>
      <c r="L49" s="89"/>
      <c r="M49" s="89"/>
      <c r="N49" s="89"/>
      <c r="O49" s="89"/>
      <c r="P49" s="89"/>
      <c r="Q49" s="89"/>
      <c r="R49" s="89"/>
      <c r="S49" s="89"/>
      <c r="V49" s="386"/>
      <c r="W49" s="386"/>
      <c r="X49" s="364"/>
      <c r="AB49" s="612"/>
      <c r="AC49" s="612"/>
      <c r="AD49" s="612"/>
      <c r="AE49" s="612"/>
      <c r="AF49" s="612"/>
      <c r="AG49" s="612"/>
    </row>
    <row r="50" spans="1:33" ht="18.75" thickBot="1">
      <c r="A50" s="5" t="s">
        <v>17</v>
      </c>
      <c r="B50" s="90" t="s">
        <v>405</v>
      </c>
      <c r="C50" s="90" t="s">
        <v>406</v>
      </c>
      <c r="D50" s="90" t="s">
        <v>407</v>
      </c>
      <c r="E50" s="90" t="s">
        <v>408</v>
      </c>
      <c r="F50" s="90" t="s">
        <v>409</v>
      </c>
      <c r="G50" s="90" t="s">
        <v>410</v>
      </c>
      <c r="H50" s="90" t="s">
        <v>411</v>
      </c>
      <c r="I50" s="90" t="s">
        <v>412</v>
      </c>
      <c r="J50" s="91" t="s">
        <v>413</v>
      </c>
      <c r="K50" s="91" t="s">
        <v>414</v>
      </c>
      <c r="L50" s="91" t="s">
        <v>415</v>
      </c>
      <c r="M50" s="91" t="s">
        <v>416</v>
      </c>
      <c r="N50" s="91" t="s">
        <v>417</v>
      </c>
      <c r="O50" s="91" t="s">
        <v>418</v>
      </c>
      <c r="P50" s="91" t="s">
        <v>419</v>
      </c>
      <c r="Q50" s="91" t="s">
        <v>420</v>
      </c>
      <c r="R50" s="91" t="s">
        <v>421</v>
      </c>
      <c r="S50" s="91" t="s">
        <v>422</v>
      </c>
      <c r="T50" s="91" t="s">
        <v>423</v>
      </c>
      <c r="U50" s="91" t="s">
        <v>424</v>
      </c>
      <c r="V50" s="580" t="s">
        <v>425</v>
      </c>
      <c r="W50" s="580" t="s">
        <v>426</v>
      </c>
      <c r="X50" s="580" t="s">
        <v>427</v>
      </c>
      <c r="Y50" s="580" t="s">
        <v>428</v>
      </c>
      <c r="Z50" s="580" t="s">
        <v>429</v>
      </c>
      <c r="AA50" s="580" t="s">
        <v>430</v>
      </c>
      <c r="AB50" s="580" t="s">
        <v>431</v>
      </c>
      <c r="AC50" s="580" t="s">
        <v>432</v>
      </c>
      <c r="AD50" s="580" t="s">
        <v>18</v>
      </c>
      <c r="AE50" s="580" t="s">
        <v>19</v>
      </c>
      <c r="AF50" s="580" t="s">
        <v>20</v>
      </c>
      <c r="AG50" s="580" t="s">
        <v>21</v>
      </c>
    </row>
    <row r="51" spans="1:33" ht="21" customHeight="1">
      <c r="A51" s="8" t="s">
        <v>683</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54">
        <v>539</v>
      </c>
      <c r="W51" s="554">
        <v>224</v>
      </c>
      <c r="X51" s="554">
        <v>151</v>
      </c>
      <c r="Y51" s="554">
        <v>364</v>
      </c>
      <c r="Z51" s="554">
        <v>478</v>
      </c>
      <c r="AA51" s="554">
        <v>204</v>
      </c>
      <c r="AB51" s="554">
        <v>140</v>
      </c>
      <c r="AC51" s="554">
        <v>379</v>
      </c>
      <c r="AD51" s="554">
        <v>525</v>
      </c>
      <c r="AE51" s="554">
        <v>204</v>
      </c>
      <c r="AF51" s="554">
        <v>143</v>
      </c>
      <c r="AG51" s="554">
        <v>338</v>
      </c>
    </row>
    <row r="52" spans="1:33" ht="18">
      <c r="A52" s="8" t="s">
        <v>375</v>
      </c>
      <c r="B52" s="81" t="s">
        <v>61</v>
      </c>
      <c r="C52" s="81" t="s">
        <v>61</v>
      </c>
      <c r="D52" s="81" t="s">
        <v>61</v>
      </c>
      <c r="E52" s="81" t="s">
        <v>61</v>
      </c>
      <c r="F52" s="81" t="s">
        <v>61</v>
      </c>
      <c r="G52" s="81" t="s">
        <v>61</v>
      </c>
      <c r="H52" s="81" t="s">
        <v>61</v>
      </c>
      <c r="I52" s="81" t="s">
        <v>61</v>
      </c>
      <c r="J52" s="81" t="s">
        <v>61</v>
      </c>
      <c r="K52" s="82">
        <v>43</v>
      </c>
      <c r="L52" s="82">
        <v>23</v>
      </c>
      <c r="M52" s="82">
        <v>75</v>
      </c>
      <c r="N52" s="82">
        <v>81</v>
      </c>
      <c r="O52" s="82">
        <v>44</v>
      </c>
      <c r="P52" s="82">
        <v>18</v>
      </c>
      <c r="Q52" s="82">
        <v>76</v>
      </c>
      <c r="R52" s="82">
        <v>113</v>
      </c>
      <c r="S52" s="82">
        <v>52</v>
      </c>
      <c r="T52" s="82">
        <v>24</v>
      </c>
      <c r="U52" s="82">
        <v>98</v>
      </c>
      <c r="V52" s="554">
        <v>132</v>
      </c>
      <c r="W52" s="554">
        <v>60</v>
      </c>
      <c r="X52" s="554">
        <v>22</v>
      </c>
      <c r="Y52" s="554">
        <v>110</v>
      </c>
      <c r="Z52" s="554">
        <v>126</v>
      </c>
      <c r="AA52" s="554">
        <v>47</v>
      </c>
      <c r="AB52" s="554">
        <v>25</v>
      </c>
      <c r="AC52" s="554">
        <v>102</v>
      </c>
      <c r="AD52" s="554">
        <v>116</v>
      </c>
      <c r="AE52" s="554">
        <v>48</v>
      </c>
      <c r="AF52" s="554">
        <v>28</v>
      </c>
      <c r="AG52" s="554">
        <v>98</v>
      </c>
    </row>
    <row r="53" spans="1:33" s="75" customFormat="1" ht="21" thickBot="1">
      <c r="A53" s="37" t="s">
        <v>219</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56">
        <v>671</v>
      </c>
      <c r="W53" s="556">
        <v>284</v>
      </c>
      <c r="X53" s="556">
        <v>173</v>
      </c>
      <c r="Y53" s="556">
        <v>474</v>
      </c>
      <c r="Z53" s="556">
        <v>604</v>
      </c>
      <c r="AA53" s="556">
        <v>251</v>
      </c>
      <c r="AB53" s="556">
        <f>SUM(AB51:AB52)</f>
        <v>165</v>
      </c>
      <c r="AC53" s="556">
        <f>SUM(AC51:AC52)</f>
        <v>481</v>
      </c>
      <c r="AD53" s="556">
        <v>641</v>
      </c>
      <c r="AE53" s="556">
        <f>SUM(AE51:AE52)</f>
        <v>252</v>
      </c>
      <c r="AF53" s="556">
        <f>SUM(AF51:AF52)</f>
        <v>171</v>
      </c>
      <c r="AG53" s="556">
        <f>SUM(AG51:AG52)</f>
        <v>436</v>
      </c>
    </row>
    <row r="54" spans="1:33" ht="21" thickTop="1">
      <c r="A54" s="8"/>
      <c r="B54" s="94"/>
      <c r="C54" s="94"/>
      <c r="D54" s="94"/>
      <c r="E54" s="94"/>
      <c r="F54" s="94"/>
      <c r="G54" s="94"/>
      <c r="H54" s="94"/>
      <c r="I54" s="94"/>
      <c r="J54" s="89"/>
      <c r="K54" s="89"/>
      <c r="L54" s="89"/>
      <c r="M54" s="89"/>
      <c r="N54" s="89"/>
      <c r="O54" s="89"/>
      <c r="P54" s="89"/>
      <c r="Q54" s="89"/>
      <c r="R54" s="89"/>
      <c r="S54" s="89"/>
      <c r="V54" s="386"/>
      <c r="W54" s="386"/>
      <c r="X54" s="364"/>
      <c r="AB54" s="612"/>
      <c r="AC54" s="612"/>
      <c r="AD54" s="612"/>
      <c r="AE54" s="612"/>
      <c r="AF54" s="612"/>
      <c r="AG54" s="612"/>
    </row>
    <row r="55" spans="1:33" ht="39" customHeight="1">
      <c r="A55" s="1" t="s">
        <v>376</v>
      </c>
      <c r="B55" s="87"/>
      <c r="C55" s="87"/>
      <c r="D55" s="87"/>
      <c r="E55" s="87"/>
      <c r="F55" s="87"/>
      <c r="G55" s="87"/>
      <c r="H55" s="87"/>
      <c r="I55" s="87"/>
      <c r="J55" s="88"/>
      <c r="K55" s="89"/>
      <c r="L55" s="89"/>
      <c r="M55" s="89"/>
      <c r="N55" s="89"/>
      <c r="O55" s="89"/>
      <c r="P55" s="89"/>
      <c r="Q55" s="89"/>
      <c r="R55" s="89"/>
      <c r="S55" s="89"/>
      <c r="V55" s="386"/>
      <c r="W55" s="386"/>
      <c r="X55" s="364"/>
      <c r="AB55" s="612"/>
      <c r="AC55" s="612"/>
      <c r="AD55" s="612"/>
      <c r="AE55" s="612"/>
      <c r="AF55" s="612"/>
      <c r="AG55" s="612"/>
    </row>
    <row r="56" spans="1:33" ht="18.75" thickBot="1">
      <c r="A56" s="30" t="s">
        <v>336</v>
      </c>
      <c r="B56" s="90" t="s">
        <v>405</v>
      </c>
      <c r="C56" s="90" t="s">
        <v>406</v>
      </c>
      <c r="D56" s="90" t="s">
        <v>407</v>
      </c>
      <c r="E56" s="90" t="s">
        <v>408</v>
      </c>
      <c r="F56" s="90" t="s">
        <v>409</v>
      </c>
      <c r="G56" s="90" t="s">
        <v>410</v>
      </c>
      <c r="H56" s="90" t="s">
        <v>411</v>
      </c>
      <c r="I56" s="90" t="s">
        <v>412</v>
      </c>
      <c r="J56" s="91" t="s">
        <v>413</v>
      </c>
      <c r="K56" s="91" t="s">
        <v>414</v>
      </c>
      <c r="L56" s="91" t="s">
        <v>415</v>
      </c>
      <c r="M56" s="91" t="s">
        <v>416</v>
      </c>
      <c r="N56" s="91" t="s">
        <v>417</v>
      </c>
      <c r="O56" s="91" t="s">
        <v>418</v>
      </c>
      <c r="P56" s="91" t="s">
        <v>419</v>
      </c>
      <c r="Q56" s="91" t="s">
        <v>420</v>
      </c>
      <c r="R56" s="91" t="s">
        <v>421</v>
      </c>
      <c r="S56" s="91" t="s">
        <v>422</v>
      </c>
      <c r="T56" s="91" t="s">
        <v>423</v>
      </c>
      <c r="U56" s="91" t="s">
        <v>424</v>
      </c>
      <c r="V56" s="580" t="s">
        <v>425</v>
      </c>
      <c r="W56" s="580" t="s">
        <v>426</v>
      </c>
      <c r="X56" s="580" t="s">
        <v>427</v>
      </c>
      <c r="Y56" s="580" t="s">
        <v>428</v>
      </c>
      <c r="Z56" s="580" t="s">
        <v>429</v>
      </c>
      <c r="AA56" s="580" t="s">
        <v>430</v>
      </c>
      <c r="AB56" s="580" t="s">
        <v>431</v>
      </c>
      <c r="AC56" s="580" t="s">
        <v>432</v>
      </c>
      <c r="AD56" s="580" t="s">
        <v>18</v>
      </c>
      <c r="AE56" s="580" t="s">
        <v>19</v>
      </c>
      <c r="AF56" s="580" t="s">
        <v>20</v>
      </c>
      <c r="AG56" s="580" t="s">
        <v>21</v>
      </c>
    </row>
    <row r="57" spans="1:33" ht="24.75" customHeight="1">
      <c r="A57" s="8" t="s">
        <v>377</v>
      </c>
      <c r="B57" s="564">
        <v>7.7</v>
      </c>
      <c r="C57" s="564">
        <v>6.3</v>
      </c>
      <c r="D57" s="564">
        <v>7.5</v>
      </c>
      <c r="E57" s="564">
        <v>8.1</v>
      </c>
      <c r="F57" s="564">
        <v>8.1999999999999993</v>
      </c>
      <c r="G57" s="564">
        <v>6.6</v>
      </c>
      <c r="H57" s="564">
        <v>6.1</v>
      </c>
      <c r="I57" s="564">
        <v>8.1</v>
      </c>
      <c r="J57" s="564">
        <v>7.8</v>
      </c>
      <c r="K57" s="564">
        <v>7.2</v>
      </c>
      <c r="L57" s="564">
        <v>6</v>
      </c>
      <c r="M57" s="564">
        <v>7.7</v>
      </c>
      <c r="N57" s="564">
        <v>7.4</v>
      </c>
      <c r="O57" s="564">
        <v>6.3</v>
      </c>
      <c r="P57" s="564">
        <v>5.3</v>
      </c>
      <c r="Q57" s="564">
        <v>7.1</v>
      </c>
      <c r="R57" s="564">
        <v>8.6</v>
      </c>
      <c r="S57" s="564">
        <v>6.8</v>
      </c>
      <c r="T57" s="564">
        <v>6.5</v>
      </c>
      <c r="U57" s="564">
        <v>8.8000000000000007</v>
      </c>
      <c r="V57" s="565">
        <v>8.1</v>
      </c>
      <c r="W57" s="565">
        <v>5.7</v>
      </c>
      <c r="X57" s="565">
        <v>4.7</v>
      </c>
      <c r="Y57" s="565">
        <v>6.1</v>
      </c>
      <c r="Z57" s="565">
        <v>7.3</v>
      </c>
      <c r="AA57" s="565">
        <v>3.8</v>
      </c>
      <c r="AB57" s="565">
        <v>4.5</v>
      </c>
      <c r="AC57" s="565">
        <v>6</v>
      </c>
      <c r="AD57" s="565">
        <v>7.1</v>
      </c>
      <c r="AE57" s="565">
        <v>6</v>
      </c>
      <c r="AF57" s="565">
        <v>4.9000000000000004</v>
      </c>
      <c r="AG57" s="565">
        <v>5.4</v>
      </c>
    </row>
    <row r="58" spans="1:33" ht="18">
      <c r="A58" s="8" t="s">
        <v>379</v>
      </c>
      <c r="B58" s="564">
        <v>8.4</v>
      </c>
      <c r="C58" s="564">
        <v>6.9</v>
      </c>
      <c r="D58" s="564">
        <v>5.3</v>
      </c>
      <c r="E58" s="564">
        <v>7.9</v>
      </c>
      <c r="F58" s="564">
        <v>8.4</v>
      </c>
      <c r="G58" s="564">
        <v>6.9</v>
      </c>
      <c r="H58" s="564">
        <v>5.4</v>
      </c>
      <c r="I58" s="564">
        <v>6.9</v>
      </c>
      <c r="J58" s="564">
        <v>8.4</v>
      </c>
      <c r="K58" s="564">
        <v>7.3</v>
      </c>
      <c r="L58" s="564">
        <v>6.1</v>
      </c>
      <c r="M58" s="564">
        <v>6.7</v>
      </c>
      <c r="N58" s="564">
        <v>7.5</v>
      </c>
      <c r="O58" s="564">
        <v>6.6</v>
      </c>
      <c r="P58" s="564">
        <v>6</v>
      </c>
      <c r="Q58" s="564">
        <v>6.8</v>
      </c>
      <c r="R58" s="564">
        <v>7.4</v>
      </c>
      <c r="S58" s="564">
        <v>7</v>
      </c>
      <c r="T58" s="564">
        <v>6.5</v>
      </c>
      <c r="U58" s="564">
        <v>7.4</v>
      </c>
      <c r="V58" s="565">
        <v>7</v>
      </c>
      <c r="W58" s="565">
        <v>6.5</v>
      </c>
      <c r="X58" s="565">
        <v>7.7</v>
      </c>
      <c r="Y58" s="565">
        <v>8.1999999999999993</v>
      </c>
      <c r="Z58" s="565">
        <v>7.9</v>
      </c>
      <c r="AA58" s="565">
        <v>6.5</v>
      </c>
      <c r="AB58" s="565">
        <v>7.1</v>
      </c>
      <c r="AC58" s="565">
        <v>8.6</v>
      </c>
      <c r="AD58" s="565">
        <v>7.8</v>
      </c>
      <c r="AE58" s="565">
        <v>5.9</v>
      </c>
      <c r="AF58" s="565">
        <v>5.3</v>
      </c>
      <c r="AG58" s="565">
        <v>5.6</v>
      </c>
    </row>
    <row r="59" spans="1:33" ht="18">
      <c r="A59" s="8" t="s">
        <v>212</v>
      </c>
      <c r="B59" s="103" t="s">
        <v>61</v>
      </c>
      <c r="C59" s="103" t="s">
        <v>61</v>
      </c>
      <c r="D59" s="103" t="s">
        <v>61</v>
      </c>
      <c r="E59" s="103" t="s">
        <v>61</v>
      </c>
      <c r="F59" s="103" t="s">
        <v>61</v>
      </c>
      <c r="G59" s="103" t="s">
        <v>61</v>
      </c>
      <c r="H59" s="103" t="s">
        <v>61</v>
      </c>
      <c r="I59" s="103" t="s">
        <v>61</v>
      </c>
      <c r="J59" s="103" t="s">
        <v>61</v>
      </c>
      <c r="K59" s="564">
        <v>4.8</v>
      </c>
      <c r="L59" s="564">
        <v>4.4000000000000004</v>
      </c>
      <c r="M59" s="564">
        <v>5.6</v>
      </c>
      <c r="N59" s="564">
        <v>5.6</v>
      </c>
      <c r="O59" s="564">
        <v>4.5999999999999996</v>
      </c>
      <c r="P59" s="564">
        <v>4</v>
      </c>
      <c r="Q59" s="564">
        <v>5.3</v>
      </c>
      <c r="R59" s="564">
        <v>5.5</v>
      </c>
      <c r="S59" s="564">
        <v>4.5</v>
      </c>
      <c r="T59" s="564">
        <v>3.8</v>
      </c>
      <c r="U59" s="564">
        <v>4.9000000000000004</v>
      </c>
      <c r="V59" s="565">
        <v>5.6</v>
      </c>
      <c r="W59" s="565">
        <v>4.5999999999999996</v>
      </c>
      <c r="X59" s="565">
        <v>4.4000000000000004</v>
      </c>
      <c r="Y59" s="565">
        <v>5.6</v>
      </c>
      <c r="Z59" s="565">
        <v>6.2</v>
      </c>
      <c r="AA59" s="565">
        <v>5.0999999999999996</v>
      </c>
      <c r="AB59" s="565">
        <v>5.3</v>
      </c>
      <c r="AC59" s="565">
        <v>6.7</v>
      </c>
      <c r="AD59" s="565">
        <v>7.4</v>
      </c>
      <c r="AE59" s="565">
        <v>6.4</v>
      </c>
      <c r="AF59" s="565">
        <v>5.4</v>
      </c>
      <c r="AG59" s="565">
        <v>6.4</v>
      </c>
    </row>
    <row r="60" spans="1:33" ht="18">
      <c r="A60" s="8" t="s">
        <v>386</v>
      </c>
      <c r="B60" s="564">
        <v>1</v>
      </c>
      <c r="C60" s="564">
        <v>0.9</v>
      </c>
      <c r="D60" s="564">
        <v>0.7</v>
      </c>
      <c r="E60" s="564">
        <v>0.9</v>
      </c>
      <c r="F60" s="564">
        <v>0.9</v>
      </c>
      <c r="G60" s="564">
        <v>0.7</v>
      </c>
      <c r="H60" s="564">
        <v>0.6</v>
      </c>
      <c r="I60" s="564">
        <v>0.9</v>
      </c>
      <c r="J60" s="564">
        <v>0.9</v>
      </c>
      <c r="K60" s="564">
        <v>0.6</v>
      </c>
      <c r="L60" s="564">
        <v>0.7</v>
      </c>
      <c r="M60" s="564">
        <v>0.8</v>
      </c>
      <c r="N60" s="564">
        <v>0.9</v>
      </c>
      <c r="O60" s="564">
        <v>0.7</v>
      </c>
      <c r="P60" s="564">
        <v>0.6</v>
      </c>
      <c r="Q60" s="564">
        <v>1</v>
      </c>
      <c r="R60" s="564">
        <v>1</v>
      </c>
      <c r="S60" s="564">
        <v>0.7</v>
      </c>
      <c r="T60" s="564">
        <v>0.5</v>
      </c>
      <c r="U60" s="564">
        <v>1</v>
      </c>
      <c r="V60" s="565">
        <v>1.1000000000000001</v>
      </c>
      <c r="W60" s="565">
        <v>0.8</v>
      </c>
      <c r="X60" s="565">
        <v>0.6</v>
      </c>
      <c r="Y60" s="565">
        <v>1.1000000000000001</v>
      </c>
      <c r="Z60" s="565">
        <v>1.1000000000000001</v>
      </c>
      <c r="AA60" s="565">
        <v>0.9</v>
      </c>
      <c r="AB60" s="565">
        <v>0.7</v>
      </c>
      <c r="AC60" s="565">
        <v>1.1000000000000001</v>
      </c>
      <c r="AD60" s="565">
        <v>1.4</v>
      </c>
      <c r="AE60" s="565">
        <v>0.9</v>
      </c>
      <c r="AF60" s="565">
        <v>0.7</v>
      </c>
      <c r="AG60" s="565">
        <v>1.3</v>
      </c>
    </row>
    <row r="61" spans="1:33" s="75" customFormat="1" ht="21" thickBot="1">
      <c r="A61" s="37" t="s">
        <v>219</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68">
        <v>21.8</v>
      </c>
      <c r="W61" s="568">
        <v>17.600000000000001</v>
      </c>
      <c r="X61" s="568">
        <v>17.399999999999999</v>
      </c>
      <c r="Y61" s="568">
        <v>21</v>
      </c>
      <c r="Z61" s="568">
        <v>22.5</v>
      </c>
      <c r="AA61" s="568">
        <v>16.3</v>
      </c>
      <c r="AB61" s="568">
        <f t="shared" ref="AB61:AG61" si="2">SUM(AB57:AB60)</f>
        <v>17.599999999999998</v>
      </c>
      <c r="AC61" s="568">
        <f t="shared" si="2"/>
        <v>22.400000000000002</v>
      </c>
      <c r="AD61" s="568">
        <f t="shared" si="2"/>
        <v>23.699999999999996</v>
      </c>
      <c r="AE61" s="568">
        <f t="shared" si="2"/>
        <v>19.2</v>
      </c>
      <c r="AF61" s="568">
        <f t="shared" si="2"/>
        <v>16.3</v>
      </c>
      <c r="AG61" s="568">
        <f t="shared" si="2"/>
        <v>18.7</v>
      </c>
    </row>
    <row r="62" spans="1:33" ht="21" thickTop="1">
      <c r="A62" s="42" t="s">
        <v>389</v>
      </c>
      <c r="B62" s="94"/>
      <c r="C62" s="94"/>
      <c r="D62" s="94"/>
      <c r="E62" s="94"/>
      <c r="F62" s="94"/>
      <c r="G62" s="94"/>
      <c r="H62" s="94"/>
      <c r="I62" s="94"/>
      <c r="J62" s="89"/>
      <c r="K62" s="89"/>
      <c r="L62" s="89"/>
      <c r="M62" s="89"/>
      <c r="N62" s="89"/>
      <c r="O62" s="89"/>
      <c r="P62" s="89"/>
      <c r="Q62" s="89"/>
      <c r="R62" s="89"/>
      <c r="S62" s="89"/>
      <c r="V62" s="386"/>
      <c r="W62" s="386"/>
      <c r="X62" s="364"/>
      <c r="AB62" s="612"/>
      <c r="AC62" s="612"/>
      <c r="AD62" s="612"/>
      <c r="AE62" s="612"/>
      <c r="AF62" s="612"/>
      <c r="AG62" s="612"/>
    </row>
    <row r="63" spans="1:33" ht="39" customHeight="1">
      <c r="A63" s="1" t="s">
        <v>390</v>
      </c>
      <c r="B63" s="87"/>
      <c r="C63" s="87"/>
      <c r="D63" s="87"/>
      <c r="E63" s="87"/>
      <c r="F63" s="87"/>
      <c r="G63" s="87"/>
      <c r="H63" s="87"/>
      <c r="I63" s="87"/>
      <c r="J63" s="88"/>
      <c r="K63" s="89"/>
      <c r="L63" s="89"/>
      <c r="M63" s="89"/>
      <c r="N63" s="89"/>
      <c r="O63" s="89"/>
      <c r="P63" s="89"/>
      <c r="Q63" s="89"/>
      <c r="R63" s="89"/>
      <c r="S63" s="89"/>
      <c r="V63" s="386"/>
      <c r="W63" s="386"/>
      <c r="X63" s="364"/>
      <c r="AB63" s="612"/>
      <c r="AC63" s="612"/>
      <c r="AD63" s="612"/>
      <c r="AE63" s="612"/>
      <c r="AF63" s="612"/>
      <c r="AG63" s="612"/>
    </row>
    <row r="64" spans="1:33" ht="30" customHeight="1" thickBot="1">
      <c r="A64" s="30" t="s">
        <v>336</v>
      </c>
      <c r="B64" s="90" t="s">
        <v>405</v>
      </c>
      <c r="C64" s="90" t="s">
        <v>406</v>
      </c>
      <c r="D64" s="90" t="s">
        <v>407</v>
      </c>
      <c r="E64" s="90" t="s">
        <v>408</v>
      </c>
      <c r="F64" s="90" t="s">
        <v>409</v>
      </c>
      <c r="G64" s="90" t="s">
        <v>410</v>
      </c>
      <c r="H64" s="90" t="s">
        <v>411</v>
      </c>
      <c r="I64" s="90" t="s">
        <v>412</v>
      </c>
      <c r="J64" s="91" t="s">
        <v>413</v>
      </c>
      <c r="K64" s="91" t="s">
        <v>414</v>
      </c>
      <c r="L64" s="91" t="s">
        <v>415</v>
      </c>
      <c r="M64" s="91" t="s">
        <v>416</v>
      </c>
      <c r="N64" s="91" t="s">
        <v>417</v>
      </c>
      <c r="O64" s="91" t="s">
        <v>418</v>
      </c>
      <c r="P64" s="91" t="s">
        <v>419</v>
      </c>
      <c r="Q64" s="91" t="s">
        <v>420</v>
      </c>
      <c r="R64" s="91" t="s">
        <v>421</v>
      </c>
      <c r="S64" s="91" t="s">
        <v>422</v>
      </c>
      <c r="T64" s="91" t="s">
        <v>423</v>
      </c>
      <c r="U64" s="91" t="s">
        <v>424</v>
      </c>
      <c r="V64" s="580" t="s">
        <v>425</v>
      </c>
      <c r="W64" s="580" t="s">
        <v>426</v>
      </c>
      <c r="X64" s="580" t="s">
        <v>427</v>
      </c>
      <c r="Y64" s="580" t="s">
        <v>428</v>
      </c>
      <c r="Z64" s="580" t="s">
        <v>429</v>
      </c>
      <c r="AA64" s="580" t="s">
        <v>430</v>
      </c>
      <c r="AB64" s="580" t="s">
        <v>431</v>
      </c>
      <c r="AC64" s="580" t="s">
        <v>432</v>
      </c>
      <c r="AD64" s="580" t="s">
        <v>18</v>
      </c>
      <c r="AE64" s="580" t="s">
        <v>19</v>
      </c>
      <c r="AF64" s="580" t="s">
        <v>20</v>
      </c>
      <c r="AG64" s="580" t="s">
        <v>21</v>
      </c>
    </row>
    <row r="65" spans="1:33" ht="18">
      <c r="A65" s="8" t="s">
        <v>212</v>
      </c>
      <c r="B65" s="81" t="s">
        <v>61</v>
      </c>
      <c r="C65" s="81" t="s">
        <v>61</v>
      </c>
      <c r="D65" s="81" t="s">
        <v>61</v>
      </c>
      <c r="E65" s="81" t="s">
        <v>61</v>
      </c>
      <c r="F65" s="81" t="s">
        <v>61</v>
      </c>
      <c r="G65" s="81" t="s">
        <v>61</v>
      </c>
      <c r="H65" s="81" t="s">
        <v>61</v>
      </c>
      <c r="I65" s="81" t="s">
        <v>61</v>
      </c>
      <c r="J65" s="81" t="s">
        <v>61</v>
      </c>
      <c r="K65" s="564">
        <v>4.3</v>
      </c>
      <c r="L65" s="564">
        <v>2.4</v>
      </c>
      <c r="M65" s="564">
        <v>8.6</v>
      </c>
      <c r="N65" s="564">
        <v>10.199999999999999</v>
      </c>
      <c r="O65" s="564">
        <v>4.2</v>
      </c>
      <c r="P65" s="564">
        <v>2.2999999999999998</v>
      </c>
      <c r="Q65" s="564">
        <v>8.9</v>
      </c>
      <c r="R65" s="564">
        <v>11.5</v>
      </c>
      <c r="S65" s="564">
        <v>4</v>
      </c>
      <c r="T65" s="564">
        <v>2.2999999999999998</v>
      </c>
      <c r="U65" s="564">
        <v>9</v>
      </c>
      <c r="V65" s="565">
        <v>11</v>
      </c>
      <c r="W65" s="565">
        <v>4.3</v>
      </c>
      <c r="X65" s="565">
        <v>2.2000000000000002</v>
      </c>
      <c r="Y65" s="565">
        <v>9.1999999999999993</v>
      </c>
      <c r="Z65" s="565">
        <v>11.3</v>
      </c>
      <c r="AA65" s="565">
        <v>4.2</v>
      </c>
      <c r="AB65" s="565">
        <v>2.2999999999999998</v>
      </c>
      <c r="AC65" s="565">
        <v>8.6</v>
      </c>
      <c r="AD65" s="565">
        <v>9.6999999999999993</v>
      </c>
      <c r="AE65" s="565">
        <v>4.0999999999999996</v>
      </c>
      <c r="AF65" s="565">
        <v>2.5</v>
      </c>
      <c r="AG65" s="565">
        <v>7.8</v>
      </c>
    </row>
    <row r="66" spans="1:33" ht="18">
      <c r="A66" s="8" t="s">
        <v>377</v>
      </c>
      <c r="B66" s="564">
        <v>3.6</v>
      </c>
      <c r="C66" s="564">
        <v>2.1</v>
      </c>
      <c r="D66" s="564">
        <v>1.7</v>
      </c>
      <c r="E66" s="564">
        <v>3.3</v>
      </c>
      <c r="F66" s="564">
        <v>4</v>
      </c>
      <c r="G66" s="564">
        <v>2</v>
      </c>
      <c r="H66" s="564">
        <v>1.7</v>
      </c>
      <c r="I66" s="564">
        <v>3.4</v>
      </c>
      <c r="J66" s="564">
        <v>3.7</v>
      </c>
      <c r="K66" s="564">
        <v>2.2999999999999998</v>
      </c>
      <c r="L66" s="564">
        <v>1.7</v>
      </c>
      <c r="M66" s="564">
        <v>3.1</v>
      </c>
      <c r="N66" s="564">
        <v>3.1</v>
      </c>
      <c r="O66" s="564">
        <v>1.4</v>
      </c>
      <c r="P66" s="564">
        <v>0.8</v>
      </c>
      <c r="Q66" s="564">
        <v>2.7</v>
      </c>
      <c r="R66" s="564">
        <v>3.5</v>
      </c>
      <c r="S66" s="564">
        <v>1.8</v>
      </c>
      <c r="T66" s="564">
        <v>1.2</v>
      </c>
      <c r="U66" s="564">
        <v>3.1</v>
      </c>
      <c r="V66" s="565">
        <v>3.4</v>
      </c>
      <c r="W66" s="565">
        <v>1.7</v>
      </c>
      <c r="X66" s="565">
        <v>1.2</v>
      </c>
      <c r="Y66" s="565">
        <v>2.2000000000000002</v>
      </c>
      <c r="Z66" s="565">
        <v>2.2000000000000002</v>
      </c>
      <c r="AA66" s="565">
        <v>1</v>
      </c>
      <c r="AB66" s="565">
        <v>0.9</v>
      </c>
      <c r="AC66" s="565">
        <v>1.7</v>
      </c>
      <c r="AD66" s="565">
        <v>2</v>
      </c>
      <c r="AE66" s="565">
        <v>1.1000000000000001</v>
      </c>
      <c r="AF66" s="565">
        <v>0.8</v>
      </c>
      <c r="AG66" s="565">
        <v>1.6</v>
      </c>
    </row>
    <row r="67" spans="1:33" ht="18">
      <c r="A67" s="8" t="s">
        <v>379</v>
      </c>
      <c r="B67" s="564">
        <v>4.2</v>
      </c>
      <c r="C67" s="564">
        <v>1.8</v>
      </c>
      <c r="D67" s="564">
        <v>0.8</v>
      </c>
      <c r="E67" s="564">
        <v>2.6</v>
      </c>
      <c r="F67" s="564">
        <v>3.5</v>
      </c>
      <c r="G67" s="564">
        <v>1.7</v>
      </c>
      <c r="H67" s="564">
        <v>0.9</v>
      </c>
      <c r="I67" s="564">
        <v>3.1</v>
      </c>
      <c r="J67" s="564">
        <v>3.4</v>
      </c>
      <c r="K67" s="564">
        <v>1.6</v>
      </c>
      <c r="L67" s="564">
        <v>1.1000000000000001</v>
      </c>
      <c r="M67" s="564">
        <v>3</v>
      </c>
      <c r="N67" s="564">
        <v>4</v>
      </c>
      <c r="O67" s="564">
        <v>1.7</v>
      </c>
      <c r="P67" s="564">
        <v>0.9</v>
      </c>
      <c r="Q67" s="564">
        <v>3.2</v>
      </c>
      <c r="R67" s="564">
        <v>4.5999999999999996</v>
      </c>
      <c r="S67" s="564">
        <v>1.8</v>
      </c>
      <c r="T67" s="564">
        <v>0.8</v>
      </c>
      <c r="U67" s="564">
        <v>3.7</v>
      </c>
      <c r="V67" s="565">
        <v>4.2</v>
      </c>
      <c r="W67" s="565">
        <v>1.2</v>
      </c>
      <c r="X67" s="565">
        <v>0.6</v>
      </c>
      <c r="Y67" s="565">
        <v>2.5</v>
      </c>
      <c r="Z67" s="565">
        <v>3.3</v>
      </c>
      <c r="AA67" s="565">
        <v>1.6</v>
      </c>
      <c r="AB67" s="565">
        <v>0.7</v>
      </c>
      <c r="AC67" s="565">
        <v>2.9</v>
      </c>
      <c r="AD67" s="565">
        <v>3.8</v>
      </c>
      <c r="AE67" s="565">
        <v>1.3</v>
      </c>
      <c r="AF67" s="565">
        <v>0.7</v>
      </c>
      <c r="AG67" s="565">
        <v>2.4</v>
      </c>
    </row>
    <row r="68" spans="1:33" ht="18">
      <c r="A68" s="8" t="s">
        <v>392</v>
      </c>
      <c r="B68" s="564">
        <v>1.9</v>
      </c>
      <c r="C68" s="564">
        <v>0.5</v>
      </c>
      <c r="D68" s="564">
        <v>0.2</v>
      </c>
      <c r="E68" s="564">
        <v>1</v>
      </c>
      <c r="F68" s="564">
        <v>1.4</v>
      </c>
      <c r="G68" s="564">
        <v>0.5</v>
      </c>
      <c r="H68" s="564">
        <v>0.2</v>
      </c>
      <c r="I68" s="564">
        <v>1.4</v>
      </c>
      <c r="J68" s="564">
        <v>1.5</v>
      </c>
      <c r="K68" s="564">
        <v>0.6</v>
      </c>
      <c r="L68" s="564">
        <v>0.2</v>
      </c>
      <c r="M68" s="564">
        <v>1.3</v>
      </c>
      <c r="N68" s="564">
        <v>1.8</v>
      </c>
      <c r="O68" s="564">
        <v>0.4</v>
      </c>
      <c r="P68" s="564">
        <v>0.1</v>
      </c>
      <c r="Q68" s="564">
        <v>1.4</v>
      </c>
      <c r="R68" s="564">
        <v>1.8</v>
      </c>
      <c r="S68" s="564">
        <v>0.5</v>
      </c>
      <c r="T68" s="564">
        <v>0.3</v>
      </c>
      <c r="U68" s="564">
        <v>1.4</v>
      </c>
      <c r="V68" s="565">
        <v>2.1</v>
      </c>
      <c r="W68" s="565">
        <v>0.5</v>
      </c>
      <c r="X68" s="565">
        <v>0.2</v>
      </c>
      <c r="Y68" s="565">
        <v>1.5</v>
      </c>
      <c r="Z68" s="565">
        <v>2</v>
      </c>
      <c r="AA68" s="565">
        <v>0.6</v>
      </c>
      <c r="AB68" s="565">
        <v>0.2</v>
      </c>
      <c r="AC68" s="565">
        <v>1.5</v>
      </c>
      <c r="AD68" s="565">
        <v>2</v>
      </c>
      <c r="AE68" s="565">
        <v>0.5</v>
      </c>
      <c r="AF68" s="565">
        <v>0.3</v>
      </c>
      <c r="AG68" s="565">
        <v>1.3</v>
      </c>
    </row>
    <row r="69" spans="1:33" ht="18">
      <c r="A69" s="8" t="s">
        <v>397</v>
      </c>
      <c r="B69" s="564">
        <v>1.2</v>
      </c>
      <c r="C69" s="564">
        <v>0.5</v>
      </c>
      <c r="D69" s="564">
        <v>0.6</v>
      </c>
      <c r="E69" s="564">
        <v>0.8</v>
      </c>
      <c r="F69" s="564">
        <v>1.1000000000000001</v>
      </c>
      <c r="G69" s="564">
        <v>0.5</v>
      </c>
      <c r="H69" s="564">
        <v>0.7</v>
      </c>
      <c r="I69" s="564">
        <v>1</v>
      </c>
      <c r="J69" s="564">
        <v>1.1000000000000001</v>
      </c>
      <c r="K69" s="564">
        <v>0.7</v>
      </c>
      <c r="L69" s="564">
        <v>0.6</v>
      </c>
      <c r="M69" s="564">
        <v>1</v>
      </c>
      <c r="N69" s="564">
        <v>1.1000000000000001</v>
      </c>
      <c r="O69" s="564">
        <v>0.7</v>
      </c>
      <c r="P69" s="564">
        <v>0.7</v>
      </c>
      <c r="Q69" s="564">
        <v>1</v>
      </c>
      <c r="R69" s="564">
        <v>1.2</v>
      </c>
      <c r="S69" s="564">
        <v>0.7</v>
      </c>
      <c r="T69" s="564">
        <v>0.6</v>
      </c>
      <c r="U69" s="564">
        <v>1.1000000000000001</v>
      </c>
      <c r="V69" s="565">
        <v>1.2</v>
      </c>
      <c r="W69" s="565">
        <v>0.8</v>
      </c>
      <c r="X69" s="565">
        <v>0.6</v>
      </c>
      <c r="Y69" s="565">
        <v>0.8</v>
      </c>
      <c r="Z69" s="565">
        <v>1.1000000000000001</v>
      </c>
      <c r="AA69" s="565">
        <v>0.6</v>
      </c>
      <c r="AB69" s="565">
        <v>0.3</v>
      </c>
      <c r="AC69" s="565">
        <v>0.9</v>
      </c>
      <c r="AD69" s="565">
        <v>1</v>
      </c>
      <c r="AE69" s="565">
        <v>0.8</v>
      </c>
      <c r="AF69" s="565">
        <v>0.5</v>
      </c>
      <c r="AG69" s="565">
        <v>0.8</v>
      </c>
    </row>
    <row r="70" spans="1:33" s="75" customFormat="1" ht="21" thickBot="1">
      <c r="A70" s="37" t="s">
        <v>219</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68">
        <v>21.9</v>
      </c>
      <c r="W70" s="568">
        <v>8.5</v>
      </c>
      <c r="X70" s="568">
        <v>4.8</v>
      </c>
      <c r="Y70" s="568">
        <v>16.2</v>
      </c>
      <c r="Z70" s="568">
        <v>19.899999999999999</v>
      </c>
      <c r="AA70" s="568">
        <v>8</v>
      </c>
      <c r="AB70" s="568">
        <f t="shared" ref="AB70:AG70" si="3">SUM(AB65:AB69)</f>
        <v>4.3999999999999995</v>
      </c>
      <c r="AC70" s="568">
        <f t="shared" si="3"/>
        <v>15.6</v>
      </c>
      <c r="AD70" s="568">
        <f t="shared" si="3"/>
        <v>18.5</v>
      </c>
      <c r="AE70" s="568">
        <f t="shared" si="3"/>
        <v>7.7999999999999989</v>
      </c>
      <c r="AF70" s="568">
        <f t="shared" si="3"/>
        <v>4.8</v>
      </c>
      <c r="AG70" s="568">
        <f t="shared" si="3"/>
        <v>13.900000000000002</v>
      </c>
    </row>
    <row r="71" spans="1:33" ht="24.75" customHeight="1" thickTop="1">
      <c r="A71" s="2" t="s">
        <v>684</v>
      </c>
      <c r="J71" s="89"/>
      <c r="K71" s="89"/>
      <c r="L71" s="89"/>
      <c r="M71" s="89"/>
      <c r="N71" s="89"/>
      <c r="O71" s="89"/>
      <c r="P71" s="89"/>
      <c r="Q71" s="89"/>
      <c r="R71" s="89"/>
      <c r="S71" s="89"/>
      <c r="V71" s="386"/>
      <c r="W71" s="386"/>
      <c r="X71" s="364"/>
      <c r="AB71" s="612"/>
      <c r="AC71" s="612"/>
      <c r="AD71" s="612"/>
      <c r="AE71" s="612"/>
      <c r="AF71" s="612"/>
      <c r="AG71" s="612"/>
    </row>
    <row r="72" spans="1:33">
      <c r="A72" s="8"/>
      <c r="B72" s="94"/>
      <c r="C72" s="94"/>
      <c r="D72" s="94"/>
      <c r="E72" s="94"/>
      <c r="F72" s="94"/>
      <c r="G72" s="94"/>
      <c r="H72" s="94"/>
      <c r="I72" s="94"/>
      <c r="J72" s="89"/>
      <c r="K72" s="89"/>
      <c r="L72" s="89"/>
      <c r="M72" s="89"/>
      <c r="N72" s="89"/>
      <c r="O72" s="89"/>
      <c r="P72" s="89"/>
      <c r="Q72" s="89"/>
      <c r="R72" s="89"/>
      <c r="S72" s="89"/>
      <c r="AB72" s="612"/>
      <c r="AC72" s="612"/>
      <c r="AD72" s="612"/>
      <c r="AE72" s="612"/>
      <c r="AF72" s="612"/>
      <c r="AG72" s="612"/>
    </row>
    <row r="73" spans="1:33">
      <c r="A73" s="8"/>
      <c r="B73" s="94"/>
      <c r="C73" s="94"/>
      <c r="D73" s="94"/>
      <c r="E73" s="94"/>
      <c r="F73" s="94"/>
      <c r="G73" s="94"/>
      <c r="H73" s="94"/>
      <c r="I73" s="94"/>
      <c r="J73" s="89"/>
      <c r="K73" s="89"/>
      <c r="L73" s="89"/>
      <c r="M73" s="89"/>
      <c r="N73" s="89"/>
      <c r="O73" s="89"/>
      <c r="P73" s="89"/>
      <c r="Q73" s="89"/>
      <c r="R73" s="89"/>
      <c r="S73" s="89"/>
      <c r="AB73" s="612"/>
      <c r="AC73" s="612"/>
      <c r="AD73" s="612"/>
      <c r="AE73" s="612"/>
      <c r="AF73" s="612"/>
      <c r="AG73" s="612"/>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7"/>
      <c r="W74" s="387"/>
      <c r="X74" s="365"/>
      <c r="AB74" s="558"/>
      <c r="AC74" s="558"/>
      <c r="AD74" s="558"/>
      <c r="AE74" s="558"/>
      <c r="AF74" s="558"/>
      <c r="AG74" s="558"/>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7"/>
      <c r="W75" s="387"/>
      <c r="X75" s="365"/>
      <c r="AB75" s="558"/>
      <c r="AC75" s="558"/>
      <c r="AD75" s="558"/>
      <c r="AE75" s="558"/>
      <c r="AF75" s="558"/>
      <c r="AG75" s="558"/>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7"/>
      <c r="W76" s="387"/>
      <c r="X76" s="365"/>
      <c r="AB76" s="558"/>
      <c r="AC76" s="558"/>
      <c r="AD76" s="558"/>
      <c r="AE76" s="558"/>
      <c r="AF76" s="558"/>
      <c r="AG76" s="558"/>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7"/>
      <c r="W77" s="387"/>
      <c r="X77" s="365"/>
      <c r="AB77" s="558"/>
      <c r="AC77" s="558"/>
      <c r="AD77" s="558"/>
      <c r="AE77" s="558"/>
      <c r="AF77" s="558"/>
      <c r="AG77" s="558"/>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7"/>
      <c r="W78" s="387"/>
      <c r="X78" s="365"/>
      <c r="AB78" s="558"/>
      <c r="AC78" s="558"/>
      <c r="AD78" s="558"/>
      <c r="AE78" s="558"/>
      <c r="AF78" s="558"/>
      <c r="AG78" s="558"/>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7"/>
      <c r="W79" s="387"/>
      <c r="X79" s="365"/>
      <c r="AB79" s="558"/>
      <c r="AC79" s="558"/>
      <c r="AD79" s="558"/>
      <c r="AE79" s="558"/>
      <c r="AF79" s="558"/>
      <c r="AG79" s="558"/>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7"/>
      <c r="W80" s="387"/>
      <c r="X80" s="365"/>
      <c r="AB80" s="558"/>
      <c r="AC80" s="558"/>
      <c r="AD80" s="558"/>
      <c r="AE80" s="558"/>
      <c r="AF80" s="558"/>
      <c r="AG80" s="558"/>
    </row>
    <row r="239" spans="1:1">
      <c r="A239" s="10" t="s">
        <v>183</v>
      </c>
    </row>
    <row r="390" spans="1:1">
      <c r="A390" s="10" t="s">
        <v>498</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EE02-4D99-4704-AB1E-D7DEE533AA69}">
  <sheetPr codeName="Sheet21">
    <pageSetUpPr fitToPage="1"/>
  </sheetPr>
  <dimension ref="A1:BD306"/>
  <sheetViews>
    <sheetView topLeftCell="H16" zoomScale="60" zoomScaleNormal="60" zoomScaleSheetLayoutView="50" zoomScalePageLayoutView="50" workbookViewId="0">
      <selection activeCell="O48" sqref="O48"/>
    </sheetView>
  </sheetViews>
  <sheetFormatPr defaultColWidth="8.77734375" defaultRowHeight="20.25" outlineLevelRow="1" outlineLevelCol="1"/>
  <cols>
    <col min="1" max="1" width="20.21875" style="634" hidden="1" customWidth="1" outlineLevel="1"/>
    <col min="2" max="2" width="18.44140625" style="617" hidden="1" customWidth="1" outlineLevel="1"/>
    <col min="3" max="4" width="13.21875" style="617" hidden="1" customWidth="1" outlineLevel="1"/>
    <col min="5" max="5" width="13.21875" style="616" hidden="1" customWidth="1" outlineLevel="1"/>
    <col min="6" max="7" width="16.21875" style="616" hidden="1" customWidth="1" outlineLevel="1"/>
    <col min="8" max="8" width="86" style="10" bestFit="1" customWidth="1" collapsed="1"/>
    <col min="9" max="47" width="9.21875" style="612" customWidth="1"/>
    <col min="48" max="48" width="9.6640625" style="75" customWidth="1"/>
    <col min="49" max="49" width="5.109375" style="75" customWidth="1"/>
    <col min="50" max="51" width="13" style="75" customWidth="1"/>
    <col min="52" max="52" width="2.77734375" style="558" customWidth="1"/>
    <col min="53" max="53" width="12" style="558" customWidth="1"/>
    <col min="54" max="54" width="13.109375" style="503" customWidth="1"/>
    <col min="55" max="55" width="50.21875" style="73" customWidth="1"/>
    <col min="56" max="16384" width="8.77734375" style="73"/>
  </cols>
  <sheetData>
    <row r="1" spans="1:54" s="479" customFormat="1" ht="15" hidden="1" customHeight="1" outlineLevel="1">
      <c r="A1" s="453"/>
      <c r="H1" s="479" t="s">
        <v>321</v>
      </c>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439"/>
      <c r="AW1" s="439"/>
      <c r="AX1" s="791" t="e">
        <f>'Financials 2022 --'!#REF!</f>
        <v>#REF!</v>
      </c>
      <c r="AY1" s="451" t="e">
        <f>'Financials 2022 --'!#REF!</f>
        <v>#REF!</v>
      </c>
      <c r="AZ1" s="438"/>
      <c r="BA1" s="438"/>
      <c r="BB1" s="502"/>
    </row>
    <row r="2" spans="1:54" s="479" customFormat="1" ht="15" hidden="1" customHeight="1" outlineLevel="1">
      <c r="A2" s="453"/>
      <c r="H2" s="479" t="s">
        <v>322</v>
      </c>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439"/>
      <c r="AW2" s="439"/>
      <c r="AX2" s="640" t="e">
        <f>'Financials 2022 --'!#REF!</f>
        <v>#REF!</v>
      </c>
      <c r="AZ2" s="438"/>
      <c r="BA2" s="438"/>
      <c r="BB2" s="502"/>
    </row>
    <row r="3" spans="1:54" s="479" customFormat="1" ht="15" hidden="1" customHeight="1" outlineLevel="1">
      <c r="A3" s="453"/>
      <c r="H3" s="479" t="s">
        <v>323</v>
      </c>
      <c r="I3" s="439"/>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439"/>
      <c r="AW3" s="439"/>
      <c r="AX3" s="479" t="e">
        <f>'Financials 2022 --'!#REF!</f>
        <v>#REF!</v>
      </c>
      <c r="AY3" s="479" t="e">
        <f>AX3</f>
        <v>#REF!</v>
      </c>
      <c r="AZ3" s="438"/>
      <c r="BA3" s="438"/>
      <c r="BB3" s="502"/>
    </row>
    <row r="4" spans="1:54" s="479" customFormat="1" ht="15" hidden="1" customHeight="1" outlineLevel="1">
      <c r="A4" s="453"/>
      <c r="H4" s="479" t="s">
        <v>324</v>
      </c>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439"/>
      <c r="AW4" s="439"/>
      <c r="AX4" s="479" t="e">
        <f>'Financials 2022 --'!#REF!</f>
        <v>#REF!</v>
      </c>
      <c r="AY4" s="479" t="e">
        <f>'Financials 2022 --'!#REF!</f>
        <v>#REF!</v>
      </c>
      <c r="AZ4" s="438"/>
      <c r="BA4" s="438"/>
      <c r="BB4" s="502"/>
    </row>
    <row r="5" spans="1:54" s="479" customFormat="1" ht="15" hidden="1" customHeight="1" outlineLevel="1">
      <c r="A5" s="453"/>
      <c r="H5" s="479" t="s">
        <v>325</v>
      </c>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439"/>
      <c r="AW5" s="439"/>
      <c r="AX5" s="479" t="s">
        <v>985</v>
      </c>
      <c r="AY5" s="479" t="e">
        <f>'Financials 2022 --'!#REF!</f>
        <v>#REF!</v>
      </c>
      <c r="AZ5" s="438"/>
      <c r="BA5" s="438"/>
      <c r="BB5" s="502"/>
    </row>
    <row r="6" spans="1:54" s="479" customFormat="1" ht="15" hidden="1" customHeight="1" outlineLevel="1">
      <c r="A6" s="453"/>
      <c r="M6" s="453"/>
      <c r="N6" s="453"/>
      <c r="O6" s="453"/>
      <c r="P6" s="453"/>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439"/>
      <c r="AW6" s="450"/>
      <c r="AX6" s="514" t="e">
        <f>'Financials 2022 --'!#REF!</f>
        <v>#REF!</v>
      </c>
      <c r="AY6" s="479" t="s">
        <v>1066</v>
      </c>
      <c r="AZ6" s="438"/>
      <c r="BA6" s="490"/>
      <c r="BB6" s="502"/>
    </row>
    <row r="7" spans="1:54" s="479" customFormat="1" ht="15" hidden="1" customHeight="1" outlineLevel="1">
      <c r="A7" s="453"/>
      <c r="H7" s="479" t="s">
        <v>326</v>
      </c>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439"/>
      <c r="AW7" s="439"/>
      <c r="AX7" s="479" t="e">
        <f>'Financials 2022 --'!#REF!</f>
        <v>#REF!</v>
      </c>
      <c r="AY7" s="479" t="e">
        <f t="shared" ref="AY7:AY13" si="0">$AX7</f>
        <v>#REF!</v>
      </c>
      <c r="AZ7" s="438"/>
      <c r="BA7" s="438"/>
      <c r="BB7" s="502"/>
    </row>
    <row r="8" spans="1:54" s="479" customFormat="1" ht="15" hidden="1" customHeight="1" outlineLevel="1">
      <c r="A8" s="453"/>
      <c r="H8" s="479" t="s">
        <v>327</v>
      </c>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W8" s="439" t="s">
        <v>767</v>
      </c>
      <c r="AX8" s="479" t="e">
        <f>'Financials 2022 --'!#REF!</f>
        <v>#REF!</v>
      </c>
      <c r="AY8" s="479" t="e">
        <f t="shared" si="0"/>
        <v>#REF!</v>
      </c>
      <c r="AZ8" s="438"/>
      <c r="BA8" s="438"/>
      <c r="BB8" s="502"/>
    </row>
    <row r="9" spans="1:54" s="479" customFormat="1" ht="15" hidden="1" customHeight="1" outlineLevel="1">
      <c r="A9" s="453"/>
      <c r="H9" s="479" t="s">
        <v>328</v>
      </c>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439"/>
      <c r="AW9" s="439"/>
      <c r="AX9" s="479" t="e">
        <f>'Financials 2022 --'!#REF!</f>
        <v>#REF!</v>
      </c>
      <c r="AY9" s="479" t="e">
        <f t="shared" si="0"/>
        <v>#REF!</v>
      </c>
      <c r="AZ9" s="438"/>
      <c r="BA9" s="438"/>
      <c r="BB9" s="502"/>
    </row>
    <row r="10" spans="1:54" s="479" customFormat="1" ht="15" hidden="1" customHeight="1" outlineLevel="1">
      <c r="A10" s="453"/>
      <c r="H10" s="479" t="s">
        <v>329</v>
      </c>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439"/>
      <c r="AW10" s="439"/>
      <c r="AX10" s="479" t="e">
        <f>'Financials 2022 --'!#REF!</f>
        <v>#REF!</v>
      </c>
      <c r="AY10" s="479" t="e">
        <f t="shared" si="0"/>
        <v>#REF!</v>
      </c>
      <c r="AZ10" s="438"/>
      <c r="BA10" s="438"/>
      <c r="BB10" s="502"/>
    </row>
    <row r="11" spans="1:54" s="479" customFormat="1" ht="15" hidden="1" customHeight="1" outlineLevel="1">
      <c r="A11" s="453"/>
      <c r="H11" s="479" t="s">
        <v>330</v>
      </c>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439"/>
      <c r="AW11" s="439"/>
      <c r="AX11" s="479" t="e">
        <f>'Financials 2022 --'!#REF!</f>
        <v>#REF!</v>
      </c>
      <c r="AY11" s="479" t="e">
        <f t="shared" si="0"/>
        <v>#REF!</v>
      </c>
      <c r="AZ11" s="438"/>
      <c r="BA11" s="438"/>
      <c r="BB11" s="502"/>
    </row>
    <row r="12" spans="1:54" s="427" customFormat="1" ht="17.25" hidden="1" outlineLevel="1">
      <c r="A12" s="453"/>
      <c r="B12" s="617"/>
      <c r="C12" s="617"/>
      <c r="D12" s="617"/>
      <c r="E12" s="616"/>
      <c r="F12" s="616"/>
      <c r="G12" s="616"/>
      <c r="H12" s="479" t="s">
        <v>331</v>
      </c>
      <c r="I12" s="615"/>
      <c r="K12" s="615"/>
      <c r="L12" s="615"/>
      <c r="M12" s="479"/>
      <c r="N12" s="479"/>
      <c r="O12" s="479"/>
      <c r="P12" s="479"/>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439"/>
      <c r="AW12" s="439"/>
      <c r="AX12" s="479" t="e">
        <f>'Financials 2022 --'!#REF!</f>
        <v>#REF!</v>
      </c>
      <c r="AY12" s="479" t="e">
        <f t="shared" si="0"/>
        <v>#REF!</v>
      </c>
      <c r="AZ12" s="433"/>
      <c r="BA12" s="438"/>
      <c r="BB12" s="502"/>
    </row>
    <row r="13" spans="1:54" s="427" customFormat="1" ht="17.25" hidden="1" outlineLevel="1">
      <c r="A13" s="453"/>
      <c r="B13" s="617"/>
      <c r="C13" s="617"/>
      <c r="D13" s="617"/>
      <c r="E13" s="616"/>
      <c r="F13" s="616"/>
      <c r="G13" s="616"/>
      <c r="H13" s="479" t="s">
        <v>332</v>
      </c>
      <c r="I13" s="615"/>
      <c r="J13" s="615"/>
      <c r="K13" s="615"/>
      <c r="L13" s="615"/>
      <c r="M13" s="479"/>
      <c r="N13" s="479"/>
      <c r="O13" s="479"/>
      <c r="P13" s="479"/>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439"/>
      <c r="AW13" s="439"/>
      <c r="AX13" s="479" t="e">
        <f>'Financials 2022 --'!#REF!</f>
        <v>#REF!</v>
      </c>
      <c r="AY13" s="479" t="e">
        <f t="shared" si="0"/>
        <v>#REF!</v>
      </c>
      <c r="AZ13" s="433"/>
      <c r="BA13" s="438"/>
      <c r="BB13" s="502"/>
    </row>
    <row r="14" spans="1:54" s="427" customFormat="1" ht="18" hidden="1" outlineLevel="1">
      <c r="A14" s="453"/>
      <c r="B14" s="617"/>
      <c r="C14" s="617"/>
      <c r="D14" s="617"/>
      <c r="E14" s="616"/>
      <c r="F14" s="616"/>
      <c r="G14" s="616"/>
      <c r="H14" s="428"/>
      <c r="I14" s="615"/>
      <c r="J14" s="615"/>
      <c r="K14" s="615"/>
      <c r="L14" s="615"/>
      <c r="M14" s="479"/>
      <c r="N14" s="479"/>
      <c r="O14" s="479"/>
      <c r="P14" s="479"/>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479" t="e">
        <f>$AY14</f>
        <v>#REF!</v>
      </c>
      <c r="AW14" s="439"/>
      <c r="AX14" s="479" t="e">
        <f>'Financials 2022 --'!#REF!</f>
        <v>#REF!</v>
      </c>
      <c r="AY14" s="451" t="e">
        <f>+'Financials 2022 --'!#REF!</f>
        <v>#REF!</v>
      </c>
      <c r="AZ14" s="433"/>
      <c r="BA14" s="438"/>
      <c r="BB14" s="502"/>
    </row>
    <row r="15" spans="1:54" s="427" customFormat="1" ht="18" hidden="1" outlineLevel="1">
      <c r="A15" s="453"/>
      <c r="B15" s="617"/>
      <c r="C15" s="617"/>
      <c r="D15" s="617"/>
      <c r="E15" s="616"/>
      <c r="F15" s="616"/>
      <c r="G15" s="616"/>
      <c r="H15" s="428"/>
      <c r="I15" s="615"/>
      <c r="J15" s="615"/>
      <c r="K15" s="615"/>
      <c r="L15" s="615"/>
      <c r="M15" s="479"/>
      <c r="N15" s="479"/>
      <c r="O15" s="479"/>
      <c r="P15" s="479"/>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513" t="e">
        <f>$AY15</f>
        <v>#REF!</v>
      </c>
      <c r="AW15" s="512"/>
      <c r="AX15" s="513" t="e">
        <f>'Financials 2022 --'!#REF!</f>
        <v>#REF!</v>
      </c>
      <c r="AY15" s="659" t="e">
        <f>+'Financials 2022 --'!#REF!</f>
        <v>#REF!</v>
      </c>
      <c r="AZ15" s="433"/>
      <c r="BA15" s="438"/>
      <c r="BB15" s="502"/>
    </row>
    <row r="16" spans="1:54" ht="39" customHeight="1" collapsed="1">
      <c r="A16" s="688" t="s">
        <v>223</v>
      </c>
      <c r="H16" s="32" t="s">
        <v>333</v>
      </c>
      <c r="AX16" s="633" t="s">
        <v>5</v>
      </c>
      <c r="AY16" s="632" t="s">
        <v>4</v>
      </c>
    </row>
    <row r="17" spans="1:56" ht="39" customHeight="1" thickBot="1">
      <c r="H17" s="1" t="s">
        <v>334</v>
      </c>
      <c r="AX17" s="483"/>
      <c r="BA17" s="491" t="s">
        <v>335</v>
      </c>
      <c r="BB17" s="504" t="e">
        <f>SUM(BB18:BB138)</f>
        <v>#VALUE!</v>
      </c>
    </row>
    <row r="18" spans="1:56" ht="18.75" thickBot="1">
      <c r="A18" s="634" t="s">
        <v>1</v>
      </c>
      <c r="H18" s="5" t="s">
        <v>336</v>
      </c>
      <c r="I18" s="580" t="s">
        <v>18</v>
      </c>
      <c r="J18" s="580" t="s">
        <v>19</v>
      </c>
      <c r="K18" s="580" t="s">
        <v>20</v>
      </c>
      <c r="L18" s="580" t="s">
        <v>21</v>
      </c>
      <c r="M18" s="580" t="s">
        <v>22</v>
      </c>
      <c r="N18" s="580" t="s">
        <v>23</v>
      </c>
      <c r="O18" s="580" t="s">
        <v>24</v>
      </c>
      <c r="P18" s="580" t="s">
        <v>25</v>
      </c>
      <c r="Q18" s="580" t="s">
        <v>26</v>
      </c>
      <c r="R18" s="580" t="s">
        <v>27</v>
      </c>
      <c r="S18" s="580" t="s">
        <v>28</v>
      </c>
      <c r="T18" s="580" t="s">
        <v>29</v>
      </c>
      <c r="U18" s="580" t="s">
        <v>30</v>
      </c>
      <c r="V18" s="580" t="s">
        <v>31</v>
      </c>
      <c r="W18" s="580" t="s">
        <v>32</v>
      </c>
      <c r="X18" s="580" t="s">
        <v>33</v>
      </c>
      <c r="Y18" s="580" t="s">
        <v>34</v>
      </c>
      <c r="Z18" s="580" t="s">
        <v>35</v>
      </c>
      <c r="AA18" s="580" t="s">
        <v>36</v>
      </c>
      <c r="AB18" s="580" t="s">
        <v>37</v>
      </c>
      <c r="AC18" s="580" t="s">
        <v>38</v>
      </c>
      <c r="AD18" s="580" t="s">
        <v>39</v>
      </c>
      <c r="AE18" s="580" t="s">
        <v>40</v>
      </c>
      <c r="AF18" s="580" t="s">
        <v>41</v>
      </c>
      <c r="AG18" s="580" t="s">
        <v>6</v>
      </c>
      <c r="AH18" s="580" t="s">
        <v>690</v>
      </c>
      <c r="AI18" s="580" t="s">
        <v>695</v>
      </c>
      <c r="AJ18" s="580" t="s">
        <v>701</v>
      </c>
      <c r="AK18" s="580" t="s">
        <v>704</v>
      </c>
      <c r="AL18" s="580" t="s">
        <v>730</v>
      </c>
      <c r="AM18" s="580" t="s">
        <v>776</v>
      </c>
      <c r="AN18" s="580" t="s">
        <v>791</v>
      </c>
      <c r="AO18" s="580" t="s">
        <v>842</v>
      </c>
      <c r="AP18" s="580" t="s">
        <v>884</v>
      </c>
      <c r="AQ18" s="580" t="s">
        <v>925</v>
      </c>
      <c r="AR18" s="580" t="s">
        <v>938</v>
      </c>
      <c r="AS18" s="580" t="s">
        <v>955</v>
      </c>
      <c r="AT18" s="580" t="s">
        <v>982</v>
      </c>
      <c r="AU18" s="580" t="s">
        <v>986</v>
      </c>
      <c r="AV18" s="363" t="e">
        <f>AV$14</f>
        <v>#REF!</v>
      </c>
      <c r="AW18" s="406"/>
      <c r="AX18" s="363" t="e">
        <f>$AX$6</f>
        <v>#REF!</v>
      </c>
      <c r="AY18" s="363" t="e">
        <f>$AY$5</f>
        <v>#REF!</v>
      </c>
      <c r="AZ18" s="554"/>
      <c r="BA18" s="492" t="s">
        <v>39</v>
      </c>
      <c r="BB18" s="505"/>
    </row>
    <row r="19" spans="1:56" ht="21">
      <c r="A19" s="634" t="s">
        <v>0</v>
      </c>
      <c r="B19" s="617" t="s">
        <v>708</v>
      </c>
      <c r="C19" s="617" t="s">
        <v>750</v>
      </c>
      <c r="G19" s="616" t="s">
        <v>339</v>
      </c>
      <c r="H19" s="694" t="s">
        <v>1075</v>
      </c>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65">
        <v>12</v>
      </c>
      <c r="AH19" s="565">
        <v>11.3</v>
      </c>
      <c r="AI19" s="565">
        <v>9.5</v>
      </c>
      <c r="AJ19" s="565">
        <v>12.7</v>
      </c>
      <c r="AK19" s="565">
        <v>13.3</v>
      </c>
      <c r="AL19" s="565">
        <v>16.2</v>
      </c>
      <c r="AM19" s="565">
        <v>12.8</v>
      </c>
      <c r="AN19" s="565">
        <v>16.899999999999999</v>
      </c>
      <c r="AO19" s="565">
        <v>13.6</v>
      </c>
      <c r="AP19" s="565">
        <v>11.1</v>
      </c>
      <c r="AQ19" s="565">
        <v>10.7</v>
      </c>
      <c r="AR19" s="565">
        <v>12.6</v>
      </c>
      <c r="AS19" s="565">
        <v>11.9</v>
      </c>
      <c r="AT19" s="565">
        <v>10.4</v>
      </c>
      <c r="AU19" s="565">
        <v>9.6999999999999993</v>
      </c>
      <c r="AV19" s="691" t="e">
        <f>ROUND($AY19-$AX19,1)</f>
        <v>#VALUE!</v>
      </c>
      <c r="AW19" s="406"/>
      <c r="AX19" s="402" t="e">
        <f>(-[1]!HsGetValue(AX$1,"Scenario#"&amp;AX$3&amp;"","Year#"&amp;AX$4&amp;"","Period#"&amp;AX$6&amp;"","View#"&amp;AX$7&amp;"","Entity#"&amp;$A19&amp;"","Value#"&amp;AX$8&amp;"","Account#"&amp;$G19&amp;"","ICP#"&amp;AX$9&amp;"","Custom1#"&amp;AX$10&amp;"","Custom2#"&amp;AX$11&amp;"","Custom3#"&amp;AX$12&amp;"","Custom4#"&amp;AX$13&amp;"")-[1]!HsGetValue(AX$1,"Scenario#"&amp;AX$3&amp;"","Year#"&amp;AX$4&amp;"","Period#"&amp;AX$6&amp;"","View#"&amp;AX$7&amp;"","Entity#"&amp;$A18&amp;"","Value#"&amp;AX$8&amp;"","Account#"&amp;$G19&amp;"","ICP#"&amp;AX$9&amp;"","Custom1#"&amp;AX$10&amp;"","Custom2#"&amp;AX$11&amp;"","Custom3#"&amp;AX$12&amp;"","Custom4#"&amp;AX$13&amp;"")+[1]!HsGetValue(AX$1,"Scenario#"&amp;AX$3&amp;"","Year#"&amp;AX$4&amp;"","Period#"&amp;AX$6&amp;"","View#"&amp;AX$7&amp;"","Entity#"&amp;$A20&amp;"","Value#"&amp;AX$8&amp;"","Account#"&amp;$G19&amp;"","ICP#"&amp;AX$9&amp;"","Custom1#"&amp;AX$10&amp;"","Custom2#"&amp;AX$11&amp;"","Custom3#"&amp;AX$12&amp;"","Custom4#"&amp;AX$13&amp;"")+[1]!HsGetValue(AX$1,"Scenario#"&amp;AX$3&amp;"","Year#"&amp;AX$4&amp;"","Period#"&amp;AX$6&amp;"","View#"&amp;AX$7&amp;"","Entity#"&amp;$B20&amp;"","Value#"&amp;AX$8&amp;"","Account#"&amp;$G19&amp;"","ICP#"&amp;AX$9&amp;"","Custom1#"&amp;AX$10&amp;"","Custom2#"&amp;AX$11&amp;"","Custom3#"&amp;AX$12&amp;"","Custom4#"&amp;AX$13&amp;"")+[1]!HsGetValue(AX$1,"Scenario#"&amp;AX$3&amp;"","Year#"&amp;AX$4&amp;"","Period#"&amp;AX$6&amp;"","View#"&amp;AX$7&amp;"","Entity#"&amp;$B23&amp;"","Value#"&amp;AX$8&amp;"","Account#"&amp;$G19&amp;"","ICP#"&amp;AX$9&amp;"","Custom1#"&amp;AX$10&amp;"","Custom2#"&amp;AX$11&amp;"","Custom3#"&amp;AX$12&amp;"","Custom4#"&amp;AX$13&amp;""))/1000</f>
        <v>#VALUE!</v>
      </c>
      <c r="AY19" s="402" t="e">
        <f>(-[1]!HsGetValue(AY$1,"Scenario#"&amp;AY$3&amp;"","Year#"&amp;AY$4&amp;"","Period#"&amp;AY$6&amp;"","View#"&amp;AY$7&amp;"","Entity#"&amp;$A19&amp;"","Value#"&amp;AY$8&amp;"","Account#"&amp;$G19&amp;"","ICP#"&amp;AY$9&amp;"","Custom1#"&amp;AY$10&amp;"","Custom2#"&amp;AY$11&amp;"","Custom3#"&amp;AY$12&amp;"","Custom4#"&amp;AY$13&amp;"")-[1]!HsGetValue(AY$1,"Scenario#"&amp;AY$3&amp;"","Year#"&amp;AY$4&amp;"","Period#"&amp;AY$6&amp;"","View#"&amp;AY$7&amp;"","Entity#"&amp;$A18&amp;"","Value#"&amp;AY$8&amp;"","Account#"&amp;$G19&amp;"","ICP#"&amp;AY$9&amp;"","Custom1#"&amp;AY$10&amp;"","Custom2#"&amp;AY$11&amp;"","Custom3#"&amp;AY$12&amp;"","Custom4#"&amp;AY$13&amp;"")+[1]!HsGetValue(AY$1,"Scenario#"&amp;AY$3&amp;"","Year#"&amp;AY$4&amp;"","Period#"&amp;AY$6&amp;"","View#"&amp;AY$7&amp;"","Entity#"&amp;$A20&amp;"","Value#"&amp;AY$8&amp;"","Account#"&amp;$G19&amp;"","ICP#"&amp;AY$9&amp;"","Custom1#"&amp;AY$10&amp;"","Custom2#"&amp;AY$11&amp;"","Custom3#"&amp;AY$12&amp;"","Custom4#"&amp;AY$13&amp;"")+[1]!HsGetValue(AY$1,"Scenario#"&amp;AY$3&amp;"","Year#"&amp;AY$4&amp;"","Period#"&amp;AY$6&amp;"","View#"&amp;AY$7&amp;"","Entity#"&amp;$B20&amp;"","Value#"&amp;AY$8&amp;"","Account#"&amp;$G19&amp;"","ICP#"&amp;AY$9&amp;"","Custom1#"&amp;AY$10&amp;"","Custom2#"&amp;AY$11&amp;"","Custom3#"&amp;AY$12&amp;"","Custom4#"&amp;AY$13&amp;"")+[1]!HsGetValue(AY$1,"Scenario#"&amp;AY$3&amp;"","Year#"&amp;AY$4&amp;"","Period#"&amp;AY$6&amp;"","View#"&amp;AY$7&amp;"","Entity#"&amp;$B23&amp;"","Value#"&amp;AY$8&amp;"","Account#"&amp;$G19&amp;"","ICP#"&amp;AY$9&amp;"","Custom1#"&amp;AY$10&amp;"","Custom2#"&amp;AY$11&amp;"","Custom3#"&amp;AY$12&amp;"","Custom4#"&amp;AY$13&amp;""))/1000</f>
        <v>#VALUE!</v>
      </c>
      <c r="AZ19" s="554"/>
      <c r="BA19" s="493"/>
      <c r="BB19" s="506" t="e">
        <f>BA19-AV19</f>
        <v>#VALUE!</v>
      </c>
    </row>
    <row r="20" spans="1:56" ht="21">
      <c r="A20" s="634" t="s">
        <v>757</v>
      </c>
      <c r="B20" s="617" t="s">
        <v>758</v>
      </c>
      <c r="C20" s="617" t="s">
        <v>752</v>
      </c>
      <c r="D20" s="617" t="s">
        <v>755</v>
      </c>
      <c r="E20" s="616" t="s">
        <v>754</v>
      </c>
      <c r="F20" s="616" t="s">
        <v>756</v>
      </c>
      <c r="G20" s="616" t="s">
        <v>339</v>
      </c>
      <c r="H20" s="694" t="s">
        <v>1076</v>
      </c>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65">
        <v>0.4</v>
      </c>
      <c r="AH20" s="565">
        <v>0.3</v>
      </c>
      <c r="AI20" s="565">
        <v>0.3</v>
      </c>
      <c r="AJ20" s="565">
        <v>0.3</v>
      </c>
      <c r="AK20" s="565">
        <v>0.4</v>
      </c>
      <c r="AL20" s="565">
        <v>6.7</v>
      </c>
      <c r="AM20" s="565">
        <v>9.5</v>
      </c>
      <c r="AN20" s="565">
        <v>10.1</v>
      </c>
      <c r="AO20" s="565">
        <v>0.4</v>
      </c>
      <c r="AP20" s="565">
        <v>0.3</v>
      </c>
      <c r="AQ20" s="565">
        <v>0.1</v>
      </c>
      <c r="AR20" s="565">
        <v>0.2</v>
      </c>
      <c r="AS20" s="565">
        <v>0.2</v>
      </c>
      <c r="AT20" s="565">
        <v>0.1</v>
      </c>
      <c r="AU20" s="565">
        <v>0.2</v>
      </c>
      <c r="AV20" s="691" t="e">
        <f>ROUND($AY20-$AX20,1)</f>
        <v>#VALUE!</v>
      </c>
      <c r="AW20" s="406"/>
      <c r="AX20" s="402" t="e">
        <f>(-[1]!HsGetValue(AX$1,"Scenario#"&amp;AX$3&amp;"","Year#"&amp;AX$4&amp;"","Period#"&amp;AX$6&amp;"","View#"&amp;AX$7&amp;"","Entity#"&amp;$A20&amp;"","Value#"&amp;AX$8&amp;"","Account#"&amp;$G20&amp;"","ICP#"&amp;AX$9&amp;"","Custom1#"&amp;AX$10&amp;"","Custom2#"&amp;AX$11&amp;"","Custom3#"&amp;AX$12&amp;"","Custom4#"&amp;AX$13&amp;"")-[1]!HsGetValue(AX$1,"Scenario#"&amp;AX$3&amp;"","Year#"&amp;AX$4&amp;"","Period#"&amp;AX$6&amp;"","View#"&amp;AX$7&amp;"","Entity#"&amp;$B20&amp;"","Value#"&amp;AX$8&amp;"","Account#"&amp;$G20&amp;"","ICP#"&amp;AX$9&amp;"","Custom1#"&amp;AX$10&amp;"","Custom2#"&amp;AX$11&amp;"","Custom3#"&amp;AX$12&amp;"","Custom4#"&amp;AX$13&amp;""))/1000</f>
        <v>#VALUE!</v>
      </c>
      <c r="AY20" s="402" t="e">
        <f>(-[1]!HsGetValue(AY$1,"Scenario#"&amp;AY$3&amp;"","Year#"&amp;AY$4&amp;"","Period#"&amp;AY$6&amp;"","View#"&amp;AY$7&amp;"","Entity#"&amp;$A20&amp;"","Value#"&amp;AY$8&amp;"","Account#"&amp;$G20&amp;"","ICP#"&amp;AY$9&amp;"","Custom1#"&amp;AY$10&amp;"","Custom2#"&amp;AY$11&amp;"","Custom3#"&amp;AY$12&amp;"","Custom4#"&amp;AY$13&amp;"")-[1]!HsGetValue(AY$1,"Scenario#"&amp;AY$3&amp;"","Year#"&amp;AY$4&amp;"","Period#"&amp;AY$6&amp;"","View#"&amp;AY$7&amp;"","Entity#"&amp;$B20&amp;"","Value#"&amp;AY$8&amp;"","Account#"&amp;$G20&amp;"","ICP#"&amp;AY$9&amp;"","Custom1#"&amp;AY$10&amp;"","Custom2#"&amp;AY$11&amp;"","Custom3#"&amp;AY$12&amp;"","Custom4#"&amp;AY$13&amp;""))/1000</f>
        <v>#VALUE!</v>
      </c>
      <c r="AZ20" s="554"/>
      <c r="BA20" s="493"/>
      <c r="BB20" s="506" t="e">
        <f>BA20-AV20</f>
        <v>#VALUE!</v>
      </c>
    </row>
    <row r="21" spans="1:56" ht="21">
      <c r="A21" s="634" t="s">
        <v>732</v>
      </c>
      <c r="B21" s="617" t="s">
        <v>751</v>
      </c>
      <c r="C21" s="617" t="s">
        <v>337</v>
      </c>
      <c r="D21" s="617" t="s">
        <v>338</v>
      </c>
      <c r="G21" s="616" t="s">
        <v>339</v>
      </c>
      <c r="H21" s="8" t="s">
        <v>1077</v>
      </c>
      <c r="I21" s="569">
        <v>14.4</v>
      </c>
      <c r="J21" s="569">
        <v>11.7</v>
      </c>
      <c r="K21" s="569">
        <v>10.1</v>
      </c>
      <c r="L21" s="569">
        <v>11.2</v>
      </c>
      <c r="M21" s="569">
        <v>14.3</v>
      </c>
      <c r="N21" s="569">
        <v>11.7</v>
      </c>
      <c r="O21" s="569">
        <v>10.7</v>
      </c>
      <c r="P21" s="569">
        <v>13.4</v>
      </c>
      <c r="Q21" s="569">
        <v>13.3</v>
      </c>
      <c r="R21" s="569">
        <v>12.3</v>
      </c>
      <c r="S21" s="569">
        <v>12</v>
      </c>
      <c r="T21" s="569">
        <v>12.5</v>
      </c>
      <c r="U21" s="569">
        <v>14.3</v>
      </c>
      <c r="V21" s="569">
        <v>11.5</v>
      </c>
      <c r="W21" s="569">
        <v>10.3</v>
      </c>
      <c r="X21" s="569">
        <v>11.5</v>
      </c>
      <c r="Y21" s="569">
        <v>12.9</v>
      </c>
      <c r="Z21" s="569">
        <v>11.9</v>
      </c>
      <c r="AA21" s="569">
        <v>9.9</v>
      </c>
      <c r="AB21" s="569">
        <v>12</v>
      </c>
      <c r="AC21" s="569">
        <v>13.7</v>
      </c>
      <c r="AD21" s="569">
        <v>11.2</v>
      </c>
      <c r="AE21" s="569">
        <v>7.9</v>
      </c>
      <c r="AF21" s="569">
        <v>11.5</v>
      </c>
      <c r="AG21" s="675"/>
      <c r="AH21" s="675"/>
      <c r="AI21" s="675"/>
      <c r="AJ21" s="675"/>
      <c r="AK21" s="675"/>
      <c r="AL21" s="675"/>
      <c r="AM21" s="675"/>
      <c r="AN21" s="675"/>
      <c r="AO21" s="675"/>
      <c r="AP21" s="675"/>
      <c r="AQ21" s="675"/>
      <c r="AR21" s="675"/>
      <c r="AS21" s="675"/>
      <c r="AT21" s="675"/>
      <c r="AU21" s="675"/>
      <c r="AV21" s="691"/>
      <c r="AW21" s="402"/>
      <c r="AX21" s="402"/>
      <c r="AY21" s="402"/>
      <c r="AZ21" s="569"/>
      <c r="BA21" s="493"/>
      <c r="BB21" s="506"/>
    </row>
    <row r="22" spans="1:56" ht="18">
      <c r="A22" s="634" t="s">
        <v>2</v>
      </c>
      <c r="B22" s="617" t="s">
        <v>340</v>
      </c>
      <c r="C22" s="617" t="s">
        <v>753</v>
      </c>
      <c r="G22" s="616" t="s">
        <v>339</v>
      </c>
      <c r="H22" s="8" t="s">
        <v>212</v>
      </c>
      <c r="I22" s="569">
        <v>5.5</v>
      </c>
      <c r="J22" s="569">
        <v>4.8</v>
      </c>
      <c r="K22" s="569">
        <v>4.2</v>
      </c>
      <c r="L22" s="569">
        <v>5.5</v>
      </c>
      <c r="M22" s="569">
        <v>6.3</v>
      </c>
      <c r="N22" s="569">
        <v>4.9000000000000004</v>
      </c>
      <c r="O22" s="569">
        <v>5</v>
      </c>
      <c r="P22" s="569">
        <v>7</v>
      </c>
      <c r="Q22" s="569">
        <v>7.5</v>
      </c>
      <c r="R22" s="569">
        <v>5.6</v>
      </c>
      <c r="S22" s="569">
        <v>5.0999999999999996</v>
      </c>
      <c r="T22" s="569">
        <v>7.5</v>
      </c>
      <c r="U22" s="569">
        <v>7.4</v>
      </c>
      <c r="V22" s="569">
        <v>5.7</v>
      </c>
      <c r="W22" s="569">
        <v>5.5</v>
      </c>
      <c r="X22" s="569">
        <v>6.9</v>
      </c>
      <c r="Y22" s="569">
        <v>6.9</v>
      </c>
      <c r="Z22" s="569">
        <v>6.1</v>
      </c>
      <c r="AA22" s="569">
        <v>6.1</v>
      </c>
      <c r="AB22" s="569">
        <v>7.2</v>
      </c>
      <c r="AC22" s="569">
        <v>8.3223280100000014</v>
      </c>
      <c r="AD22" s="569">
        <v>6.7093454259999996</v>
      </c>
      <c r="AE22" s="569">
        <v>6.4954735320000001</v>
      </c>
      <c r="AF22" s="569">
        <v>8.0457920269999992</v>
      </c>
      <c r="AG22" s="569">
        <v>8.3000000000000007</v>
      </c>
      <c r="AH22" s="569">
        <v>6.9</v>
      </c>
      <c r="AI22" s="569">
        <v>6.7</v>
      </c>
      <c r="AJ22" s="569">
        <v>7.4</v>
      </c>
      <c r="AK22" s="569">
        <v>8.4</v>
      </c>
      <c r="AL22" s="569">
        <v>14.8</v>
      </c>
      <c r="AM22" s="569">
        <v>14.5</v>
      </c>
      <c r="AN22" s="569">
        <v>17.899999999999999</v>
      </c>
      <c r="AO22" s="569"/>
      <c r="AP22" s="569"/>
      <c r="AQ22" s="569"/>
      <c r="AR22" s="569"/>
      <c r="AS22" s="569"/>
      <c r="AT22" s="569"/>
      <c r="AU22" s="569"/>
      <c r="AV22" s="691"/>
      <c r="AW22" s="402"/>
      <c r="AX22" s="402" t="e">
        <f>(-[1]!HsGetValue(AX$1,"Scenario#"&amp;AX$3&amp;"","Year#"&amp;AX$4&amp;"","Period#"&amp;AX$6&amp;"","View#"&amp;AX$7&amp;"","Entity#"&amp;$A22&amp;"","Value#"&amp;AX$8&amp;"","Account#"&amp;$G22&amp;"","ICP#"&amp;AX$9&amp;"","Custom1#"&amp;AX$10&amp;"","Custom2#"&amp;AX$11&amp;"","Custom3#"&amp;AX$12&amp;"","Custom4#"&amp;AX$13&amp;""))/1000</f>
        <v>#VALUE!</v>
      </c>
      <c r="AY22" s="402" t="e">
        <f>(-[1]!HsGetValue(AY$1,"Scenario#"&amp;AY$3&amp;"","Year#"&amp;AY$4&amp;"","Period#"&amp;AY$6&amp;"","View#"&amp;AY$7&amp;"","Entity#"&amp;$A22&amp;"","Value#"&amp;AY$8&amp;"","Account#"&amp;$G22&amp;"","ICP#"&amp;AY$9&amp;"","Custom1#"&amp;AY$10&amp;"","Custom2#"&amp;AY$11&amp;"","Custom3#"&amp;AY$12&amp;"","Custom4#"&amp;AY$13&amp;""))/1000</f>
        <v>#VALUE!</v>
      </c>
      <c r="AZ22" s="569"/>
      <c r="BA22" s="493">
        <v>7.1</v>
      </c>
      <c r="BB22" s="506">
        <f>BA22-AV22</f>
        <v>7.1</v>
      </c>
    </row>
    <row r="23" spans="1:56" ht="18">
      <c r="B23" s="617" t="s">
        <v>342</v>
      </c>
      <c r="G23" s="616" t="s">
        <v>339</v>
      </c>
      <c r="H23" s="12" t="s">
        <v>386</v>
      </c>
      <c r="I23" s="857"/>
      <c r="J23" s="857"/>
      <c r="K23" s="857"/>
      <c r="L23" s="857"/>
      <c r="M23" s="857"/>
      <c r="N23" s="857"/>
      <c r="O23" s="857"/>
      <c r="P23" s="857"/>
      <c r="Q23" s="857"/>
      <c r="R23" s="857"/>
      <c r="S23" s="857"/>
      <c r="T23" s="857"/>
      <c r="U23" s="857"/>
      <c r="V23" s="857"/>
      <c r="W23" s="857"/>
      <c r="X23" s="857"/>
      <c r="Y23" s="857"/>
      <c r="Z23" s="857">
        <v>0.1</v>
      </c>
      <c r="AA23" s="857">
        <v>0.1</v>
      </c>
      <c r="AB23" s="857">
        <v>0.1</v>
      </c>
      <c r="AC23" s="857">
        <v>0.1</v>
      </c>
      <c r="AD23" s="857">
        <v>0.1</v>
      </c>
      <c r="AE23" s="857">
        <v>0.1</v>
      </c>
      <c r="AF23" s="857">
        <v>0.1</v>
      </c>
      <c r="AG23" s="857">
        <v>0</v>
      </c>
      <c r="AH23" s="857">
        <v>0</v>
      </c>
      <c r="AI23" s="857">
        <v>0</v>
      </c>
      <c r="AJ23" s="857">
        <v>0.1</v>
      </c>
      <c r="AK23" s="857">
        <v>0.2</v>
      </c>
      <c r="AL23" s="857">
        <v>0.1</v>
      </c>
      <c r="AM23" s="857">
        <v>0.1</v>
      </c>
      <c r="AN23" s="857">
        <v>0.1</v>
      </c>
      <c r="AO23" s="857">
        <v>0.2</v>
      </c>
      <c r="AP23" s="857">
        <v>0.1</v>
      </c>
      <c r="AQ23" s="857">
        <v>0.1</v>
      </c>
      <c r="AR23" s="857">
        <v>0.1</v>
      </c>
      <c r="AS23" s="857">
        <v>0</v>
      </c>
      <c r="AT23" s="857">
        <v>0</v>
      </c>
      <c r="AU23" s="857">
        <v>0</v>
      </c>
      <c r="AV23" s="858" t="e">
        <f>ROUND($AY23-$AX23,1)</f>
        <v>#VALUE!</v>
      </c>
      <c r="AW23" s="859"/>
      <c r="AX23" s="859" t="e">
        <f>(-[1]!HsGetValue(AX$1,"Scenario#"&amp;AX$3&amp;"","Year#"&amp;AX$4&amp;"","Period#"&amp;AX$6&amp;"","View#"&amp;AX$7&amp;"","Entity#"&amp;$B23&amp;"","Value#"&amp;AX$8&amp;"","Account#"&amp;$G23&amp;"","ICP#"&amp;AX$9&amp;"","Custom1#"&amp;AX$10&amp;"","Custom2#"&amp;AX$11&amp;"","Custom3#"&amp;AX$12&amp;"","Custom4#"&amp;AX$13&amp;""))/1000</f>
        <v>#VALUE!</v>
      </c>
      <c r="AY23" s="859" t="e">
        <f>(-[1]!HsGetValue(AY$1,"Scenario#"&amp;AY$3&amp;"","Year#"&amp;AY$4&amp;"","Period#"&amp;AY$5&amp;"","View#"&amp;AY$7&amp;"","Entity#"&amp;$B23&amp;"","Value#"&amp;AY$8&amp;"","Account#"&amp;$G23&amp;"","ICP#"&amp;AY$9&amp;"","Custom1#"&amp;AY$10&amp;"","Custom2#"&amp;AY$11&amp;"","Custom3#"&amp;AY$12&amp;"","Custom4#"&amp;AY$13&amp;""))/1000</f>
        <v>#VALUE!</v>
      </c>
      <c r="AZ23" s="569"/>
      <c r="BA23" s="493">
        <v>0.1</v>
      </c>
      <c r="BB23" s="506" t="e">
        <f>BA23-AV23</f>
        <v>#VALUE!</v>
      </c>
    </row>
    <row r="24" spans="1:56" ht="21">
      <c r="H24" s="7" t="s">
        <v>1101</v>
      </c>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v>14.1</v>
      </c>
      <c r="AP24" s="569">
        <v>11.5</v>
      </c>
      <c r="AQ24" s="569">
        <v>10.9</v>
      </c>
      <c r="AR24" s="569">
        <v>12.9</v>
      </c>
      <c r="AS24" s="569">
        <v>12.1</v>
      </c>
      <c r="AT24" s="569">
        <v>10.5</v>
      </c>
      <c r="AU24" s="569">
        <v>9.9</v>
      </c>
      <c r="AV24" s="665" t="e">
        <f>+AV26-AV25</f>
        <v>#VALUE!</v>
      </c>
      <c r="AW24" s="402"/>
      <c r="AX24" s="402"/>
      <c r="AY24" s="402"/>
      <c r="AZ24" s="569"/>
      <c r="BA24" s="493"/>
      <c r="BB24" s="506"/>
    </row>
    <row r="25" spans="1:56" ht="21">
      <c r="A25" s="634" t="s">
        <v>2</v>
      </c>
      <c r="B25" s="617" t="s">
        <v>340</v>
      </c>
      <c r="C25" s="617" t="s">
        <v>753</v>
      </c>
      <c r="G25" s="616" t="s">
        <v>339</v>
      </c>
      <c r="H25" s="8" t="s">
        <v>1080</v>
      </c>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v>8.4</v>
      </c>
      <c r="AP25" s="569">
        <v>6.1</v>
      </c>
      <c r="AQ25" s="569">
        <v>6.4</v>
      </c>
      <c r="AR25" s="569">
        <v>7.7</v>
      </c>
      <c r="AS25" s="569">
        <v>8.3000000000000007</v>
      </c>
      <c r="AT25" s="569">
        <v>6.5</v>
      </c>
      <c r="AU25" s="569">
        <v>6.3</v>
      </c>
      <c r="AV25" s="665" t="e">
        <f>ROUND($AY25-$AX25,1)</f>
        <v>#VALUE!</v>
      </c>
      <c r="AW25" s="402"/>
      <c r="AX25" s="402" t="e">
        <f>(-[1]!HsGetValue(AX$1,"Scenario#"&amp;AX$3&amp;"","Year#"&amp;AX$4&amp;"","Period#"&amp;AX$6&amp;"","View#"&amp;AX$7&amp;"","Entity#"&amp;$A25&amp;"","Value#"&amp;AX$8&amp;"","Account#"&amp;$G25&amp;"","ICP#"&amp;AX$9&amp;"","Custom1#"&amp;AX$10&amp;"","Custom2#"&amp;AX$11&amp;"","Custom3#"&amp;AX$12&amp;"","Custom4#"&amp;AX$13&amp;""))/1000</f>
        <v>#VALUE!</v>
      </c>
      <c r="AY25" s="402" t="e">
        <f>(-[1]!HsGetValue(AY$1,"Scenario#"&amp;AY$3&amp;"","Year#"&amp;AY$4&amp;"","Period#"&amp;AY$6&amp;"","View#"&amp;AY$7&amp;"","Entity#"&amp;$A25&amp;"","Value#"&amp;AY$8&amp;"","Account#"&amp;$G25&amp;"","ICP#"&amp;AY$9&amp;"","Custom1#"&amp;AY$10&amp;"","Custom2#"&amp;AY$11&amp;"","Custom3#"&amp;AY$12&amp;"","Custom4#"&amp;AY$13&amp;""))/1000</f>
        <v>#VALUE!</v>
      </c>
      <c r="AZ25" s="569"/>
      <c r="BA25" s="493">
        <v>7.1</v>
      </c>
      <c r="BB25" s="506" t="e">
        <f>BA25-AV25</f>
        <v>#VALUE!</v>
      </c>
    </row>
    <row r="26" spans="1:56" s="75" customFormat="1" ht="21" thickBot="1">
      <c r="A26" s="635" t="s">
        <v>3</v>
      </c>
      <c r="B26" s="436" t="s">
        <v>343</v>
      </c>
      <c r="C26" s="436" t="s">
        <v>707</v>
      </c>
      <c r="D26" s="436"/>
      <c r="E26" s="432"/>
      <c r="F26" s="432"/>
      <c r="G26" s="616" t="s">
        <v>339</v>
      </c>
      <c r="H26" s="37" t="s">
        <v>1095</v>
      </c>
      <c r="I26" s="553">
        <f>SUM(I21:I23)</f>
        <v>19.899999999999999</v>
      </c>
      <c r="J26" s="553">
        <f>SUM(J21:J23)</f>
        <v>16.5</v>
      </c>
      <c r="K26" s="553">
        <f>SUM(K21:K23)</f>
        <v>14.3</v>
      </c>
      <c r="L26" s="553">
        <f>SUM(L21:L23)</f>
        <v>16.7</v>
      </c>
      <c r="M26" s="553">
        <v>20.6</v>
      </c>
      <c r="N26" s="553">
        <v>16.600000000000001</v>
      </c>
      <c r="O26" s="553">
        <v>15.6</v>
      </c>
      <c r="P26" s="553">
        <v>20.5</v>
      </c>
      <c r="Q26" s="553">
        <v>20.8</v>
      </c>
      <c r="R26" s="553">
        <v>18</v>
      </c>
      <c r="S26" s="553">
        <v>17.100000000000001</v>
      </c>
      <c r="T26" s="553">
        <v>20.100000000000001</v>
      </c>
      <c r="U26" s="553">
        <v>21.7</v>
      </c>
      <c r="V26" s="553">
        <v>17.2</v>
      </c>
      <c r="W26" s="553">
        <v>15.8</v>
      </c>
      <c r="X26" s="553">
        <v>18.399999999999999</v>
      </c>
      <c r="Y26" s="553">
        <v>19.8</v>
      </c>
      <c r="Z26" s="553">
        <v>18</v>
      </c>
      <c r="AA26" s="553">
        <v>16.100000000000001</v>
      </c>
      <c r="AB26" s="553">
        <v>19.3</v>
      </c>
      <c r="AC26" s="553">
        <v>22.1</v>
      </c>
      <c r="AD26" s="553">
        <v>18</v>
      </c>
      <c r="AE26" s="553">
        <v>14.6</v>
      </c>
      <c r="AF26" s="553">
        <v>19.899999999999999</v>
      </c>
      <c r="AG26" s="553">
        <v>20.6</v>
      </c>
      <c r="AH26" s="553">
        <v>18.5</v>
      </c>
      <c r="AI26" s="553">
        <v>16.600000000000001</v>
      </c>
      <c r="AJ26" s="553">
        <v>20.5</v>
      </c>
      <c r="AK26" s="553">
        <v>22.3</v>
      </c>
      <c r="AL26" s="553">
        <v>37.799999999999997</v>
      </c>
      <c r="AM26" s="553">
        <v>36.9</v>
      </c>
      <c r="AN26" s="553">
        <v>45.1</v>
      </c>
      <c r="AO26" s="553">
        <v>22.6</v>
      </c>
      <c r="AP26" s="553">
        <v>17.7</v>
      </c>
      <c r="AQ26" s="553">
        <v>17.3</v>
      </c>
      <c r="AR26" s="553">
        <v>20.5</v>
      </c>
      <c r="AS26" s="553">
        <v>20.399999999999999</v>
      </c>
      <c r="AT26" s="553">
        <v>17</v>
      </c>
      <c r="AU26" s="553">
        <v>16.2</v>
      </c>
      <c r="AV26" s="723" t="e">
        <f>ROUND($AY26-$AX26,1)</f>
        <v>#VALUE!</v>
      </c>
      <c r="AW26" s="402"/>
      <c r="AX26" s="803" t="e">
        <f>(-[1]!HsGetValue(AX$1,"Scenario#"&amp;AX$3&amp;"","Year#"&amp;AX$4&amp;"","Period#"&amp;AX$6&amp;"","View#"&amp;AX$7&amp;"","Entity#"&amp;$A26&amp;"","Value#"&amp;AX$8&amp;"","Account#"&amp;$G26&amp;"","ICP#"&amp;AX$9&amp;"","Custom1#"&amp;AX$10&amp;"","Custom2#"&amp;AX$11&amp;"","Custom3#"&amp;AX$12&amp;"","Custom4#"&amp;AX$13&amp;""))/1000</f>
        <v>#VALUE!</v>
      </c>
      <c r="AY26" s="803" t="e">
        <f>(-[1]!HsGetValue(AY$1,"Scenario#"&amp;AY$3&amp;"","Year#"&amp;AY$4&amp;"","Period#"&amp;AY$6&amp;"","View#"&amp;AY$7&amp;"","Entity#"&amp;$A26&amp;"","Value#"&amp;AY$8&amp;"","Account#"&amp;$G26&amp;"","ICP#"&amp;AY$9&amp;"","Custom1#"&amp;AY$10&amp;"","Custom2#"&amp;AY$11&amp;"","Custom3#"&amp;AY$12&amp;"","Custom4#"&amp;AY$13&amp;""))/1000</f>
        <v>#VALUE!</v>
      </c>
      <c r="AZ26" s="569"/>
      <c r="BA26" s="493">
        <v>18.600000000000001</v>
      </c>
      <c r="BB26" s="506" t="e">
        <f>BA26-AV26</f>
        <v>#VALUE!</v>
      </c>
      <c r="BD26" s="73"/>
    </row>
    <row r="27" spans="1:56" s="75" customFormat="1" ht="21" thickTop="1">
      <c r="A27" s="688" t="s">
        <v>223</v>
      </c>
      <c r="B27" s="436"/>
      <c r="C27" s="436"/>
      <c r="D27" s="436"/>
      <c r="E27" s="432"/>
      <c r="F27" s="432"/>
      <c r="G27" s="616"/>
      <c r="H27" s="610" t="s">
        <v>1079</v>
      </c>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402"/>
      <c r="AW27" s="402"/>
      <c r="AX27" s="402"/>
      <c r="AY27" s="402"/>
      <c r="AZ27" s="569"/>
      <c r="BA27" s="493"/>
      <c r="BB27" s="506"/>
      <c r="BD27" s="73"/>
    </row>
    <row r="28" spans="1:56" s="75" customFormat="1">
      <c r="A28" s="688"/>
      <c r="B28" s="436"/>
      <c r="C28" s="436"/>
      <c r="D28" s="436"/>
      <c r="E28" s="432"/>
      <c r="F28" s="432"/>
      <c r="G28" s="616"/>
      <c r="H28" s="610" t="s">
        <v>1083</v>
      </c>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402"/>
      <c r="AW28" s="402"/>
      <c r="AX28" s="402"/>
      <c r="AY28" s="402"/>
      <c r="AZ28" s="569"/>
      <c r="BA28" s="493"/>
      <c r="BB28" s="506"/>
      <c r="BD28" s="73"/>
    </row>
    <row r="29" spans="1:56" ht="39" customHeight="1">
      <c r="H29" s="1" t="s">
        <v>344</v>
      </c>
      <c r="BA29" s="494"/>
      <c r="BB29" s="507"/>
    </row>
    <row r="30" spans="1:56" ht="18.75" thickBot="1">
      <c r="A30" s="634" t="s">
        <v>1</v>
      </c>
      <c r="H30" s="5" t="s">
        <v>336</v>
      </c>
      <c r="I30" s="580" t="s">
        <v>18</v>
      </c>
      <c r="J30" s="580" t="s">
        <v>19</v>
      </c>
      <c r="K30" s="580" t="s">
        <v>20</v>
      </c>
      <c r="L30" s="580" t="s">
        <v>21</v>
      </c>
      <c r="M30" s="580" t="s">
        <v>22</v>
      </c>
      <c r="N30" s="580" t="s">
        <v>23</v>
      </c>
      <c r="O30" s="580" t="s">
        <v>24</v>
      </c>
      <c r="P30" s="580" t="s">
        <v>25</v>
      </c>
      <c r="Q30" s="580" t="s">
        <v>26</v>
      </c>
      <c r="R30" s="580" t="s">
        <v>27</v>
      </c>
      <c r="S30" s="580" t="s">
        <v>28</v>
      </c>
      <c r="T30" s="580" t="s">
        <v>29</v>
      </c>
      <c r="U30" s="580" t="s">
        <v>30</v>
      </c>
      <c r="V30" s="580" t="s">
        <v>31</v>
      </c>
      <c r="W30" s="580" t="s">
        <v>32</v>
      </c>
      <c r="X30" s="580" t="s">
        <v>33</v>
      </c>
      <c r="Y30" s="580" t="s">
        <v>34</v>
      </c>
      <c r="Z30" s="580" t="s">
        <v>35</v>
      </c>
      <c r="AA30" s="580" t="s">
        <v>36</v>
      </c>
      <c r="AB30" s="580" t="s">
        <v>37</v>
      </c>
      <c r="AC30" s="580" t="s">
        <v>38</v>
      </c>
      <c r="AD30" s="580" t="s">
        <v>39</v>
      </c>
      <c r="AE30" s="580" t="s">
        <v>40</v>
      </c>
      <c r="AF30" s="580" t="s">
        <v>41</v>
      </c>
      <c r="AG30" s="580" t="s">
        <v>6</v>
      </c>
      <c r="AH30" s="580" t="s">
        <v>690</v>
      </c>
      <c r="AI30" s="580" t="s">
        <v>695</v>
      </c>
      <c r="AJ30" s="580" t="s">
        <v>701</v>
      </c>
      <c r="AK30" s="580" t="s">
        <v>704</v>
      </c>
      <c r="AL30" s="580" t="s">
        <v>730</v>
      </c>
      <c r="AM30" s="580" t="s">
        <v>776</v>
      </c>
      <c r="AN30" s="580" t="s">
        <v>791</v>
      </c>
      <c r="AO30" s="580" t="s">
        <v>842</v>
      </c>
      <c r="AP30" s="580" t="s">
        <v>884</v>
      </c>
      <c r="AQ30" s="580" t="s">
        <v>925</v>
      </c>
      <c r="AR30" s="580" t="s">
        <v>938</v>
      </c>
      <c r="AS30" s="580" t="s">
        <v>955</v>
      </c>
      <c r="AT30" s="580" t="s">
        <v>982</v>
      </c>
      <c r="AU30" s="580" t="s">
        <v>986</v>
      </c>
      <c r="AV30" s="363" t="e">
        <f>AV$14</f>
        <v>#REF!</v>
      </c>
      <c r="AW30" s="406"/>
      <c r="AX30" s="363" t="e">
        <f>$AX$6</f>
        <v>#REF!</v>
      </c>
      <c r="AY30" s="363" t="e">
        <f>$AY$5</f>
        <v>#REF!</v>
      </c>
      <c r="AZ30" s="554"/>
      <c r="BA30" s="495" t="s">
        <v>39</v>
      </c>
      <c r="BB30" s="506"/>
    </row>
    <row r="31" spans="1:56" ht="21">
      <c r="A31" s="634" t="s">
        <v>0</v>
      </c>
      <c r="B31" s="617" t="s">
        <v>708</v>
      </c>
      <c r="C31" s="617" t="s">
        <v>750</v>
      </c>
      <c r="G31" s="616" t="s">
        <v>345</v>
      </c>
      <c r="H31" s="707" t="s">
        <v>1075</v>
      </c>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65">
        <v>2</v>
      </c>
      <c r="AH31" s="565">
        <v>0.8</v>
      </c>
      <c r="AI31" s="565">
        <v>0.5</v>
      </c>
      <c r="AJ31" s="565">
        <v>2.9</v>
      </c>
      <c r="AK31" s="565">
        <v>1.9</v>
      </c>
      <c r="AL31" s="565">
        <v>1</v>
      </c>
      <c r="AM31" s="565">
        <v>0.6</v>
      </c>
      <c r="AN31" s="565">
        <v>1.6</v>
      </c>
      <c r="AO31" s="692">
        <v>2.1494500125542935</v>
      </c>
      <c r="AP31" s="692">
        <v>0.90613596185564971</v>
      </c>
      <c r="AQ31" s="692">
        <v>0.58702950908000107</v>
      </c>
      <c r="AR31" s="692">
        <v>1.8761451450780164</v>
      </c>
      <c r="AS31" s="692">
        <v>1.9257556419899988</v>
      </c>
      <c r="AT31" s="692">
        <v>0.76361940519900107</v>
      </c>
      <c r="AU31" s="692">
        <v>0.4</v>
      </c>
      <c r="AV31" s="691" t="e">
        <f>ROUND($AY31-$AX31,1)</f>
        <v>#VALUE!</v>
      </c>
      <c r="AW31" s="406"/>
      <c r="AX31" s="402" t="e">
        <f>(-[1]!HsGetValue(AX$1,"Scenario#"&amp;AX$3&amp;"","Year#"&amp;AX$4&amp;"","Period#"&amp;AX$6&amp;"","View#"&amp;AX$7&amp;"","Entity#"&amp;$A31&amp;"","Value#"&amp;AX$8&amp;"","Account#"&amp;$G31&amp;"","ICP#"&amp;AX$9&amp;"","Custom1#"&amp;AX$10&amp;"","Custom2#"&amp;AX$11&amp;"","Custom3#"&amp;AX$12&amp;"","Custom4#"&amp;AX$13&amp;"")-[1]!HsGetValue(AX$1,"Scenario#"&amp;AX$3&amp;"","Year#"&amp;AX$4&amp;"","Period#"&amp;AX$6&amp;"","View#"&amp;AX$7&amp;"","Entity#"&amp;$A30&amp;"","Value#"&amp;AX$8&amp;"","Account#"&amp;$G31&amp;"","ICP#"&amp;AX$9&amp;"","Custom1#"&amp;AX$10&amp;"","Custom2#"&amp;AX$11&amp;"","Custom3#"&amp;AX$12&amp;"","Custom4#"&amp;AX$13&amp;"")+[1]!HsGetValue(AX$1,"Scenario#"&amp;AX$3&amp;"","Year#"&amp;AX$4&amp;"","Period#"&amp;AX$6&amp;"","View#"&amp;AX$7&amp;"","Entity#"&amp;$A32&amp;"","Value#"&amp;AX$8&amp;"","Account#"&amp;$G31&amp;"","ICP#"&amp;AX$9&amp;"","Custom1#"&amp;AX$10&amp;"","Custom2#"&amp;AX$11&amp;"","Custom3#"&amp;AX$12&amp;"","Custom4#"&amp;AX$13&amp;"")+[1]!HsGetValue(AX$1,"Scenario#"&amp;AX$3&amp;"","Year#"&amp;AX$4&amp;"","Period#"&amp;AX$6&amp;"","View#"&amp;AX$7&amp;"","Entity#"&amp;$B32&amp;"","Value#"&amp;AX$8&amp;"","Account#"&amp;$G31&amp;"","ICP#"&amp;AX$9&amp;"","Custom1#"&amp;AX$10&amp;"","Custom2#"&amp;AX$11&amp;"","Custom3#"&amp;AX$12&amp;"","Custom4#"&amp;AX$13&amp;""))/1000</f>
        <v>#VALUE!</v>
      </c>
      <c r="AY31" s="402" t="e">
        <f>(-[1]!HsGetValue(AY$1,"Scenario#"&amp;AY$3&amp;"","Year#"&amp;AY$4&amp;"","Period#"&amp;AY$6&amp;"","View#"&amp;AY$7&amp;"","Entity#"&amp;$A31&amp;"","Value#"&amp;AY$8&amp;"","Account#"&amp;$G31&amp;"","ICP#"&amp;AY$9&amp;"","Custom1#"&amp;AY$10&amp;"","Custom2#"&amp;AY$11&amp;"","Custom3#"&amp;AY$12&amp;"","Custom4#"&amp;AY$13&amp;"")-[1]!HsGetValue(AY$1,"Scenario#"&amp;AY$3&amp;"","Year#"&amp;AY$4&amp;"","Period#"&amp;AY$6&amp;"","View#"&amp;AY$7&amp;"","Entity#"&amp;$A30&amp;"","Value#"&amp;AY$8&amp;"","Account#"&amp;$G31&amp;"","ICP#"&amp;AY$9&amp;"","Custom1#"&amp;AY$10&amp;"","Custom2#"&amp;AY$11&amp;"","Custom3#"&amp;AY$12&amp;"","Custom4#"&amp;AY$13&amp;"")+[1]!HsGetValue(AY$1,"Scenario#"&amp;AY$3&amp;"","Year#"&amp;AY$4&amp;"","Period#"&amp;AY$6&amp;"","View#"&amp;AY$7&amp;"","Entity#"&amp;$A32&amp;"","Value#"&amp;AY$8&amp;"","Account#"&amp;$G31&amp;"","ICP#"&amp;AY$9&amp;"","Custom1#"&amp;AY$10&amp;"","Custom2#"&amp;AY$11&amp;"","Custom3#"&amp;AY$12&amp;"","Custom4#"&amp;AY$13&amp;"")+[1]!HsGetValue(AY$1,"Scenario#"&amp;AY$3&amp;"","Year#"&amp;AY$4&amp;"","Period#"&amp;AY$6&amp;"","View#"&amp;AY$7&amp;"","Entity#"&amp;$B32&amp;"","Value#"&amp;AY$8&amp;"","Account#"&amp;$G31&amp;"","ICP#"&amp;AY$9&amp;"","Custom1#"&amp;AY$10&amp;"","Custom2#"&amp;AY$11&amp;"","Custom3#"&amp;AY$12&amp;"","Custom4#"&amp;AY$13&amp;""))/1000</f>
        <v>#VALUE!</v>
      </c>
      <c r="AZ31" s="554"/>
      <c r="BA31" s="495"/>
      <c r="BB31" s="506" t="e">
        <f>BA31-AV31</f>
        <v>#VALUE!</v>
      </c>
    </row>
    <row r="32" spans="1:56" ht="21">
      <c r="A32" s="634" t="s">
        <v>757</v>
      </c>
      <c r="B32" s="617" t="s">
        <v>758</v>
      </c>
      <c r="C32" s="617" t="s">
        <v>752</v>
      </c>
      <c r="D32" s="617" t="s">
        <v>755</v>
      </c>
      <c r="E32" s="616" t="s">
        <v>754</v>
      </c>
      <c r="F32" s="616" t="s">
        <v>756</v>
      </c>
      <c r="G32" s="616" t="s">
        <v>345</v>
      </c>
      <c r="H32" s="707" t="s">
        <v>1076</v>
      </c>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65">
        <v>1.2</v>
      </c>
      <c r="AH32" s="565">
        <v>0.5</v>
      </c>
      <c r="AI32" s="565">
        <v>0.2</v>
      </c>
      <c r="AJ32" s="565">
        <v>0.9</v>
      </c>
      <c r="AK32" s="565">
        <v>1.1000000000000001</v>
      </c>
      <c r="AL32" s="565">
        <v>1.9</v>
      </c>
      <c r="AM32" s="565">
        <v>1.6</v>
      </c>
      <c r="AN32" s="565">
        <v>2.5</v>
      </c>
      <c r="AO32" s="692">
        <v>1.2639584723043757</v>
      </c>
      <c r="AP32" s="692">
        <v>0.50572449655314133</v>
      </c>
      <c r="AQ32" s="692">
        <v>0.20482950277777801</v>
      </c>
      <c r="AR32" s="692">
        <v>0.32372367255555456</v>
      </c>
      <c r="AS32" s="692">
        <v>0.51269832811111093</v>
      </c>
      <c r="AT32" s="692">
        <v>0.17831972088888903</v>
      </c>
      <c r="AU32" s="692">
        <v>0.1</v>
      </c>
      <c r="AV32" s="691" t="e">
        <f>ROUND($AY32-$AX32,1)</f>
        <v>#VALUE!</v>
      </c>
      <c r="AW32" s="406"/>
      <c r="AX32" s="402" t="e">
        <f>(-[1]!HsGetValue(AX$1,"Scenario#"&amp;AX$3&amp;"","Year#"&amp;AX$4&amp;"","Period#"&amp;AX$6&amp;"","View#"&amp;AX$7&amp;"","Entity#"&amp;$A32&amp;"","Value#"&amp;AX$8&amp;"","Account#"&amp;$G32&amp;"","ICP#"&amp;AX$9&amp;"","Custom1#"&amp;AX$10&amp;"","Custom2#"&amp;AX$11&amp;"","Custom3#"&amp;AX$12&amp;"","Custom4#"&amp;AX$13&amp;"")-[1]!HsGetValue(AX$1,"Scenario#"&amp;AX$3&amp;"","Year#"&amp;AX$4&amp;"","Period#"&amp;AX$6&amp;"","View#"&amp;AX$7&amp;"","Entity#"&amp;$B32&amp;"","Value#"&amp;AX$8&amp;"","Account#"&amp;$G32&amp;"","ICP#"&amp;AX$9&amp;"","Custom1#"&amp;AX$10&amp;"","Custom2#"&amp;AX$11&amp;"","Custom3#"&amp;AX$12&amp;"","Custom4#"&amp;AX$13&amp;""))/1000</f>
        <v>#VALUE!</v>
      </c>
      <c r="AY32" s="402" t="e">
        <f>(-[1]!HsGetValue(AY$1,"Scenario#"&amp;AY$3&amp;"","Year#"&amp;AY$4&amp;"","Period#"&amp;AY$6&amp;"","View#"&amp;AY$7&amp;"","Entity#"&amp;$A32&amp;"","Value#"&amp;AY$8&amp;"","Account#"&amp;$G32&amp;"","ICP#"&amp;AY$9&amp;"","Custom1#"&amp;AY$10&amp;"","Custom2#"&amp;AY$11&amp;"","Custom3#"&amp;AY$12&amp;"","Custom4#"&amp;AY$13&amp;"")-[1]!HsGetValue(AY$1,"Scenario#"&amp;AY$3&amp;"","Year#"&amp;AY$4&amp;"","Period#"&amp;AY$6&amp;"","View#"&amp;AY$7&amp;"","Entity#"&amp;$B32&amp;"","Value#"&amp;AY$8&amp;"","Account#"&amp;$G32&amp;"","ICP#"&amp;AY$9&amp;"","Custom1#"&amp;AY$10&amp;"","Custom2#"&amp;AY$11&amp;"","Custom3#"&amp;AY$12&amp;"","Custom4#"&amp;AY$13&amp;""))/1000</f>
        <v>#VALUE!</v>
      </c>
      <c r="AZ32" s="554"/>
      <c r="BA32" s="495"/>
      <c r="BB32" s="506" t="e">
        <f>BA32-AV32</f>
        <v>#VALUE!</v>
      </c>
    </row>
    <row r="33" spans="1:56" ht="21" customHeight="1">
      <c r="A33" s="634" t="s">
        <v>732</v>
      </c>
      <c r="B33" s="617" t="s">
        <v>223</v>
      </c>
      <c r="C33" s="617" t="s">
        <v>337</v>
      </c>
      <c r="G33" s="616" t="s">
        <v>345</v>
      </c>
      <c r="H33" s="8" t="s">
        <v>1077</v>
      </c>
      <c r="I33" s="565">
        <v>3.8</v>
      </c>
      <c r="J33" s="565">
        <v>2</v>
      </c>
      <c r="K33" s="565">
        <v>1.5</v>
      </c>
      <c r="L33" s="565">
        <v>3.1</v>
      </c>
      <c r="M33" s="569">
        <v>3</v>
      </c>
      <c r="N33" s="569">
        <v>1.7</v>
      </c>
      <c r="O33" s="569">
        <v>1.2</v>
      </c>
      <c r="P33" s="569">
        <v>2.2000000000000002</v>
      </c>
      <c r="Q33" s="569">
        <v>2.2999999999999998</v>
      </c>
      <c r="R33" s="569">
        <v>1.2</v>
      </c>
      <c r="S33" s="569">
        <v>0.8</v>
      </c>
      <c r="T33" s="569">
        <v>2</v>
      </c>
      <c r="U33" s="569">
        <v>2.6</v>
      </c>
      <c r="V33" s="569">
        <v>1.1000000000000001</v>
      </c>
      <c r="W33" s="569">
        <v>0.9</v>
      </c>
      <c r="X33" s="569">
        <v>2.5</v>
      </c>
      <c r="Y33" s="569">
        <v>2.8</v>
      </c>
      <c r="Z33" s="569">
        <v>1.4</v>
      </c>
      <c r="AA33" s="569">
        <v>1.3</v>
      </c>
      <c r="AB33" s="569">
        <v>3</v>
      </c>
      <c r="AC33" s="569">
        <v>3.7</v>
      </c>
      <c r="AD33" s="569">
        <v>1.7</v>
      </c>
      <c r="AE33" s="569">
        <v>0.9</v>
      </c>
      <c r="AF33" s="569">
        <v>3.1</v>
      </c>
      <c r="AG33" s="675"/>
      <c r="AH33" s="675"/>
      <c r="AI33" s="675"/>
      <c r="AJ33" s="675"/>
      <c r="AK33" s="675"/>
      <c r="AL33" s="675"/>
      <c r="AM33" s="675"/>
      <c r="AN33" s="675"/>
      <c r="AO33" s="675"/>
      <c r="AP33" s="675"/>
      <c r="AQ33" s="675"/>
      <c r="AR33" s="675"/>
      <c r="AS33" s="675"/>
      <c r="AT33" s="675"/>
      <c r="AU33" s="675"/>
      <c r="AV33" s="766"/>
      <c r="AW33" s="402"/>
      <c r="AX33" s="402"/>
      <c r="AY33" s="402"/>
      <c r="AZ33" s="565"/>
      <c r="BA33" s="493">
        <v>1.3</v>
      </c>
      <c r="BB33" s="506">
        <f>BA33-AV33</f>
        <v>1.3</v>
      </c>
    </row>
    <row r="34" spans="1:56" ht="18">
      <c r="A34" s="634" t="s">
        <v>2</v>
      </c>
      <c r="B34" s="617" t="s">
        <v>340</v>
      </c>
      <c r="C34" s="617" t="s">
        <v>753</v>
      </c>
      <c r="G34" s="616" t="s">
        <v>345</v>
      </c>
      <c r="H34" s="12" t="s">
        <v>212</v>
      </c>
      <c r="I34" s="661">
        <v>9.6</v>
      </c>
      <c r="J34" s="661">
        <v>4.0999999999999996</v>
      </c>
      <c r="K34" s="661">
        <v>2.5</v>
      </c>
      <c r="L34" s="661">
        <v>8</v>
      </c>
      <c r="M34" s="857">
        <v>9.9</v>
      </c>
      <c r="N34" s="857">
        <v>4.5</v>
      </c>
      <c r="O34" s="857">
        <v>2.8</v>
      </c>
      <c r="P34" s="857">
        <v>9.1999999999999993</v>
      </c>
      <c r="Q34" s="857">
        <v>9.5</v>
      </c>
      <c r="R34" s="857">
        <v>4.4000000000000004</v>
      </c>
      <c r="S34" s="857">
        <v>2.9</v>
      </c>
      <c r="T34" s="857">
        <v>9</v>
      </c>
      <c r="U34" s="857">
        <v>8.8000000000000007</v>
      </c>
      <c r="V34" s="857">
        <v>2.4</v>
      </c>
      <c r="W34" s="857">
        <v>1.5</v>
      </c>
      <c r="X34" s="857">
        <v>8</v>
      </c>
      <c r="Y34" s="857">
        <v>8.1999999999999993</v>
      </c>
      <c r="Z34" s="857">
        <v>3.1</v>
      </c>
      <c r="AA34" s="857">
        <v>1.7</v>
      </c>
      <c r="AB34" s="857">
        <v>7.1</v>
      </c>
      <c r="AC34" s="857">
        <v>8.8000000000000007</v>
      </c>
      <c r="AD34" s="857">
        <v>3.7</v>
      </c>
      <c r="AE34" s="857">
        <v>1.5</v>
      </c>
      <c r="AF34" s="857">
        <v>6.4</v>
      </c>
      <c r="AG34" s="857">
        <v>6.9</v>
      </c>
      <c r="AH34" s="857">
        <v>2.7</v>
      </c>
      <c r="AI34" s="857">
        <v>1.7</v>
      </c>
      <c r="AJ34" s="857">
        <v>6</v>
      </c>
      <c r="AK34" s="857">
        <v>6.2</v>
      </c>
      <c r="AL34" s="857">
        <v>2.7</v>
      </c>
      <c r="AM34" s="857">
        <v>1.8</v>
      </c>
      <c r="AN34" s="857">
        <v>6.7</v>
      </c>
      <c r="AO34" s="860"/>
      <c r="AP34" s="860"/>
      <c r="AQ34" s="860"/>
      <c r="AR34" s="860"/>
      <c r="AS34" s="860"/>
      <c r="AT34" s="860"/>
      <c r="AU34" s="860"/>
      <c r="AV34" s="858"/>
      <c r="AW34" s="859"/>
      <c r="AX34" s="859" t="e">
        <f>(-[1]!HsGetValue(AX$1,"Scenario#"&amp;AX$3&amp;"","Year#"&amp;AX$4&amp;"","Period#"&amp;AX$6&amp;"","View#"&amp;AX$7&amp;"","Entity#"&amp;$A34&amp;"","Value#"&amp;AX$8&amp;"","Account#"&amp;$G34&amp;"","ICP#"&amp;AX$9&amp;"","Custom1#"&amp;AX$10&amp;"","Custom2#"&amp;AX$11&amp;"","Custom3#"&amp;AX$12&amp;"","Custom4#"&amp;AX$13&amp;""))/1000</f>
        <v>#VALUE!</v>
      </c>
      <c r="AY34" s="859" t="e">
        <f>(-[1]!HsGetValue(AY$1,"Scenario#"&amp;AY$3&amp;"","Year#"&amp;AY$4&amp;"","Period#"&amp;AY$6&amp;"","View#"&amp;AY$7&amp;"","Entity#"&amp;$A34&amp;"","Value#"&amp;AY$8&amp;"","Account#"&amp;$G34&amp;"","ICP#"&amp;AY$9&amp;"","Custom1#"&amp;AY$10&amp;"","Custom2#"&amp;AY$11&amp;"","Custom3#"&amp;AY$12&amp;"","Custom4#"&amp;AY$13&amp;""))/1000</f>
        <v>#VALUE!</v>
      </c>
      <c r="AZ34" s="565"/>
      <c r="BA34" s="493">
        <v>4</v>
      </c>
      <c r="BB34" s="506">
        <f>BA34-AV34</f>
        <v>4</v>
      </c>
    </row>
    <row r="35" spans="1:56" ht="21">
      <c r="H35" s="7" t="s">
        <v>1101</v>
      </c>
      <c r="I35" s="565"/>
      <c r="J35" s="565"/>
      <c r="K35" s="565"/>
      <c r="L35" s="565"/>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801">
        <v>3.4</v>
      </c>
      <c r="AP35" s="801">
        <v>1.4</v>
      </c>
      <c r="AQ35" s="801">
        <v>0.8</v>
      </c>
      <c r="AR35" s="801">
        <v>2.2000000000000002</v>
      </c>
      <c r="AS35" s="801">
        <v>2.4</v>
      </c>
      <c r="AT35" s="801">
        <v>0.9</v>
      </c>
      <c r="AU35" s="801">
        <v>0.5</v>
      </c>
      <c r="AV35" s="665" t="e">
        <f>+AV37-AV36</f>
        <v>#VALUE!</v>
      </c>
      <c r="AW35" s="402"/>
      <c r="AX35" s="402"/>
      <c r="AY35" s="402"/>
      <c r="AZ35" s="565"/>
      <c r="BA35" s="493"/>
      <c r="BB35" s="506"/>
    </row>
    <row r="36" spans="1:56" ht="21">
      <c r="A36" s="634" t="s">
        <v>2</v>
      </c>
      <c r="B36" s="617" t="s">
        <v>340</v>
      </c>
      <c r="C36" s="617" t="s">
        <v>753</v>
      </c>
      <c r="G36" s="616" t="s">
        <v>345</v>
      </c>
      <c r="H36" s="8" t="s">
        <v>1080</v>
      </c>
      <c r="I36" s="565"/>
      <c r="J36" s="565"/>
      <c r="K36" s="565"/>
      <c r="L36" s="565"/>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801">
        <v>7.5408745561530006</v>
      </c>
      <c r="AP36" s="801">
        <v>2.3932593056589999</v>
      </c>
      <c r="AQ36" s="801">
        <v>1.6929756109999996</v>
      </c>
      <c r="AR36" s="801">
        <v>5.4598646766809988</v>
      </c>
      <c r="AS36" s="801">
        <v>6.2042236348450093</v>
      </c>
      <c r="AT36" s="801">
        <v>2.1067244910000014</v>
      </c>
      <c r="AU36" s="801">
        <v>1.5</v>
      </c>
      <c r="AV36" s="858" t="e">
        <f>ROUND($AY36-$AX36,1)</f>
        <v>#VALUE!</v>
      </c>
      <c r="AW36" s="859"/>
      <c r="AX36" s="859" t="e">
        <f>(-[1]!HsGetValue(AX$1,"Scenario#"&amp;AX$3&amp;"","Year#"&amp;AX$4&amp;"","Period#"&amp;AX$6&amp;"","View#"&amp;AX$7&amp;"","Entity#"&amp;$A36&amp;"","Value#"&amp;AX$8&amp;"","Account#"&amp;$G36&amp;"","ICP#"&amp;AX$9&amp;"","Custom1#"&amp;AX$10&amp;"","Custom2#"&amp;AX$11&amp;"","Custom3#"&amp;AX$12&amp;"","Custom4#"&amp;AX$13&amp;""))/1000</f>
        <v>#VALUE!</v>
      </c>
      <c r="AY36" s="859" t="e">
        <f>(-[1]!HsGetValue(AY$1,"Scenario#"&amp;AY$3&amp;"","Year#"&amp;AY$4&amp;"","Period#"&amp;AY$6&amp;"","View#"&amp;AY$7&amp;"","Entity#"&amp;$A36&amp;"","Value#"&amp;AY$8&amp;"","Account#"&amp;$G36&amp;"","ICP#"&amp;AY$9&amp;"","Custom1#"&amp;AY$10&amp;"","Custom2#"&amp;AY$11&amp;"","Custom3#"&amp;AY$12&amp;"","Custom4#"&amp;AY$13&amp;""))/1000</f>
        <v>#VALUE!</v>
      </c>
      <c r="AZ36" s="565"/>
      <c r="BA36" s="493"/>
      <c r="BB36" s="506"/>
    </row>
    <row r="37" spans="1:56" s="75" customFormat="1" ht="21" thickBot="1">
      <c r="A37" s="635" t="s">
        <v>3</v>
      </c>
      <c r="B37" s="436" t="s">
        <v>343</v>
      </c>
      <c r="C37" s="436" t="s">
        <v>707</v>
      </c>
      <c r="D37" s="436"/>
      <c r="E37" s="432"/>
      <c r="F37" s="432"/>
      <c r="G37" s="616" t="s">
        <v>345</v>
      </c>
      <c r="H37" s="37" t="s">
        <v>1095</v>
      </c>
      <c r="I37" s="568">
        <f>SUM(I33:I34)</f>
        <v>13.399999999999999</v>
      </c>
      <c r="J37" s="568">
        <f>SUM(J33:J34)</f>
        <v>6.1</v>
      </c>
      <c r="K37" s="568">
        <f>SUM(K33:K34)</f>
        <v>4</v>
      </c>
      <c r="L37" s="568">
        <f>SUM(L33:L34)</f>
        <v>11.1</v>
      </c>
      <c r="M37" s="553">
        <v>12.9</v>
      </c>
      <c r="N37" s="553">
        <v>6.3</v>
      </c>
      <c r="O37" s="553">
        <v>4</v>
      </c>
      <c r="P37" s="553">
        <v>11.4</v>
      </c>
      <c r="Q37" s="553">
        <v>11.9</v>
      </c>
      <c r="R37" s="553">
        <v>5.6</v>
      </c>
      <c r="S37" s="553">
        <v>3.7</v>
      </c>
      <c r="T37" s="553">
        <v>11</v>
      </c>
      <c r="U37" s="553">
        <v>11.4</v>
      </c>
      <c r="V37" s="553">
        <v>3.5</v>
      </c>
      <c r="W37" s="553">
        <v>2.4</v>
      </c>
      <c r="X37" s="553">
        <v>10.5</v>
      </c>
      <c r="Y37" s="553">
        <v>11</v>
      </c>
      <c r="Z37" s="553">
        <v>4.5999999999999996</v>
      </c>
      <c r="AA37" s="553">
        <v>3</v>
      </c>
      <c r="AB37" s="553">
        <v>10.1</v>
      </c>
      <c r="AC37" s="553">
        <v>12.4</v>
      </c>
      <c r="AD37" s="553">
        <v>5.3</v>
      </c>
      <c r="AE37" s="553">
        <v>2.4</v>
      </c>
      <c r="AF37" s="553">
        <v>9.6</v>
      </c>
      <c r="AG37" s="553">
        <v>10.199999999999999</v>
      </c>
      <c r="AH37" s="553">
        <v>4</v>
      </c>
      <c r="AI37" s="553">
        <v>2.4</v>
      </c>
      <c r="AJ37" s="553">
        <v>9.8000000000000007</v>
      </c>
      <c r="AK37" s="553">
        <v>9.1999999999999993</v>
      </c>
      <c r="AL37" s="553">
        <v>5.6</v>
      </c>
      <c r="AM37" s="553">
        <v>4</v>
      </c>
      <c r="AN37" s="553">
        <v>10.8</v>
      </c>
      <c r="AO37" s="800">
        <v>10.954283041011701</v>
      </c>
      <c r="AP37" s="800">
        <v>3.8051197640677987</v>
      </c>
      <c r="AQ37" s="800">
        <v>2.4848346228577007</v>
      </c>
      <c r="AR37" s="800">
        <v>7.6597334943145974</v>
      </c>
      <c r="AS37" s="800">
        <v>8.6426776049461207</v>
      </c>
      <c r="AT37" s="800">
        <v>3.0486636170878789</v>
      </c>
      <c r="AU37" s="800">
        <v>1.9</v>
      </c>
      <c r="AV37" s="723" t="e">
        <f>ROUND($AY37-$AX37,1)</f>
        <v>#VALUE!</v>
      </c>
      <c r="AW37" s="402"/>
      <c r="AX37" s="803" t="e">
        <f>(-[1]!HsGetValue(AX$1,"Scenario#"&amp;AX$3&amp;"","Year#"&amp;AX$4&amp;"","Period#"&amp;AX$6&amp;"","View#"&amp;AX$7&amp;"","Entity#"&amp;$A37&amp;"","Value#"&amp;AX$8&amp;"","Account#"&amp;$G37&amp;"","ICP#"&amp;AX$9&amp;"","Custom1#"&amp;AX$10&amp;"","Custom2#"&amp;AX$11&amp;"","Custom3#"&amp;AX$12&amp;"","Custom4#"&amp;AX$13&amp;""))/1000</f>
        <v>#VALUE!</v>
      </c>
      <c r="AY37" s="803" t="e">
        <f>(-[1]!HsGetValue(AY$1,"Scenario#"&amp;AY$3&amp;"","Year#"&amp;AY$4&amp;"","Period#"&amp;AY$6&amp;"","View#"&amp;AY$7&amp;"","Entity#"&amp;$A37&amp;"","Value#"&amp;AY$8&amp;"","Account#"&amp;$G37&amp;"","ICP#"&amp;AY$9&amp;"","Custom1#"&amp;AY$10&amp;"","Custom2#"&amp;AY$11&amp;"","Custom3#"&amp;AY$12&amp;"","Custom4#"&amp;AY$13&amp;""))/1000</f>
        <v>#VALUE!</v>
      </c>
      <c r="AZ37" s="565"/>
      <c r="BA37" s="493">
        <v>5.4</v>
      </c>
      <c r="BB37" s="506" t="e">
        <f>BA37-AV37</f>
        <v>#VALUE!</v>
      </c>
      <c r="BD37" s="73"/>
    </row>
    <row r="38" spans="1:56" s="75" customFormat="1" ht="21" thickTop="1">
      <c r="A38" s="635"/>
      <c r="B38" s="436"/>
      <c r="C38" s="436"/>
      <c r="D38" s="436"/>
      <c r="E38" s="432"/>
      <c r="F38" s="432"/>
      <c r="G38" s="616"/>
      <c r="H38" s="610" t="s">
        <v>1079</v>
      </c>
      <c r="I38" s="565"/>
      <c r="J38" s="565"/>
      <c r="K38" s="565"/>
      <c r="L38" s="565"/>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402"/>
      <c r="AW38" s="402"/>
      <c r="AX38" s="402"/>
      <c r="AY38" s="402"/>
      <c r="AZ38" s="565"/>
      <c r="BA38" s="493"/>
      <c r="BB38" s="506"/>
      <c r="BD38" s="73"/>
    </row>
    <row r="39" spans="1:56" s="75" customFormat="1">
      <c r="A39" s="635"/>
      <c r="B39" s="436"/>
      <c r="C39" s="436"/>
      <c r="D39" s="436"/>
      <c r="E39" s="432"/>
      <c r="F39" s="432"/>
      <c r="G39" s="616"/>
      <c r="H39" s="610" t="s">
        <v>1083</v>
      </c>
      <c r="I39" s="565"/>
      <c r="J39" s="565"/>
      <c r="K39" s="565"/>
      <c r="L39" s="565"/>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402"/>
      <c r="AW39" s="402"/>
      <c r="AX39" s="402"/>
      <c r="AY39" s="402"/>
      <c r="AZ39" s="565"/>
      <c r="BA39" s="493"/>
      <c r="BB39" s="506"/>
      <c r="BD39" s="73"/>
    </row>
    <row r="40" spans="1:56" ht="39" customHeight="1">
      <c r="H40" s="1" t="s">
        <v>347</v>
      </c>
      <c r="BA40" s="494"/>
      <c r="BB40" s="507"/>
    </row>
    <row r="41" spans="1:56" ht="53.25" customHeight="1" thickBot="1">
      <c r="H41" s="5" t="s">
        <v>348</v>
      </c>
      <c r="I41" s="19" t="s">
        <v>74</v>
      </c>
      <c r="J41" s="19" t="s">
        <v>349</v>
      </c>
      <c r="K41" s="19" t="s">
        <v>350</v>
      </c>
      <c r="L41" s="19" t="s">
        <v>77</v>
      </c>
      <c r="M41" s="579" t="s">
        <v>351</v>
      </c>
      <c r="N41" s="579" t="s">
        <v>79</v>
      </c>
      <c r="O41" s="579" t="s">
        <v>80</v>
      </c>
      <c r="P41" s="579" t="s">
        <v>81</v>
      </c>
      <c r="Q41" s="579" t="s">
        <v>82</v>
      </c>
      <c r="R41" s="579" t="s">
        <v>83</v>
      </c>
      <c r="S41" s="579" t="s">
        <v>84</v>
      </c>
      <c r="T41" s="579" t="s">
        <v>85</v>
      </c>
      <c r="U41" s="579" t="s">
        <v>86</v>
      </c>
      <c r="V41" s="579" t="s">
        <v>87</v>
      </c>
      <c r="W41" s="579" t="s">
        <v>88</v>
      </c>
      <c r="X41" s="579" t="s">
        <v>89</v>
      </c>
      <c r="Y41" s="579" t="s">
        <v>90</v>
      </c>
      <c r="Z41" s="579" t="s">
        <v>91</v>
      </c>
      <c r="AA41" s="579" t="s">
        <v>92</v>
      </c>
      <c r="AB41" s="579" t="s">
        <v>352</v>
      </c>
      <c r="AC41" s="579" t="s">
        <v>94</v>
      </c>
      <c r="AD41" s="579" t="s">
        <v>95</v>
      </c>
      <c r="AE41" s="579" t="s">
        <v>96</v>
      </c>
      <c r="AF41" s="579" t="s">
        <v>97</v>
      </c>
      <c r="AG41" s="579" t="s">
        <v>7</v>
      </c>
      <c r="AH41" s="579" t="s">
        <v>852</v>
      </c>
      <c r="AI41" s="579" t="s">
        <v>853</v>
      </c>
      <c r="AJ41" s="579" t="s">
        <v>795</v>
      </c>
      <c r="AK41" s="579" t="s">
        <v>854</v>
      </c>
      <c r="AL41" s="579" t="s">
        <v>855</v>
      </c>
      <c r="AM41" s="579" t="s">
        <v>856</v>
      </c>
      <c r="AN41" s="579" t="s">
        <v>793</v>
      </c>
      <c r="AO41" s="579" t="s">
        <v>843</v>
      </c>
      <c r="AP41" s="579" t="s">
        <v>885</v>
      </c>
      <c r="AQ41" s="579" t="s">
        <v>927</v>
      </c>
      <c r="AR41" s="579" t="s">
        <v>939</v>
      </c>
      <c r="AS41" s="579" t="s">
        <v>956</v>
      </c>
      <c r="AT41" s="579" t="s">
        <v>983</v>
      </c>
      <c r="AU41" s="579" t="s">
        <v>993</v>
      </c>
      <c r="AV41" s="408" t="e">
        <f>AV$15</f>
        <v>#REF!</v>
      </c>
      <c r="AW41" s="511"/>
      <c r="AX41" s="363"/>
      <c r="AY41" s="363" t="e">
        <f>$AY$5</f>
        <v>#REF!</v>
      </c>
      <c r="AZ41" s="434"/>
      <c r="BA41" s="489" t="s">
        <v>95</v>
      </c>
      <c r="BB41" s="508"/>
    </row>
    <row r="42" spans="1:56" ht="19.5" customHeight="1">
      <c r="A42" s="634" t="s">
        <v>0</v>
      </c>
      <c r="B42" s="617" t="s">
        <v>223</v>
      </c>
      <c r="G42" s="616" t="s">
        <v>353</v>
      </c>
      <c r="H42" s="8" t="s">
        <v>223</v>
      </c>
      <c r="I42" s="607">
        <v>9666</v>
      </c>
      <c r="J42" s="607">
        <v>9696</v>
      </c>
      <c r="K42" s="607">
        <v>9725</v>
      </c>
      <c r="L42" s="607">
        <v>9475</v>
      </c>
      <c r="M42" s="607">
        <v>9176</v>
      </c>
      <c r="N42" s="607">
        <v>9176</v>
      </c>
      <c r="O42" s="607">
        <v>9177</v>
      </c>
      <c r="P42" s="607">
        <v>9063</v>
      </c>
      <c r="Q42" s="607">
        <v>9068</v>
      </c>
      <c r="R42" s="607">
        <v>9068</v>
      </c>
      <c r="S42" s="607">
        <v>8796</v>
      </c>
      <c r="T42" s="607">
        <v>8046</v>
      </c>
      <c r="U42" s="607">
        <v>8016</v>
      </c>
      <c r="V42" s="607">
        <v>8016</v>
      </c>
      <c r="W42" s="607">
        <v>8016</v>
      </c>
      <c r="X42" s="607">
        <v>8039</v>
      </c>
      <c r="Y42" s="607">
        <v>8038</v>
      </c>
      <c r="Z42" s="607">
        <v>7842</v>
      </c>
      <c r="AA42" s="607">
        <v>7847</v>
      </c>
      <c r="AB42" s="607">
        <v>7862</v>
      </c>
      <c r="AC42" s="607">
        <v>7969</v>
      </c>
      <c r="AD42" s="607">
        <v>7969</v>
      </c>
      <c r="AE42" s="607">
        <v>7968</v>
      </c>
      <c r="AF42" s="607">
        <v>8024</v>
      </c>
      <c r="AG42" s="607">
        <v>8218</v>
      </c>
      <c r="AH42" s="607">
        <v>8218</v>
      </c>
      <c r="AI42" s="607">
        <v>8218</v>
      </c>
      <c r="AJ42" s="607">
        <v>8220</v>
      </c>
      <c r="AK42" s="607">
        <v>8258</v>
      </c>
      <c r="AL42" s="607">
        <v>8101</v>
      </c>
      <c r="AM42" s="607">
        <v>8101</v>
      </c>
      <c r="AN42" s="607">
        <v>8163</v>
      </c>
      <c r="AO42" s="680">
        <v>8038.9</v>
      </c>
      <c r="AP42" s="680">
        <v>8038.9</v>
      </c>
      <c r="AQ42" s="680">
        <v>8039.9</v>
      </c>
      <c r="AR42" s="680">
        <v>8040.9</v>
      </c>
      <c r="AS42" s="680">
        <v>8041</v>
      </c>
      <c r="AT42" s="680">
        <v>8041</v>
      </c>
      <c r="AU42" s="680">
        <v>8041</v>
      </c>
      <c r="AV42" s="667" t="e">
        <f>ROUND($AY42,0)</f>
        <v>#VALUE!</v>
      </c>
      <c r="AW42" s="605"/>
      <c r="AX42" s="486"/>
      <c r="AY42" s="605" t="str">
        <f>([1]!HsGetValue(AY$1,"Scenario#"&amp;AY$3&amp;"","Year#"&amp;AY$4&amp;"","Period#"&amp;AY$5&amp;"","View#"&amp;AY$7&amp;"","Entity#"&amp;$A42&amp;"","Value#"&amp;AY$8&amp;"","Account#"&amp;$G42&amp;"","ICP#"&amp;AY$9&amp;"","Custom1#"&amp;AY$10&amp;"","Custom2#"&amp;AY$11&amp;"","Custom3#"&amp;AY$12&amp;"","Custom4#"&amp;AY$13&amp;""))</f>
        <v>#No Connection</v>
      </c>
      <c r="AZ42" s="607"/>
      <c r="BA42" s="619">
        <v>7862</v>
      </c>
      <c r="BB42" s="506" t="e">
        <f>BA42-AV42</f>
        <v>#VALUE!</v>
      </c>
    </row>
    <row r="43" spans="1:56" ht="18">
      <c r="A43" s="634" t="s">
        <v>2</v>
      </c>
      <c r="B43" s="617" t="s">
        <v>340</v>
      </c>
      <c r="G43" s="616" t="s">
        <v>353</v>
      </c>
      <c r="H43" s="8" t="s">
        <v>212</v>
      </c>
      <c r="I43" s="607">
        <v>3404</v>
      </c>
      <c r="J43" s="607">
        <v>3825</v>
      </c>
      <c r="K43" s="607">
        <v>3825</v>
      </c>
      <c r="L43" s="607">
        <v>4250</v>
      </c>
      <c r="M43" s="607">
        <v>4292</v>
      </c>
      <c r="N43" s="607">
        <v>4292</v>
      </c>
      <c r="O43" s="607">
        <v>4292</v>
      </c>
      <c r="P43" s="607">
        <v>4758</v>
      </c>
      <c r="Q43" s="607">
        <v>4663</v>
      </c>
      <c r="R43" s="607">
        <v>4663</v>
      </c>
      <c r="S43" s="607">
        <v>4667</v>
      </c>
      <c r="T43" s="607">
        <v>4903</v>
      </c>
      <c r="U43" s="607">
        <v>4483</v>
      </c>
      <c r="V43" s="607">
        <v>4440</v>
      </c>
      <c r="W43" s="607">
        <v>4440</v>
      </c>
      <c r="X43" s="607">
        <v>4482</v>
      </c>
      <c r="Y43" s="607">
        <v>4482</v>
      </c>
      <c r="Z43" s="607">
        <v>4512</v>
      </c>
      <c r="AA43" s="607">
        <v>4512</v>
      </c>
      <c r="AB43" s="607">
        <v>4794</v>
      </c>
      <c r="AC43" s="607">
        <v>4816</v>
      </c>
      <c r="AD43" s="607">
        <v>4913</v>
      </c>
      <c r="AE43" s="607">
        <v>4913</v>
      </c>
      <c r="AF43" s="607">
        <v>4912</v>
      </c>
      <c r="AG43" s="607">
        <v>4913</v>
      </c>
      <c r="AH43" s="607">
        <v>4928</v>
      </c>
      <c r="AI43" s="607">
        <v>4928</v>
      </c>
      <c r="AJ43" s="607">
        <v>4928</v>
      </c>
      <c r="AK43" s="607">
        <v>4928</v>
      </c>
      <c r="AL43" s="607">
        <v>4928</v>
      </c>
      <c r="AM43" s="607">
        <v>4928</v>
      </c>
      <c r="AN43" s="607">
        <v>4928</v>
      </c>
      <c r="AO43" s="680"/>
      <c r="AP43" s="680"/>
      <c r="AQ43" s="680"/>
      <c r="AR43" s="680"/>
      <c r="AS43" s="680"/>
      <c r="AT43" s="680"/>
      <c r="AU43" s="680"/>
      <c r="AV43" s="667"/>
      <c r="AW43" s="605"/>
      <c r="AX43" s="605"/>
      <c r="AY43" s="605" t="str">
        <f>([1]!HsGetValue(AY$1,"Scenario#"&amp;AY$3&amp;"","Year#"&amp;AY$4&amp;"","Period#"&amp;AY$5&amp;"","View#"&amp;AY$7&amp;"","Entity#"&amp;$A43&amp;"","Value#"&amp;AY$8&amp;"","Account#"&amp;$G43&amp;"","ICP#"&amp;AY$9&amp;"","Custom1#"&amp;AY$10&amp;"","Custom2#"&amp;AY$11&amp;"","Custom3#"&amp;AY$12&amp;"","Custom4#"&amp;AY$13&amp;""))</f>
        <v>#No Connection</v>
      </c>
      <c r="AZ43" s="607"/>
      <c r="BA43" s="619">
        <v>4912</v>
      </c>
      <c r="BB43" s="506">
        <f>BA43-AV43</f>
        <v>4912</v>
      </c>
    </row>
    <row r="44" spans="1:56" ht="18">
      <c r="A44" s="634" t="s">
        <v>1</v>
      </c>
      <c r="B44" s="617" t="s">
        <v>337</v>
      </c>
      <c r="G44" s="616" t="s">
        <v>353</v>
      </c>
      <c r="H44" s="610" t="s">
        <v>224</v>
      </c>
      <c r="I44" s="607">
        <v>957</v>
      </c>
      <c r="J44" s="607">
        <v>897</v>
      </c>
      <c r="K44" s="607">
        <v>919</v>
      </c>
      <c r="L44" s="607">
        <v>793</v>
      </c>
      <c r="M44" s="607">
        <v>793</v>
      </c>
      <c r="N44" s="607">
        <v>793</v>
      </c>
      <c r="O44" s="607">
        <v>793</v>
      </c>
      <c r="P44" s="607">
        <v>803</v>
      </c>
      <c r="Q44" s="607">
        <v>749</v>
      </c>
      <c r="R44" s="607">
        <v>749</v>
      </c>
      <c r="S44" s="607">
        <v>749</v>
      </c>
      <c r="T44" s="607">
        <v>743</v>
      </c>
      <c r="U44" s="607">
        <v>717</v>
      </c>
      <c r="V44" s="607">
        <v>717</v>
      </c>
      <c r="W44" s="607">
        <v>760</v>
      </c>
      <c r="X44" s="607">
        <v>760</v>
      </c>
      <c r="Y44" s="607">
        <v>760</v>
      </c>
      <c r="Z44" s="607">
        <v>756</v>
      </c>
      <c r="AA44" s="607">
        <v>775</v>
      </c>
      <c r="AB44" s="607">
        <v>775</v>
      </c>
      <c r="AC44" s="607">
        <v>953</v>
      </c>
      <c r="AD44" s="607">
        <v>967</v>
      </c>
      <c r="AE44" s="607">
        <v>778</v>
      </c>
      <c r="AF44" s="607">
        <v>788</v>
      </c>
      <c r="AG44" s="607">
        <v>766</v>
      </c>
      <c r="AH44" s="607">
        <v>812</v>
      </c>
      <c r="AI44" s="607">
        <v>1062</v>
      </c>
      <c r="AJ44" s="607">
        <v>1082</v>
      </c>
      <c r="AK44" s="607">
        <v>1006</v>
      </c>
      <c r="AL44" s="607">
        <v>1005</v>
      </c>
      <c r="AM44" s="607">
        <v>983</v>
      </c>
      <c r="AN44" s="607">
        <v>988</v>
      </c>
      <c r="AO44" s="680">
        <v>1050.0999999999999</v>
      </c>
      <c r="AP44" s="680">
        <v>1150.0999999999999</v>
      </c>
      <c r="AQ44" s="680">
        <v>1058.9000000000001</v>
      </c>
      <c r="AR44" s="680">
        <v>558.9</v>
      </c>
      <c r="AS44" s="680">
        <v>559</v>
      </c>
      <c r="AT44" s="680">
        <v>535</v>
      </c>
      <c r="AU44" s="680">
        <v>535</v>
      </c>
      <c r="AV44" s="667" t="e">
        <f t="shared" ref="AV44:AV49" si="1">ROUND($AY44,0)</f>
        <v>#VALUE!</v>
      </c>
      <c r="AW44" s="605"/>
      <c r="AX44" s="605"/>
      <c r="AY44" s="605" t="str">
        <f>([1]!HsGetValue(AY$1,"Scenario#"&amp;AY$3&amp;"","Year#"&amp;AY$4&amp;"","Period#"&amp;AY$5&amp;"","View#"&amp;AY$7&amp;"","Entity#"&amp;$A44&amp;"","Value#"&amp;AY$8&amp;"","Account#"&amp;$G44&amp;"","ICP#"&amp;AY$9&amp;"","Custom1#"&amp;AY$10&amp;"","Custom2#"&amp;AY$11&amp;"","Custom3#"&amp;AY$12&amp;"","Custom4#"&amp;AY$13&amp;""))</f>
        <v>#No Connection</v>
      </c>
      <c r="AZ44" s="607"/>
      <c r="BA44" s="619">
        <v>767</v>
      </c>
      <c r="BB44" s="506" t="e">
        <f>BA44-AV44</f>
        <v>#VALUE!</v>
      </c>
    </row>
    <row r="45" spans="1:56" ht="18">
      <c r="H45" s="610" t="s">
        <v>707</v>
      </c>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805">
        <v>35124</v>
      </c>
      <c r="AL45" s="805">
        <v>36214</v>
      </c>
      <c r="AM45" s="805">
        <v>36486</v>
      </c>
      <c r="AN45" s="805">
        <v>36218</v>
      </c>
      <c r="AO45" s="680"/>
      <c r="AP45" s="680"/>
      <c r="AQ45" s="680"/>
      <c r="AR45" s="680"/>
      <c r="AS45" s="680"/>
      <c r="AT45" s="680"/>
      <c r="AU45" s="680"/>
      <c r="AV45" s="667"/>
      <c r="AW45" s="605"/>
      <c r="AX45" s="605"/>
      <c r="AY45" s="605"/>
      <c r="AZ45" s="607"/>
      <c r="BA45" s="619"/>
      <c r="BB45" s="506"/>
    </row>
    <row r="46" spans="1:56" ht="18">
      <c r="A46" s="634" t="s">
        <v>354</v>
      </c>
      <c r="B46" s="634" t="s">
        <v>354</v>
      </c>
      <c r="G46" s="616" t="s">
        <v>353</v>
      </c>
      <c r="H46" s="12" t="s">
        <v>355</v>
      </c>
      <c r="I46" s="374"/>
      <c r="J46" s="374"/>
      <c r="K46" s="374"/>
      <c r="L46" s="374"/>
      <c r="M46" s="374"/>
      <c r="N46" s="374"/>
      <c r="O46" s="374"/>
      <c r="P46" s="374"/>
      <c r="Q46" s="374"/>
      <c r="R46" s="374"/>
      <c r="S46" s="374"/>
      <c r="T46" s="374"/>
      <c r="U46" s="374">
        <v>45</v>
      </c>
      <c r="V46" s="374">
        <v>45</v>
      </c>
      <c r="W46" s="374">
        <v>45</v>
      </c>
      <c r="X46" s="374">
        <v>53</v>
      </c>
      <c r="Y46" s="374">
        <v>155</v>
      </c>
      <c r="Z46" s="374">
        <v>155</v>
      </c>
      <c r="AA46" s="374">
        <v>155</v>
      </c>
      <c r="AB46" s="374">
        <v>292</v>
      </c>
      <c r="AC46" s="374">
        <v>0</v>
      </c>
      <c r="AD46" s="374">
        <v>0</v>
      </c>
      <c r="AE46" s="374">
        <v>0</v>
      </c>
      <c r="AF46" s="374">
        <v>0</v>
      </c>
      <c r="AG46" s="374">
        <v>0</v>
      </c>
      <c r="AH46" s="374">
        <v>0</v>
      </c>
      <c r="AI46" s="374">
        <v>0</v>
      </c>
      <c r="AJ46" s="374">
        <v>0</v>
      </c>
      <c r="AK46" s="374">
        <v>0</v>
      </c>
      <c r="AL46" s="374">
        <v>0</v>
      </c>
      <c r="AM46" s="374">
        <v>0</v>
      </c>
      <c r="AN46" s="374">
        <v>0</v>
      </c>
      <c r="AO46" s="861">
        <v>0</v>
      </c>
      <c r="AP46" s="861">
        <v>0</v>
      </c>
      <c r="AQ46" s="861">
        <v>0</v>
      </c>
      <c r="AR46" s="861">
        <v>0</v>
      </c>
      <c r="AS46" s="861">
        <v>0</v>
      </c>
      <c r="AT46" s="861">
        <v>0</v>
      </c>
      <c r="AU46" s="861">
        <v>0</v>
      </c>
      <c r="AV46" s="862" t="e">
        <f t="shared" si="1"/>
        <v>#VALUE!</v>
      </c>
      <c r="AW46" s="711"/>
      <c r="AX46" s="863"/>
      <c r="AY46" s="711" t="str">
        <f>([1]!HsGetValue(AY$1,"Scenario#"&amp;AY$3&amp;"","Year#"&amp;AY$4&amp;"","Period#"&amp;AY$5&amp;"","View#"&amp;AY$7&amp;"","Entity#"&amp;$A46&amp;"","Value#"&amp;AY$8&amp;"","Account#"&amp;$G46&amp;"","ICP#"&amp;AY$9&amp;"","Custom1#"&amp;AY$10&amp;"","Custom2#"&amp;AY$11&amp;"","Custom3#"&amp;AY$12&amp;"","Custom4#"&amp;AY$13&amp;""))</f>
        <v>#No Connection</v>
      </c>
      <c r="AZ46" s="607"/>
      <c r="BA46" s="619">
        <v>292</v>
      </c>
      <c r="BB46" s="506"/>
    </row>
    <row r="47" spans="1:56" ht="21">
      <c r="B47" s="634"/>
      <c r="H47" s="7" t="s">
        <v>1102</v>
      </c>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80">
        <v>9089</v>
      </c>
      <c r="AP47" s="680">
        <v>9189</v>
      </c>
      <c r="AQ47" s="680">
        <v>9099</v>
      </c>
      <c r="AR47" s="680">
        <v>8600</v>
      </c>
      <c r="AS47" s="680">
        <v>8600</v>
      </c>
      <c r="AT47" s="680">
        <v>8576</v>
      </c>
      <c r="AU47" s="680">
        <v>8576</v>
      </c>
      <c r="AV47" s="667" t="e">
        <f>+AV49-AV48</f>
        <v>#VALUE!</v>
      </c>
      <c r="AW47" s="605"/>
      <c r="AX47" s="486"/>
      <c r="AY47" s="605"/>
      <c r="AZ47" s="607"/>
      <c r="BA47" s="619"/>
      <c r="BB47" s="506"/>
    </row>
    <row r="48" spans="1:56" ht="21">
      <c r="A48" s="634" t="s">
        <v>2</v>
      </c>
      <c r="B48" s="617" t="s">
        <v>340</v>
      </c>
      <c r="G48" s="616" t="s">
        <v>353</v>
      </c>
      <c r="H48" s="8" t="s">
        <v>1081</v>
      </c>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80">
        <v>4928</v>
      </c>
      <c r="AP48" s="680">
        <v>4928</v>
      </c>
      <c r="AQ48" s="680">
        <v>4672</v>
      </c>
      <c r="AR48" s="680">
        <v>4672</v>
      </c>
      <c r="AS48" s="680">
        <v>4672</v>
      </c>
      <c r="AT48" s="680">
        <v>4672</v>
      </c>
      <c r="AU48" s="680">
        <v>4672</v>
      </c>
      <c r="AV48" s="667" t="e">
        <f t="shared" si="1"/>
        <v>#VALUE!</v>
      </c>
      <c r="AW48" s="605"/>
      <c r="AX48" s="486"/>
      <c r="AY48" s="605" t="str">
        <f>([1]!HsGetValue(AY$1,"Scenario#"&amp;AY$3&amp;"","Year#"&amp;AY$4&amp;"","Period#"&amp;AY$5&amp;"","View#"&amp;AY$7&amp;"","Entity#"&amp;$A48&amp;"","Value#"&amp;AY$8&amp;"","Account#"&amp;$G48&amp;"","ICP#"&amp;AY$9&amp;"","Custom1#"&amp;AY$10&amp;"","Custom2#"&amp;AY$11&amp;"","Custom3#"&amp;AY$12&amp;"","Custom4#"&amp;AY$13&amp;""))</f>
        <v>#No Connection</v>
      </c>
      <c r="AZ48" s="607"/>
      <c r="BA48" s="619"/>
      <c r="BB48" s="506"/>
    </row>
    <row r="49" spans="1:56" s="75" customFormat="1" ht="21" thickBot="1">
      <c r="A49" s="635" t="s">
        <v>3</v>
      </c>
      <c r="B49" s="436" t="s">
        <v>343</v>
      </c>
      <c r="C49" s="436" t="s">
        <v>707</v>
      </c>
      <c r="D49" s="436"/>
      <c r="E49" s="432"/>
      <c r="F49" s="432"/>
      <c r="G49" s="616" t="s">
        <v>353</v>
      </c>
      <c r="H49" s="37" t="s">
        <v>1095</v>
      </c>
      <c r="I49" s="566">
        <f>SUM(I42:I44)</f>
        <v>14027</v>
      </c>
      <c r="J49" s="566">
        <f>SUM(J42:J44)</f>
        <v>14418</v>
      </c>
      <c r="K49" s="566">
        <f>SUM(K42:K44)</f>
        <v>14469</v>
      </c>
      <c r="L49" s="566">
        <f>SUM(L42:L44)</f>
        <v>14518</v>
      </c>
      <c r="M49" s="566">
        <v>14261</v>
      </c>
      <c r="N49" s="566">
        <v>14261</v>
      </c>
      <c r="O49" s="566">
        <v>14262</v>
      </c>
      <c r="P49" s="566">
        <v>14624</v>
      </c>
      <c r="Q49" s="566">
        <v>14479</v>
      </c>
      <c r="R49" s="566">
        <v>14479</v>
      </c>
      <c r="S49" s="566">
        <v>14211</v>
      </c>
      <c r="T49" s="566">
        <v>13692</v>
      </c>
      <c r="U49" s="566">
        <v>13261</v>
      </c>
      <c r="V49" s="566">
        <v>13218</v>
      </c>
      <c r="W49" s="566">
        <v>13261</v>
      </c>
      <c r="X49" s="566">
        <v>13334</v>
      </c>
      <c r="Y49" s="566">
        <v>13434</v>
      </c>
      <c r="Z49" s="566">
        <v>13265</v>
      </c>
      <c r="AA49" s="566">
        <v>13288</v>
      </c>
      <c r="AB49" s="566">
        <v>13722</v>
      </c>
      <c r="AC49" s="566">
        <v>13738</v>
      </c>
      <c r="AD49" s="566">
        <v>13848</v>
      </c>
      <c r="AE49" s="566">
        <v>13658</v>
      </c>
      <c r="AF49" s="566">
        <v>13724</v>
      </c>
      <c r="AG49" s="566">
        <v>13896</v>
      </c>
      <c r="AH49" s="566">
        <v>13958</v>
      </c>
      <c r="AI49" s="566">
        <v>14208</v>
      </c>
      <c r="AJ49" s="566">
        <v>14230</v>
      </c>
      <c r="AK49" s="566">
        <v>49316</v>
      </c>
      <c r="AL49" s="566">
        <v>50248</v>
      </c>
      <c r="AM49" s="566">
        <v>50498</v>
      </c>
      <c r="AN49" s="566">
        <v>50297</v>
      </c>
      <c r="AO49" s="810">
        <v>14017</v>
      </c>
      <c r="AP49" s="810">
        <v>14117</v>
      </c>
      <c r="AQ49" s="810">
        <v>13770.8</v>
      </c>
      <c r="AR49" s="810">
        <v>13271.8</v>
      </c>
      <c r="AS49" s="810">
        <v>13272</v>
      </c>
      <c r="AT49" s="810">
        <v>13248</v>
      </c>
      <c r="AU49" s="810">
        <v>13248</v>
      </c>
      <c r="AV49" s="767" t="e">
        <f t="shared" si="1"/>
        <v>#VALUE!</v>
      </c>
      <c r="AW49" s="605"/>
      <c r="AX49" s="804"/>
      <c r="AY49" s="804" t="str">
        <f>([1]!HsGetValue(AY$1,"Scenario#"&amp;AY$3&amp;"","Year#"&amp;AY$4&amp;"","Period#"&amp;AY$5&amp;"","View#"&amp;AY$7&amp;"","Entity#"&amp;$A49&amp;"","Value#"&amp;AY$8&amp;"","Account#"&amp;$G49&amp;"","ICP#"&amp;AY$9&amp;"","Custom1#"&amp;AY$10&amp;"","Custom2#"&amp;AY$11&amp;"","Custom3#"&amp;AY$12&amp;"","Custom4#"&amp;AY$13&amp;""))</f>
        <v>#No Connection</v>
      </c>
      <c r="AZ49" s="607"/>
      <c r="BA49" s="619">
        <v>13832</v>
      </c>
      <c r="BB49" s="506" t="e">
        <f>BA49-AV49</f>
        <v>#VALUE!</v>
      </c>
      <c r="BD49" s="73"/>
    </row>
    <row r="50" spans="1:56" ht="23.25" customHeight="1" thickTop="1">
      <c r="H50" s="610" t="s">
        <v>1084</v>
      </c>
      <c r="BA50" s="494"/>
      <c r="BB50" s="507"/>
    </row>
    <row r="51" spans="1:56" ht="39" customHeight="1">
      <c r="H51" s="1" t="s">
        <v>356</v>
      </c>
      <c r="BA51" s="494"/>
      <c r="BB51" s="507"/>
    </row>
    <row r="52" spans="1:56" ht="56.25" customHeight="1" thickBot="1">
      <c r="H52" s="5" t="s">
        <v>348</v>
      </c>
      <c r="I52" s="19" t="s">
        <v>74</v>
      </c>
      <c r="J52" s="19" t="s">
        <v>349</v>
      </c>
      <c r="K52" s="19" t="s">
        <v>350</v>
      </c>
      <c r="L52" s="19" t="s">
        <v>77</v>
      </c>
      <c r="M52" s="579" t="s">
        <v>351</v>
      </c>
      <c r="N52" s="579" t="s">
        <v>79</v>
      </c>
      <c r="O52" s="579" t="s">
        <v>80</v>
      </c>
      <c r="P52" s="579" t="s">
        <v>81</v>
      </c>
      <c r="Q52" s="579" t="s">
        <v>82</v>
      </c>
      <c r="R52" s="579" t="s">
        <v>83</v>
      </c>
      <c r="S52" s="579" t="s">
        <v>84</v>
      </c>
      <c r="T52" s="579" t="s">
        <v>85</v>
      </c>
      <c r="U52" s="579" t="s">
        <v>86</v>
      </c>
      <c r="V52" s="579" t="s">
        <v>87</v>
      </c>
      <c r="W52" s="579" t="s">
        <v>88</v>
      </c>
      <c r="X52" s="579" t="s">
        <v>89</v>
      </c>
      <c r="Y52" s="579" t="s">
        <v>90</v>
      </c>
      <c r="Z52" s="579" t="s">
        <v>91</v>
      </c>
      <c r="AA52" s="579" t="s">
        <v>92</v>
      </c>
      <c r="AB52" s="579" t="s">
        <v>352</v>
      </c>
      <c r="AC52" s="579" t="s">
        <v>94</v>
      </c>
      <c r="AD52" s="579" t="s">
        <v>95</v>
      </c>
      <c r="AE52" s="579" t="s">
        <v>96</v>
      </c>
      <c r="AF52" s="579" t="s">
        <v>97</v>
      </c>
      <c r="AG52" s="579" t="s">
        <v>7</v>
      </c>
      <c r="AH52" s="579" t="s">
        <v>852</v>
      </c>
      <c r="AI52" s="579" t="s">
        <v>853</v>
      </c>
      <c r="AJ52" s="579" t="s">
        <v>795</v>
      </c>
      <c r="AK52" s="579" t="s">
        <v>854</v>
      </c>
      <c r="AL52" s="579" t="s">
        <v>855</v>
      </c>
      <c r="AM52" s="579" t="s">
        <v>856</v>
      </c>
      <c r="AN52" s="579" t="s">
        <v>793</v>
      </c>
      <c r="AO52" s="579" t="s">
        <v>843</v>
      </c>
      <c r="AP52" s="579" t="s">
        <v>885</v>
      </c>
      <c r="AQ52" s="579" t="s">
        <v>927</v>
      </c>
      <c r="AR52" s="579" t="s">
        <v>939</v>
      </c>
      <c r="AS52" s="579" t="s">
        <v>956</v>
      </c>
      <c r="AT52" s="579" t="s">
        <v>983</v>
      </c>
      <c r="AU52" s="579" t="s">
        <v>993</v>
      </c>
      <c r="AV52" s="408" t="e">
        <f>AV$15</f>
        <v>#REF!</v>
      </c>
      <c r="AW52" s="511"/>
      <c r="AX52" s="363"/>
      <c r="AY52" s="363" t="e">
        <f>$AY$5</f>
        <v>#REF!</v>
      </c>
      <c r="AZ52" s="434"/>
      <c r="BA52" s="489" t="s">
        <v>95</v>
      </c>
      <c r="BB52" s="508"/>
    </row>
    <row r="53" spans="1:56" ht="20.25" customHeight="1">
      <c r="A53" s="634" t="s">
        <v>0</v>
      </c>
      <c r="B53" s="617" t="s">
        <v>223</v>
      </c>
      <c r="G53" s="616" t="s">
        <v>357</v>
      </c>
      <c r="H53" s="8" t="s">
        <v>223</v>
      </c>
      <c r="I53" s="607">
        <v>250</v>
      </c>
      <c r="J53" s="607">
        <v>250</v>
      </c>
      <c r="K53" s="607">
        <v>250</v>
      </c>
      <c r="L53" s="607">
        <v>250</v>
      </c>
      <c r="M53" s="607">
        <v>250</v>
      </c>
      <c r="N53" s="607">
        <v>250</v>
      </c>
      <c r="O53" s="607">
        <v>250</v>
      </c>
      <c r="P53" s="607">
        <v>0</v>
      </c>
      <c r="Q53" s="607">
        <v>0</v>
      </c>
      <c r="R53" s="607">
        <v>0</v>
      </c>
      <c r="S53" s="607">
        <v>0</v>
      </c>
      <c r="T53" s="607">
        <v>0</v>
      </c>
      <c r="U53" s="607">
        <v>0</v>
      </c>
      <c r="V53" s="607">
        <v>0</v>
      </c>
      <c r="W53" s="607">
        <v>0</v>
      </c>
      <c r="X53" s="607">
        <v>0</v>
      </c>
      <c r="Y53" s="607">
        <v>0</v>
      </c>
      <c r="Z53" s="607">
        <v>0</v>
      </c>
      <c r="AA53" s="607">
        <v>0</v>
      </c>
      <c r="AB53" s="607">
        <v>0</v>
      </c>
      <c r="AC53" s="607">
        <v>0</v>
      </c>
      <c r="AD53" s="607">
        <v>0</v>
      </c>
      <c r="AE53" s="607">
        <v>0</v>
      </c>
      <c r="AF53" s="607">
        <v>0</v>
      </c>
      <c r="AG53" s="607">
        <v>0</v>
      </c>
      <c r="AH53" s="607">
        <v>0</v>
      </c>
      <c r="AI53" s="607">
        <v>0</v>
      </c>
      <c r="AJ53" s="607">
        <v>0</v>
      </c>
      <c r="AK53" s="607">
        <v>0</v>
      </c>
      <c r="AL53" s="607">
        <v>0</v>
      </c>
      <c r="AM53" s="607">
        <v>0</v>
      </c>
      <c r="AN53" s="607">
        <v>0</v>
      </c>
      <c r="AO53" s="680">
        <v>0</v>
      </c>
      <c r="AP53" s="680">
        <v>0</v>
      </c>
      <c r="AQ53" s="680">
        <v>0</v>
      </c>
      <c r="AR53" s="680">
        <v>0</v>
      </c>
      <c r="AS53" s="680">
        <v>0</v>
      </c>
      <c r="AT53" s="680">
        <v>0</v>
      </c>
      <c r="AU53" s="680">
        <v>0</v>
      </c>
      <c r="AV53" s="605" t="e">
        <f>ROUND($AY53,0)</f>
        <v>#VALUE!</v>
      </c>
      <c r="AW53" s="605"/>
      <c r="AX53" s="605"/>
      <c r="AY53" s="605" t="str">
        <f>([1]!HsGetValue(AY$1,"Scenario#"&amp;AY$3&amp;"","Year#"&amp;AY$4&amp;"","Period#"&amp;AY$5&amp;"","View#"&amp;AY$7&amp;"","Entity#"&amp;$A53&amp;"","Value#"&amp;AY$8&amp;"","Account#"&amp;$G53&amp;"","ICP#"&amp;AY$9&amp;"","Custom1#"&amp;AY$10&amp;"","Custom2#"&amp;AY$11&amp;"","Custom3#"&amp;AY$12&amp;"","Custom4#"&amp;AY$13&amp;""))</f>
        <v>#No Connection</v>
      </c>
      <c r="AZ53" s="607"/>
      <c r="BA53" s="619">
        <v>0</v>
      </c>
      <c r="BB53" s="506" t="e">
        <f>BA53-AV53</f>
        <v>#VALUE!</v>
      </c>
    </row>
    <row r="54" spans="1:56" ht="18">
      <c r="A54" s="634" t="s">
        <v>2</v>
      </c>
      <c r="B54" s="617" t="s">
        <v>340</v>
      </c>
      <c r="G54" s="616" t="s">
        <v>357</v>
      </c>
      <c r="H54" s="8" t="s">
        <v>212</v>
      </c>
      <c r="I54" s="607">
        <v>13396</v>
      </c>
      <c r="J54" s="607">
        <v>13466</v>
      </c>
      <c r="K54" s="607">
        <v>13466</v>
      </c>
      <c r="L54" s="607">
        <v>13466</v>
      </c>
      <c r="M54" s="607">
        <v>13466</v>
      </c>
      <c r="N54" s="607">
        <v>13466</v>
      </c>
      <c r="O54" s="607">
        <v>13466</v>
      </c>
      <c r="P54" s="607">
        <v>13466</v>
      </c>
      <c r="Q54" s="607">
        <v>12994</v>
      </c>
      <c r="R54" s="607">
        <v>12994</v>
      </c>
      <c r="S54" s="607">
        <v>12994</v>
      </c>
      <c r="T54" s="607">
        <v>12696</v>
      </c>
      <c r="U54" s="607">
        <v>10125</v>
      </c>
      <c r="V54" s="607">
        <v>9920</v>
      </c>
      <c r="W54" s="607">
        <v>9920</v>
      </c>
      <c r="X54" s="607">
        <v>9920</v>
      </c>
      <c r="Y54" s="607">
        <v>9920</v>
      </c>
      <c r="Z54" s="607">
        <v>9920</v>
      </c>
      <c r="AA54" s="607">
        <v>9920</v>
      </c>
      <c r="AB54" s="607">
        <v>10094</v>
      </c>
      <c r="AC54" s="607">
        <v>10075</v>
      </c>
      <c r="AD54" s="607">
        <v>10229</v>
      </c>
      <c r="AE54" s="607">
        <v>10229</v>
      </c>
      <c r="AF54" s="607">
        <v>10229</v>
      </c>
      <c r="AG54" s="607">
        <v>8583</v>
      </c>
      <c r="AH54" s="607">
        <v>8437</v>
      </c>
      <c r="AI54" s="607">
        <v>8437</v>
      </c>
      <c r="AJ54" s="607">
        <v>8437</v>
      </c>
      <c r="AK54" s="607">
        <v>8437</v>
      </c>
      <c r="AL54" s="607">
        <v>8437</v>
      </c>
      <c r="AM54" s="607">
        <v>8437</v>
      </c>
      <c r="AN54" s="607">
        <v>8437</v>
      </c>
      <c r="AO54" s="680"/>
      <c r="AP54" s="680"/>
      <c r="AQ54" s="680"/>
      <c r="AR54" s="680"/>
      <c r="AS54" s="680"/>
      <c r="AT54" s="680"/>
      <c r="AU54" s="680"/>
      <c r="AV54" s="667"/>
      <c r="AW54" s="605"/>
      <c r="AX54" s="605"/>
      <c r="AY54" s="605" t="str">
        <f>([1]!HsGetValue(AY$1,"Scenario#"&amp;AY$3&amp;"","Year#"&amp;AY$4&amp;"","Period#"&amp;AY$5&amp;"","View#"&amp;AY$7&amp;"","Entity#"&amp;$A54&amp;"","Value#"&amp;AY$8&amp;"","Account#"&amp;$G54&amp;"","ICP#"&amp;AY$9&amp;"","Custom1#"&amp;AY$10&amp;"","Custom2#"&amp;AY$11&amp;"","Custom3#"&amp;AY$12&amp;"","Custom4#"&amp;AY$13&amp;""))</f>
        <v>#No Connection</v>
      </c>
      <c r="AZ54" s="607"/>
      <c r="BA54" s="619">
        <v>10229</v>
      </c>
      <c r="BB54" s="506">
        <f>BA54-AV54</f>
        <v>10229</v>
      </c>
    </row>
    <row r="55" spans="1:56" ht="18">
      <c r="A55" s="634" t="s">
        <v>1</v>
      </c>
      <c r="B55" s="617" t="s">
        <v>337</v>
      </c>
      <c r="G55" s="616" t="s">
        <v>357</v>
      </c>
      <c r="H55" s="610" t="s">
        <v>224</v>
      </c>
      <c r="I55" s="607">
        <v>4790</v>
      </c>
      <c r="J55" s="607">
        <v>4620</v>
      </c>
      <c r="K55" s="607">
        <v>4724</v>
      </c>
      <c r="L55" s="607">
        <v>4317</v>
      </c>
      <c r="M55" s="607">
        <v>4230</v>
      </c>
      <c r="N55" s="607">
        <v>3919</v>
      </c>
      <c r="O55" s="607">
        <v>3962</v>
      </c>
      <c r="P55" s="607">
        <v>3936</v>
      </c>
      <c r="Q55" s="607">
        <v>3913</v>
      </c>
      <c r="R55" s="607">
        <v>3927</v>
      </c>
      <c r="S55" s="607">
        <v>3927</v>
      </c>
      <c r="T55" s="607">
        <v>3915</v>
      </c>
      <c r="U55" s="607">
        <v>3707</v>
      </c>
      <c r="V55" s="607">
        <v>3705</v>
      </c>
      <c r="W55" s="607">
        <v>3884</v>
      </c>
      <c r="X55" s="607">
        <v>3818</v>
      </c>
      <c r="Y55" s="607">
        <v>3818</v>
      </c>
      <c r="Z55" s="607">
        <v>3806</v>
      </c>
      <c r="AA55" s="607">
        <v>4860</v>
      </c>
      <c r="AB55" s="607">
        <v>4671</v>
      </c>
      <c r="AC55" s="607">
        <v>4768</v>
      </c>
      <c r="AD55" s="607">
        <v>4771</v>
      </c>
      <c r="AE55" s="607">
        <v>4739</v>
      </c>
      <c r="AF55" s="607">
        <v>4780</v>
      </c>
      <c r="AG55" s="607">
        <v>4671</v>
      </c>
      <c r="AH55" s="607">
        <v>4826</v>
      </c>
      <c r="AI55" s="607">
        <v>4784</v>
      </c>
      <c r="AJ55" s="607">
        <v>4812</v>
      </c>
      <c r="AK55" s="607">
        <v>4392</v>
      </c>
      <c r="AL55" s="607">
        <v>4446</v>
      </c>
      <c r="AM55" s="607">
        <v>4054</v>
      </c>
      <c r="AN55" s="607">
        <v>4057</v>
      </c>
      <c r="AO55" s="680">
        <v>3792</v>
      </c>
      <c r="AP55" s="680">
        <v>3762</v>
      </c>
      <c r="AQ55" s="680">
        <v>3026</v>
      </c>
      <c r="AR55" s="680">
        <v>3026</v>
      </c>
      <c r="AS55" s="680">
        <v>3026</v>
      </c>
      <c r="AT55" s="680">
        <v>2085</v>
      </c>
      <c r="AU55" s="680">
        <v>2085</v>
      </c>
      <c r="AV55" s="667" t="e">
        <f>ROUND($AY55,0)</f>
        <v>#VALUE!</v>
      </c>
      <c r="AW55" s="605"/>
      <c r="AX55" s="605"/>
      <c r="AY55" s="605" t="str">
        <f>([1]!HsGetValue(AY$1,"Scenario#"&amp;AY$3&amp;"","Year#"&amp;AY$4&amp;"","Period#"&amp;AY$5&amp;"","View#"&amp;AY$7&amp;"","Entity#"&amp;$A55&amp;"","Value#"&amp;AY$8&amp;"","Account#"&amp;$G55&amp;"","ICP#"&amp;AY$9&amp;"","Custom1#"&amp;AY$10&amp;"","Custom2#"&amp;AY$11&amp;"","Custom3#"&amp;AY$12&amp;"","Custom4#"&amp;AY$13&amp;""))</f>
        <v>#No Connection</v>
      </c>
      <c r="AZ55" s="607"/>
      <c r="BA55" s="619">
        <v>4749</v>
      </c>
      <c r="BB55" s="506" t="e">
        <f>BA55-AV55</f>
        <v>#VALUE!</v>
      </c>
    </row>
    <row r="56" spans="1:56">
      <c r="A56" s="634" t="s">
        <v>708</v>
      </c>
      <c r="B56" s="617" t="s">
        <v>707</v>
      </c>
      <c r="G56" s="616" t="s">
        <v>357</v>
      </c>
      <c r="H56" s="12" t="s">
        <v>707</v>
      </c>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861">
        <v>5929</v>
      </c>
      <c r="AL56" s="374">
        <v>5361</v>
      </c>
      <c r="AM56" s="374">
        <v>6374</v>
      </c>
      <c r="AN56" s="374">
        <v>7017</v>
      </c>
      <c r="AO56" s="864"/>
      <c r="AP56" s="864"/>
      <c r="AQ56" s="864"/>
      <c r="AR56" s="864"/>
      <c r="AS56" s="864"/>
      <c r="AT56" s="864"/>
      <c r="AU56" s="864"/>
      <c r="AV56" s="862"/>
      <c r="AW56" s="711"/>
      <c r="AX56" s="711"/>
      <c r="AY56" s="711" t="str">
        <f>([1]!HsGetValue(AY$1,"Scenario#"&amp;AY$3&amp;"","Year#"&amp;AY$4&amp;"","Period#"&amp;AY$5&amp;"","View#"&amp;AY$7&amp;"","Entity#"&amp;$A56&amp;"","Value#"&amp;AY$8&amp;"","Account#"&amp;$G56&amp;"","ICP#"&amp;AY$9&amp;"","Custom1#"&amp;AY$10&amp;"","Custom2#"&amp;AY$11&amp;"","Custom3#"&amp;AY$12&amp;"","Custom4#"&amp;AY$13&amp;""))</f>
        <v>#No Connection</v>
      </c>
      <c r="AZ56" s="607"/>
      <c r="BA56" s="619"/>
      <c r="BB56" s="506">
        <f>BA56-AV56</f>
        <v>0</v>
      </c>
      <c r="BC56" s="437"/>
    </row>
    <row r="57" spans="1:56" ht="21">
      <c r="H57" s="7" t="s">
        <v>1102</v>
      </c>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80"/>
      <c r="AL57" s="607"/>
      <c r="AM57" s="607"/>
      <c r="AN57" s="607"/>
      <c r="AO57" s="607">
        <v>3792</v>
      </c>
      <c r="AP57" s="607">
        <v>3762</v>
      </c>
      <c r="AQ57" s="607">
        <v>3026</v>
      </c>
      <c r="AR57" s="607">
        <v>3026</v>
      </c>
      <c r="AS57" s="607">
        <v>3026</v>
      </c>
      <c r="AT57" s="607">
        <v>2085</v>
      </c>
      <c r="AU57" s="607">
        <v>2085</v>
      </c>
      <c r="AV57" s="605">
        <v>2135</v>
      </c>
      <c r="AW57" s="605"/>
      <c r="AX57" s="605"/>
      <c r="AY57" s="605"/>
      <c r="AZ57" s="607"/>
      <c r="BA57" s="619"/>
      <c r="BB57" s="506"/>
      <c r="BC57" s="437"/>
    </row>
    <row r="58" spans="1:56" ht="21">
      <c r="A58" s="634" t="s">
        <v>2</v>
      </c>
      <c r="B58" s="617" t="s">
        <v>340</v>
      </c>
      <c r="G58" s="616" t="s">
        <v>357</v>
      </c>
      <c r="H58" s="8" t="s">
        <v>1081</v>
      </c>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80"/>
      <c r="AL58" s="607"/>
      <c r="AM58" s="607"/>
      <c r="AN58" s="607"/>
      <c r="AO58" s="607">
        <v>8437</v>
      </c>
      <c r="AP58" s="607">
        <v>8437</v>
      </c>
      <c r="AQ58" s="607">
        <v>7613</v>
      </c>
      <c r="AR58" s="607">
        <v>7613</v>
      </c>
      <c r="AS58" s="607">
        <v>7613</v>
      </c>
      <c r="AT58" s="607">
        <v>7613</v>
      </c>
      <c r="AU58" s="607">
        <v>7613</v>
      </c>
      <c r="AV58" s="667" t="e">
        <f>ROUND($AY58,0)</f>
        <v>#VALUE!</v>
      </c>
      <c r="AW58" s="605"/>
      <c r="AX58" s="605"/>
      <c r="AY58" s="605" t="str">
        <f>([1]!HsGetValue(AY$1,"Scenario#"&amp;AY$3&amp;"","Year#"&amp;AY$4&amp;"","Period#"&amp;AY$5&amp;"","View#"&amp;AY$7&amp;"","Entity#"&amp;$A58&amp;"","Value#"&amp;AY$8&amp;"","Account#"&amp;$G58&amp;"","ICP#"&amp;AY$9&amp;"","Custom1#"&amp;AY$10&amp;"","Custom2#"&amp;AY$11&amp;"","Custom3#"&amp;AY$12&amp;"","Custom4#"&amp;AY$13&amp;""))</f>
        <v>#No Connection</v>
      </c>
      <c r="AZ58" s="607"/>
      <c r="BA58" s="619">
        <v>10229</v>
      </c>
      <c r="BB58" s="506"/>
      <c r="BC58" s="437"/>
    </row>
    <row r="59" spans="1:56" s="75" customFormat="1" ht="21" thickBot="1">
      <c r="A59" s="635" t="s">
        <v>3</v>
      </c>
      <c r="B59" s="436" t="s">
        <v>343</v>
      </c>
      <c r="C59" s="436" t="s">
        <v>707</v>
      </c>
      <c r="D59" s="436"/>
      <c r="E59" s="432"/>
      <c r="F59" s="432"/>
      <c r="G59" s="616" t="s">
        <v>357</v>
      </c>
      <c r="H59" s="37" t="s">
        <v>1095</v>
      </c>
      <c r="I59" s="566">
        <f>SUM(I53:I56)</f>
        <v>18436</v>
      </c>
      <c r="J59" s="566">
        <f>SUM(J53:J56)</f>
        <v>18336</v>
      </c>
      <c r="K59" s="566">
        <f>SUM(K53:K56)</f>
        <v>18440</v>
      </c>
      <c r="L59" s="566">
        <f>SUM(L53:L56)</f>
        <v>18033</v>
      </c>
      <c r="M59" s="566">
        <v>17946</v>
      </c>
      <c r="N59" s="566">
        <v>17635</v>
      </c>
      <c r="O59" s="566">
        <v>17678</v>
      </c>
      <c r="P59" s="566">
        <v>17402</v>
      </c>
      <c r="Q59" s="566">
        <v>16906</v>
      </c>
      <c r="R59" s="566">
        <v>16921</v>
      </c>
      <c r="S59" s="566">
        <v>16920</v>
      </c>
      <c r="T59" s="566">
        <v>16611</v>
      </c>
      <c r="U59" s="566">
        <v>13832</v>
      </c>
      <c r="V59" s="566">
        <v>13625</v>
      </c>
      <c r="W59" s="566">
        <v>13804</v>
      </c>
      <c r="X59" s="566">
        <v>13738</v>
      </c>
      <c r="Y59" s="566">
        <v>13738</v>
      </c>
      <c r="Z59" s="566">
        <v>13726</v>
      </c>
      <c r="AA59" s="566">
        <v>14780</v>
      </c>
      <c r="AB59" s="566">
        <v>14765</v>
      </c>
      <c r="AC59" s="566">
        <v>14843</v>
      </c>
      <c r="AD59" s="566">
        <v>14999</v>
      </c>
      <c r="AE59" s="566">
        <v>14968</v>
      </c>
      <c r="AF59" s="566">
        <v>15009</v>
      </c>
      <c r="AG59" s="566">
        <v>13254</v>
      </c>
      <c r="AH59" s="566">
        <v>13263</v>
      </c>
      <c r="AI59" s="566">
        <v>13221</v>
      </c>
      <c r="AJ59" s="566">
        <v>13249</v>
      </c>
      <c r="AK59" s="810">
        <v>18758</v>
      </c>
      <c r="AL59" s="566">
        <v>18244</v>
      </c>
      <c r="AM59" s="566">
        <v>18865</v>
      </c>
      <c r="AN59" s="566">
        <v>19511</v>
      </c>
      <c r="AO59" s="810">
        <v>12228.9</v>
      </c>
      <c r="AP59" s="810">
        <v>12199.3</v>
      </c>
      <c r="AQ59" s="810">
        <v>10639.7</v>
      </c>
      <c r="AR59" s="810">
        <v>10638.9</v>
      </c>
      <c r="AS59" s="810">
        <v>10640</v>
      </c>
      <c r="AT59" s="810">
        <v>9698</v>
      </c>
      <c r="AU59" s="810">
        <v>9698</v>
      </c>
      <c r="AV59" s="767" t="e">
        <f t="shared" ref="AV59" si="2">ROUND($AY59,0)</f>
        <v>#VALUE!</v>
      </c>
      <c r="AW59" s="605"/>
      <c r="AX59" s="804"/>
      <c r="AY59" s="804" t="str">
        <f>([1]!HsGetValue(AY$1,"Scenario#"&amp;AY$3&amp;"","Year#"&amp;AY$4&amp;"","Period#"&amp;AY$5&amp;"","View#"&amp;AY$7&amp;"","Entity#"&amp;$A59&amp;"","Value#"&amp;AY$8&amp;"","Account#"&amp;$G59&amp;"","ICP#"&amp;AY$9&amp;"","Custom1#"&amp;AY$10&amp;"","Custom2#"&amp;AY$11&amp;"","Custom3#"&amp;AY$12&amp;"","Custom4#"&amp;AY$13&amp;""))</f>
        <v>#No Connection</v>
      </c>
      <c r="AZ59" s="607"/>
      <c r="BA59" s="619">
        <v>14977</v>
      </c>
      <c r="BB59" s="506" t="e">
        <f>BA59-AV59</f>
        <v>#VALUE!</v>
      </c>
      <c r="BC59" s="437"/>
      <c r="BD59" s="73"/>
    </row>
    <row r="60" spans="1:56" s="75" customFormat="1" ht="21" thickTop="1">
      <c r="A60" s="635"/>
      <c r="B60" s="436"/>
      <c r="C60" s="436"/>
      <c r="D60" s="436"/>
      <c r="E60" s="432"/>
      <c r="F60" s="432"/>
      <c r="G60" s="616"/>
      <c r="H60" s="610" t="s">
        <v>1084</v>
      </c>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67"/>
      <c r="AW60" s="605"/>
      <c r="AX60" s="605"/>
      <c r="AY60" s="605"/>
      <c r="AZ60" s="607"/>
      <c r="BA60" s="619"/>
      <c r="BB60" s="506"/>
      <c r="BC60" s="437"/>
      <c r="BD60" s="73"/>
    </row>
    <row r="61" spans="1:56" ht="39" customHeight="1">
      <c r="H61" s="1" t="s">
        <v>358</v>
      </c>
      <c r="BA61" s="494"/>
      <c r="BB61" s="507"/>
    </row>
    <row r="62" spans="1:56" ht="18.75" thickBot="1">
      <c r="H62" s="29" t="s">
        <v>336</v>
      </c>
      <c r="I62" s="580" t="s">
        <v>18</v>
      </c>
      <c r="J62" s="580" t="s">
        <v>19</v>
      </c>
      <c r="K62" s="580" t="s">
        <v>20</v>
      </c>
      <c r="L62" s="580" t="s">
        <v>21</v>
      </c>
      <c r="M62" s="580" t="s">
        <v>22</v>
      </c>
      <c r="N62" s="580" t="s">
        <v>23</v>
      </c>
      <c r="O62" s="580" t="s">
        <v>24</v>
      </c>
      <c r="P62" s="580" t="s">
        <v>25</v>
      </c>
      <c r="Q62" s="580" t="s">
        <v>26</v>
      </c>
      <c r="R62" s="580" t="s">
        <v>27</v>
      </c>
      <c r="S62" s="580" t="s">
        <v>28</v>
      </c>
      <c r="T62" s="580" t="s">
        <v>29</v>
      </c>
      <c r="U62" s="580" t="s">
        <v>30</v>
      </c>
      <c r="V62" s="580" t="s">
        <v>31</v>
      </c>
      <c r="W62" s="580" t="s">
        <v>32</v>
      </c>
      <c r="X62" s="580" t="s">
        <v>33</v>
      </c>
      <c r="Y62" s="580" t="s">
        <v>34</v>
      </c>
      <c r="Z62" s="580" t="s">
        <v>35</v>
      </c>
      <c r="AA62" s="580" t="s">
        <v>36</v>
      </c>
      <c r="AB62" s="580" t="s">
        <v>37</v>
      </c>
      <c r="AC62" s="580" t="s">
        <v>38</v>
      </c>
      <c r="AD62" s="580" t="s">
        <v>39</v>
      </c>
      <c r="AE62" s="580" t="s">
        <v>40</v>
      </c>
      <c r="AF62" s="580" t="s">
        <v>41</v>
      </c>
      <c r="AG62" s="580" t="s">
        <v>6</v>
      </c>
      <c r="AH62" s="580" t="s">
        <v>690</v>
      </c>
      <c r="AI62" s="580" t="s">
        <v>695</v>
      </c>
      <c r="AJ62" s="580" t="s">
        <v>701</v>
      </c>
      <c r="AK62" s="580" t="s">
        <v>704</v>
      </c>
      <c r="AL62" s="580" t="s">
        <v>730</v>
      </c>
      <c r="AM62" s="580" t="s">
        <v>776</v>
      </c>
      <c r="AN62" s="580" t="s">
        <v>791</v>
      </c>
      <c r="AO62" s="580" t="s">
        <v>842</v>
      </c>
      <c r="AP62" s="580" t="s">
        <v>884</v>
      </c>
      <c r="AQ62" s="580" t="s">
        <v>925</v>
      </c>
      <c r="AR62" s="580" t="s">
        <v>938</v>
      </c>
      <c r="AS62" s="580" t="s">
        <v>955</v>
      </c>
      <c r="AT62" s="580" t="s">
        <v>982</v>
      </c>
      <c r="AU62" s="580" t="s">
        <v>986</v>
      </c>
      <c r="AV62" s="363" t="e">
        <f>AV$14</f>
        <v>#REF!</v>
      </c>
      <c r="AW62" s="406"/>
      <c r="AX62" s="363" t="e">
        <f>$AX$6</f>
        <v>#REF!</v>
      </c>
      <c r="AY62" s="363" t="e">
        <f>$AY$5</f>
        <v>#REF!</v>
      </c>
      <c r="AZ62" s="554"/>
      <c r="BA62" s="495" t="s">
        <v>39</v>
      </c>
      <c r="BB62" s="506"/>
    </row>
    <row r="63" spans="1:56" ht="20.25" customHeight="1">
      <c r="B63" s="617" t="s">
        <v>359</v>
      </c>
      <c r="C63" s="617" t="s">
        <v>707</v>
      </c>
      <c r="D63" s="617" t="s">
        <v>750</v>
      </c>
      <c r="F63" s="616" t="s">
        <v>360</v>
      </c>
      <c r="G63" s="616" t="s">
        <v>361</v>
      </c>
      <c r="H63" s="8" t="s">
        <v>362</v>
      </c>
      <c r="I63" s="565">
        <v>5.8</v>
      </c>
      <c r="J63" s="565">
        <v>4.5</v>
      </c>
      <c r="K63" s="565">
        <v>3.9</v>
      </c>
      <c r="L63" s="565">
        <v>3.9</v>
      </c>
      <c r="M63" s="565">
        <v>6.4</v>
      </c>
      <c r="N63" s="565">
        <v>5.8999999999999995</v>
      </c>
      <c r="O63" s="565">
        <v>4.0999999999999996</v>
      </c>
      <c r="P63" s="565">
        <v>6</v>
      </c>
      <c r="Q63" s="565">
        <v>6.2</v>
      </c>
      <c r="R63" s="565">
        <v>6.4</v>
      </c>
      <c r="S63" s="565">
        <v>6.6</v>
      </c>
      <c r="T63" s="565">
        <v>5.8</v>
      </c>
      <c r="U63" s="565">
        <v>6.5</v>
      </c>
      <c r="V63" s="565">
        <v>5.7</v>
      </c>
      <c r="W63" s="565">
        <v>4.3</v>
      </c>
      <c r="X63" s="565">
        <v>4.2</v>
      </c>
      <c r="Y63" s="565">
        <v>5.3</v>
      </c>
      <c r="Z63" s="565">
        <v>4.9000000000000004</v>
      </c>
      <c r="AA63" s="565">
        <v>5</v>
      </c>
      <c r="AB63" s="565">
        <v>5.7</v>
      </c>
      <c r="AC63" s="565">
        <v>6.4</v>
      </c>
      <c r="AD63" s="565">
        <v>5.0999999999999996</v>
      </c>
      <c r="AE63" s="565">
        <v>2.9</v>
      </c>
      <c r="AF63" s="565">
        <v>4.9000000000000004</v>
      </c>
      <c r="AG63" s="565">
        <v>4.9000000000000004</v>
      </c>
      <c r="AH63" s="565">
        <v>5.4</v>
      </c>
      <c r="AI63" s="565">
        <v>4.4000000000000004</v>
      </c>
      <c r="AJ63" s="565">
        <v>5.9</v>
      </c>
      <c r="AK63" s="565">
        <v>6.6</v>
      </c>
      <c r="AL63" s="565">
        <v>7.6</v>
      </c>
      <c r="AM63" s="565">
        <v>6.4</v>
      </c>
      <c r="AN63" s="565">
        <v>9</v>
      </c>
      <c r="AO63" s="692">
        <v>6.6816271439056001</v>
      </c>
      <c r="AP63" s="692">
        <v>5.5019591337136005</v>
      </c>
      <c r="AQ63" s="692">
        <v>5.0190513347070027</v>
      </c>
      <c r="AR63" s="692">
        <v>6.1092959772669992</v>
      </c>
      <c r="AS63" s="692">
        <v>5.4031570910540001</v>
      </c>
      <c r="AT63" s="692">
        <v>4.6948341328495005</v>
      </c>
      <c r="AU63" s="692">
        <v>4.2</v>
      </c>
      <c r="AV63" s="691" t="e">
        <f t="shared" ref="AV63:AV66" si="3">ROUND($AY63-$AX63,1)</f>
        <v>#VALUE!</v>
      </c>
      <c r="AW63" s="403"/>
      <c r="AX63" s="403" t="e">
        <f>(-[1]!HsGetValue(AX$2,"Scenario#"&amp;AX$3&amp;"","Year#"&amp;AX$4&amp;"","Period#"&amp;AX$6&amp;"","View#"&amp;AX$7&amp;"","Entity#"&amp;$B63&amp;"","Value#"&amp;AX$8&amp;"","Account#"&amp;$F63&amp;"","ICP#"&amp;AX$9&amp;"","Custom1#"&amp;AX$10&amp;"","Custom2#"&amp;AX$11&amp;"","Custom3#"&amp;AX$12&amp;"","Custom4#"&amp;AX$13&amp;"")-[1]!HsGetValue(AX$2,"Scenario#"&amp;AX$3&amp;"","Year#"&amp;AX$4&amp;"","Period#"&amp;AX$6&amp;"","View#"&amp;AX$7&amp;"","Entity#"&amp;$B63&amp;"","Value#"&amp;AX$8&amp;"","Account#"&amp;$G63&amp;"","ICP#"&amp;AX$9&amp;"","Custom1#"&amp;AX$10&amp;"","Custom2#"&amp;AX$11&amp;"","Custom3#"&amp;AX$12&amp;"","Custom4#"&amp;AX$13&amp;""))/1000</f>
        <v>#VALUE!</v>
      </c>
      <c r="AY63" s="403" t="e">
        <f>(-[1]!HsGetValue(AY$2,"Scenario#"&amp;AY$3&amp;"","Year#"&amp;AY$4&amp;"","Period#"&amp;AY$6&amp;"","View#"&amp;AY$7&amp;"","Entity#"&amp;$B63&amp;"","Value#"&amp;AY$8&amp;"","Account#"&amp;$F63&amp;"","ICP#"&amp;AY$9&amp;"","Custom1#"&amp;AY$10&amp;"","Custom2#"&amp;AY$11&amp;"","Custom3#"&amp;AY$12&amp;"","Custom4#"&amp;AY$13&amp;"")-[1]!HsGetValue(AY$2,"Scenario#"&amp;AY$3&amp;"","Year#"&amp;AY$4&amp;"","Period#"&amp;AY$6&amp;"","View#"&amp;AY$7&amp;"","Entity#"&amp;$B63&amp;"","Value#"&amp;AY$8&amp;"","Account#"&amp;$G63&amp;"","ICP#"&amp;AY$9&amp;"","Custom1#"&amp;AY$10&amp;"","Custom2#"&amp;AY$11&amp;"","Custom3#"&amp;AY$12&amp;"","Custom4#"&amp;AY$13&amp;""))/1000</f>
        <v>#VALUE!</v>
      </c>
      <c r="AZ63" s="565"/>
      <c r="BA63" s="496">
        <v>12.3</v>
      </c>
      <c r="BB63" s="506" t="e">
        <f>BA63-AV63</f>
        <v>#VALUE!</v>
      </c>
    </row>
    <row r="64" spans="1:56" ht="18">
      <c r="B64" s="617" t="s">
        <v>359</v>
      </c>
      <c r="C64" s="617" t="s">
        <v>707</v>
      </c>
      <c r="D64" s="617" t="s">
        <v>750</v>
      </c>
      <c r="G64" s="616" t="s">
        <v>363</v>
      </c>
      <c r="H64" s="8" t="s">
        <v>364</v>
      </c>
      <c r="I64" s="565">
        <v>6.7</v>
      </c>
      <c r="J64" s="565">
        <v>5.9</v>
      </c>
      <c r="K64" s="565">
        <v>5.0999999999999996</v>
      </c>
      <c r="L64" s="565">
        <v>6</v>
      </c>
      <c r="M64" s="565">
        <v>6.6</v>
      </c>
      <c r="N64" s="565">
        <v>5</v>
      </c>
      <c r="O64" s="565">
        <v>5.4</v>
      </c>
      <c r="P64" s="565">
        <v>6.9</v>
      </c>
      <c r="Q64" s="565">
        <v>6.3</v>
      </c>
      <c r="R64" s="565">
        <v>5.4</v>
      </c>
      <c r="S64" s="565">
        <v>5.0999999999999996</v>
      </c>
      <c r="T64" s="565">
        <v>5.9</v>
      </c>
      <c r="U64" s="565">
        <v>6.8</v>
      </c>
      <c r="V64" s="565">
        <v>5.4</v>
      </c>
      <c r="W64" s="565">
        <v>5.6</v>
      </c>
      <c r="X64" s="565">
        <v>6.2</v>
      </c>
      <c r="Y64" s="565">
        <v>6.7</v>
      </c>
      <c r="Z64" s="565">
        <v>6.1</v>
      </c>
      <c r="AA64" s="565">
        <v>4.5999999999999996</v>
      </c>
      <c r="AB64" s="565">
        <v>5.6</v>
      </c>
      <c r="AC64" s="565">
        <v>6.3</v>
      </c>
      <c r="AD64" s="565">
        <v>5.6</v>
      </c>
      <c r="AE64" s="565">
        <v>4.7</v>
      </c>
      <c r="AF64" s="565">
        <v>6.1</v>
      </c>
      <c r="AG64" s="565">
        <v>6.3</v>
      </c>
      <c r="AH64" s="565">
        <v>5.9</v>
      </c>
      <c r="AI64" s="565">
        <v>5</v>
      </c>
      <c r="AJ64" s="565">
        <v>6.3</v>
      </c>
      <c r="AK64" s="565">
        <v>6.3</v>
      </c>
      <c r="AL64" s="565">
        <v>8.4</v>
      </c>
      <c r="AM64" s="565">
        <v>6.2</v>
      </c>
      <c r="AN64" s="565">
        <v>7.6</v>
      </c>
      <c r="AO64" s="692">
        <v>6.3411597899999999</v>
      </c>
      <c r="AP64" s="692">
        <v>5.4211785400000005</v>
      </c>
      <c r="AQ64" s="692">
        <v>5.4507761000000006</v>
      </c>
      <c r="AR64" s="692">
        <v>6.3142663599999977</v>
      </c>
      <c r="AS64" s="692">
        <v>6.2659500799999996</v>
      </c>
      <c r="AT64" s="692">
        <v>5.5726987300000008</v>
      </c>
      <c r="AU64" s="692">
        <v>5.5</v>
      </c>
      <c r="AV64" s="691" t="e">
        <f t="shared" si="3"/>
        <v>#VALUE!</v>
      </c>
      <c r="AW64" s="403"/>
      <c r="AX64" s="403" t="e">
        <f>(-[1]!HsGetValue(AX$1,"Scenario#"&amp;AX$3&amp;"","Year#"&amp;AX$4&amp;"","Period#"&amp;AX$6&amp;"","View#"&amp;AX$7&amp;"","Entity#"&amp;$B64&amp;"","Value#"&amp;AX$8&amp;"","Account#"&amp;$G64&amp;"","ICP#"&amp;AX$9&amp;"","Custom1#"&amp;AX$10&amp;"","Custom2#"&amp;AX$11&amp;"","Custom3#"&amp;AX$12&amp;"","Custom4#"&amp;AX$13&amp;""))/1000</f>
        <v>#VALUE!</v>
      </c>
      <c r="AY64" s="403" t="e">
        <f>(-[1]!HsGetValue(AY$1,"Scenario#"&amp;AY$3&amp;"","Year#"&amp;AY$4&amp;"","Period#"&amp;AY$6&amp;"","View#"&amp;AY$7&amp;"","Entity#"&amp;$B64&amp;"","Value#"&amp;AY$8&amp;"","Account#"&amp;$G64&amp;"","ICP#"&amp;AY$9&amp;"","Custom1#"&amp;AY$10&amp;"","Custom2#"&amp;AY$11&amp;"","Custom3#"&amp;AY$12&amp;"","Custom4#"&amp;AY$13&amp;""))/1000</f>
        <v>#VALUE!</v>
      </c>
      <c r="AZ64" s="565"/>
      <c r="BA64" s="496">
        <v>11.9</v>
      </c>
      <c r="BB64" s="506" t="e">
        <f>BA64-AV64</f>
        <v>#VALUE!</v>
      </c>
    </row>
    <row r="65" spans="1:56" ht="18">
      <c r="B65" s="617" t="s">
        <v>359</v>
      </c>
      <c r="C65" s="617" t="s">
        <v>707</v>
      </c>
      <c r="D65" s="617" t="s">
        <v>750</v>
      </c>
      <c r="F65" s="616" t="s">
        <v>365</v>
      </c>
      <c r="G65" s="616" t="s">
        <v>366</v>
      </c>
      <c r="H65" s="8" t="s">
        <v>367</v>
      </c>
      <c r="I65" s="565">
        <v>1.2</v>
      </c>
      <c r="J65" s="565">
        <v>0.9</v>
      </c>
      <c r="K65" s="565">
        <v>0.6</v>
      </c>
      <c r="L65" s="565">
        <v>0.7</v>
      </c>
      <c r="M65" s="565">
        <v>0.5</v>
      </c>
      <c r="N65" s="565">
        <v>0.3</v>
      </c>
      <c r="O65" s="565">
        <v>0.7</v>
      </c>
      <c r="P65" s="565">
        <v>0.4</v>
      </c>
      <c r="Q65" s="565">
        <v>0.4</v>
      </c>
      <c r="R65" s="565">
        <v>0.2</v>
      </c>
      <c r="S65" s="565">
        <v>0.1</v>
      </c>
      <c r="T65" s="565">
        <v>0.4</v>
      </c>
      <c r="U65" s="565">
        <v>0.5</v>
      </c>
      <c r="V65" s="565">
        <v>0.2</v>
      </c>
      <c r="W65" s="565">
        <v>0.1</v>
      </c>
      <c r="X65" s="565">
        <v>0.6</v>
      </c>
      <c r="Y65" s="565">
        <v>0.5</v>
      </c>
      <c r="Z65" s="565">
        <v>0.6</v>
      </c>
      <c r="AA65" s="565">
        <v>0.1</v>
      </c>
      <c r="AB65" s="565">
        <v>0.3</v>
      </c>
      <c r="AC65" s="565">
        <v>0.5</v>
      </c>
      <c r="AD65" s="565">
        <v>0.2</v>
      </c>
      <c r="AE65" s="565">
        <v>0.2</v>
      </c>
      <c r="AF65" s="565">
        <v>0.3</v>
      </c>
      <c r="AG65" s="565">
        <v>0.7</v>
      </c>
      <c r="AH65" s="565">
        <v>0</v>
      </c>
      <c r="AI65" s="565">
        <v>0.1</v>
      </c>
      <c r="AJ65" s="565">
        <v>0.5</v>
      </c>
      <c r="AK65" s="565">
        <v>0.3</v>
      </c>
      <c r="AL65" s="565">
        <v>0.3</v>
      </c>
      <c r="AM65" s="565">
        <v>0.1</v>
      </c>
      <c r="AN65" s="565">
        <v>0.2</v>
      </c>
      <c r="AO65" s="692">
        <v>0.53478146599999998</v>
      </c>
      <c r="AP65" s="692">
        <v>0.156029152</v>
      </c>
      <c r="AQ65" s="692">
        <v>0.18093450972000003</v>
      </c>
      <c r="AR65" s="692">
        <v>0.14477058517999997</v>
      </c>
      <c r="AS65" s="692">
        <v>0.19850925319534901</v>
      </c>
      <c r="AT65" s="692">
        <v>0.10572839321627903</v>
      </c>
      <c r="AU65" s="692">
        <v>0</v>
      </c>
      <c r="AV65" s="691" t="e">
        <f t="shared" si="3"/>
        <v>#VALUE!</v>
      </c>
      <c r="AW65" s="403"/>
      <c r="AX65" s="403" t="e">
        <f>(-[1]!HsGetValue(AX$1,"Scenario#"&amp;AX$3&amp;"","Year#"&amp;AX$4&amp;"","Period#"&amp;AX$6&amp;"","View#"&amp;AX$7&amp;"","Entity#"&amp;$B65&amp;"","Value#"&amp;AX$8&amp;"","Account#"&amp;$F65&amp;"","ICP#"&amp;AX$9&amp;"","Custom1#"&amp;AX$10&amp;"","Custom2#"&amp;AX$11&amp;"","Custom3#"&amp;AX$12&amp;"","Custom4#"&amp;AX$13&amp;"")-[1]!HsGetValue(AX$1,"Scenario#"&amp;AX$3&amp;"","Year#"&amp;AX$4&amp;"","Period#"&amp;AX$6&amp;"","View#"&amp;AX$7&amp;"","Entity#"&amp;$B65&amp;"","Value#"&amp;AX$8&amp;"","Account#"&amp;$G65&amp;"","ICP#"&amp;AX$9&amp;"","Custom1#"&amp;AX$10&amp;"","Custom2#"&amp;AX$11&amp;"","Custom3#"&amp;AX$12&amp;"","Custom4#"&amp;AX$13&amp;""))/1000</f>
        <v>#VALUE!</v>
      </c>
      <c r="AY65" s="403" t="e">
        <f>(-[1]!HsGetValue(AY$1,"Scenario#"&amp;AY$3&amp;"","Year#"&amp;AY$4&amp;"","Period#"&amp;AY$5&amp;"","View#"&amp;AY$7&amp;"","Entity#"&amp;$B65&amp;"","Value#"&amp;AY$8&amp;"","Account#"&amp;$F65&amp;"","ICP#"&amp;AY$9&amp;"","Custom1#"&amp;AY$10&amp;"","Custom2#"&amp;AY$11&amp;"","Custom3#"&amp;AY$12&amp;"","Custom4#"&amp;AY$13&amp;"")-[1]!HsGetValue(AY$1,"Scenario#"&amp;AY$3&amp;"","Year#"&amp;AY$4&amp;"","Period#"&amp;AY$5&amp;"","View#"&amp;AY$7&amp;"","Entity#"&amp;$B65&amp;"","Value#"&amp;AY$8&amp;"","Account#"&amp;$G65&amp;"","ICP#"&amp;AY$9&amp;"","Custom1#"&amp;AY$10&amp;"","Custom2#"&amp;AY$11&amp;"","Custom3#"&amp;AY$12&amp;"","Custom4#"&amp;AY$13&amp;""))/1000</f>
        <v>#VALUE!</v>
      </c>
      <c r="AZ65" s="565"/>
      <c r="BA65" s="496">
        <v>0.9</v>
      </c>
      <c r="BB65" s="506" t="e">
        <f>BA65-AV65</f>
        <v>#VALUE!</v>
      </c>
    </row>
    <row r="66" spans="1:56" s="75" customFormat="1" ht="21" thickBot="1">
      <c r="A66" s="635"/>
      <c r="B66" s="617" t="s">
        <v>359</v>
      </c>
      <c r="C66" s="436" t="s">
        <v>707</v>
      </c>
      <c r="D66" s="436" t="s">
        <v>750</v>
      </c>
      <c r="E66" s="432"/>
      <c r="F66" s="432"/>
      <c r="G66" s="432" t="s">
        <v>339</v>
      </c>
      <c r="H66" s="37" t="s">
        <v>1095</v>
      </c>
      <c r="I66" s="568">
        <v>13.7</v>
      </c>
      <c r="J66" s="568">
        <f>SUM(J63:J65)</f>
        <v>11.3</v>
      </c>
      <c r="K66" s="568">
        <f>SUM(K63:K65)</f>
        <v>9.6</v>
      </c>
      <c r="L66" s="568">
        <f>SUM(L63:L65)</f>
        <v>10.6</v>
      </c>
      <c r="M66" s="553">
        <v>13.5</v>
      </c>
      <c r="N66" s="553">
        <v>11.2</v>
      </c>
      <c r="O66" s="553">
        <v>10.199999999999999</v>
      </c>
      <c r="P66" s="553">
        <v>13.3</v>
      </c>
      <c r="Q66" s="553">
        <v>12.8</v>
      </c>
      <c r="R66" s="553">
        <v>12</v>
      </c>
      <c r="S66" s="553">
        <v>11.8</v>
      </c>
      <c r="T66" s="553">
        <v>12.1</v>
      </c>
      <c r="U66" s="553">
        <v>13.9</v>
      </c>
      <c r="V66" s="553">
        <v>11.2</v>
      </c>
      <c r="W66" s="553">
        <v>10</v>
      </c>
      <c r="X66" s="553">
        <v>11.1</v>
      </c>
      <c r="Y66" s="553">
        <v>12.5</v>
      </c>
      <c r="Z66" s="553">
        <v>11.6</v>
      </c>
      <c r="AA66" s="553">
        <v>9.6999999999999993</v>
      </c>
      <c r="AB66" s="553">
        <v>11.7</v>
      </c>
      <c r="AC66" s="553">
        <v>13.3</v>
      </c>
      <c r="AD66" s="553">
        <v>11</v>
      </c>
      <c r="AE66" s="553">
        <v>7.8</v>
      </c>
      <c r="AF66" s="553">
        <v>11.4</v>
      </c>
      <c r="AG66" s="553">
        <v>12</v>
      </c>
      <c r="AH66" s="553">
        <v>11.3</v>
      </c>
      <c r="AI66" s="553">
        <v>9.5</v>
      </c>
      <c r="AJ66" s="553">
        <v>12.7</v>
      </c>
      <c r="AK66" s="553">
        <v>13.3</v>
      </c>
      <c r="AL66" s="553">
        <v>16.2</v>
      </c>
      <c r="AM66" s="553">
        <v>12.8</v>
      </c>
      <c r="AN66" s="553">
        <v>16.899999999999999</v>
      </c>
      <c r="AO66" s="800">
        <v>13.5575683999056</v>
      </c>
      <c r="AP66" s="800">
        <v>11.079166825713598</v>
      </c>
      <c r="AQ66" s="800">
        <v>10.650761944426996</v>
      </c>
      <c r="AR66" s="800">
        <v>12.568332922447006</v>
      </c>
      <c r="AS66" s="800">
        <v>11.867616424249299</v>
      </c>
      <c r="AT66" s="800">
        <v>10.373261256065803</v>
      </c>
      <c r="AU66" s="800">
        <v>9.6999999999999993</v>
      </c>
      <c r="AV66" s="723" t="e">
        <f t="shared" si="3"/>
        <v>#VALUE!</v>
      </c>
      <c r="AW66" s="402"/>
      <c r="AX66" s="803" t="e">
        <f>(-[1]!HsGetValue(AX$1,"Scenario#"&amp;AX$3&amp;"","Year#"&amp;AX$4&amp;"","Period#"&amp;AX$6&amp;"","View#"&amp;AX$7&amp;"","Entity#"&amp;$B66&amp;"","Value#"&amp;AX$8&amp;"","Account#"&amp;$G66&amp;"","ICP#"&amp;AX$9&amp;"","Custom1#"&amp;AX$10&amp;"","Custom2#"&amp;AX$11&amp;"","Custom3#"&amp;AX$12&amp;"","Custom4#"&amp;AX$13&amp;""))/1000</f>
        <v>#VALUE!</v>
      </c>
      <c r="AY66" s="803" t="e">
        <f>(-[1]!HsGetValue(AY$1,"Scenario#"&amp;AY$3&amp;"","Year#"&amp;AY$4&amp;"","Period#"&amp;AY$6&amp;"","View#"&amp;AY$7&amp;"","Entity#"&amp;$B66&amp;"","Value#"&amp;AY$8&amp;"","Account#"&amp;$G66&amp;"","ICP#"&amp;AY$9&amp;"","Custom1#"&amp;AY$10&amp;"","Custom2#"&amp;AY$11&amp;"","Custom3#"&amp;AY$12&amp;"","Custom4#"&amp;AY$13&amp;""))/1000</f>
        <v>#VALUE!</v>
      </c>
      <c r="AZ66" s="403"/>
      <c r="BA66" s="496">
        <v>25.1</v>
      </c>
      <c r="BB66" s="506" t="e">
        <f>BA66-AV66</f>
        <v>#VALUE!</v>
      </c>
      <c r="BD66" s="73"/>
    </row>
    <row r="67" spans="1:56" ht="21" thickTop="1">
      <c r="H67" s="8"/>
      <c r="BA67" s="494"/>
      <c r="BB67" s="507"/>
    </row>
    <row r="68" spans="1:56" ht="39" customHeight="1">
      <c r="H68" s="1" t="s">
        <v>358</v>
      </c>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c r="AR68" s="559"/>
      <c r="AS68" s="559"/>
      <c r="AT68" s="559"/>
      <c r="AU68" s="559"/>
      <c r="AV68" s="437"/>
      <c r="AW68" s="437"/>
      <c r="AX68" s="437"/>
      <c r="AY68" s="437"/>
      <c r="AZ68" s="429"/>
      <c r="BA68" s="497"/>
      <c r="BB68" s="507"/>
    </row>
    <row r="69" spans="1:56" ht="18.75" thickBot="1">
      <c r="H69" s="29" t="s">
        <v>249</v>
      </c>
      <c r="I69" s="580" t="s">
        <v>18</v>
      </c>
      <c r="J69" s="580" t="s">
        <v>19</v>
      </c>
      <c r="K69" s="580" t="s">
        <v>20</v>
      </c>
      <c r="L69" s="580" t="s">
        <v>21</v>
      </c>
      <c r="M69" s="580" t="s">
        <v>22</v>
      </c>
      <c r="N69" s="580" t="s">
        <v>23</v>
      </c>
      <c r="O69" s="580" t="s">
        <v>24</v>
      </c>
      <c r="P69" s="580" t="s">
        <v>25</v>
      </c>
      <c r="Q69" s="580" t="s">
        <v>26</v>
      </c>
      <c r="R69" s="580" t="s">
        <v>27</v>
      </c>
      <c r="S69" s="580" t="s">
        <v>28</v>
      </c>
      <c r="T69" s="580" t="s">
        <v>29</v>
      </c>
      <c r="U69" s="580" t="s">
        <v>30</v>
      </c>
      <c r="V69" s="580" t="s">
        <v>31</v>
      </c>
      <c r="W69" s="580" t="s">
        <v>32</v>
      </c>
      <c r="X69" s="580" t="s">
        <v>33</v>
      </c>
      <c r="Y69" s="580" t="s">
        <v>34</v>
      </c>
      <c r="Z69" s="580" t="s">
        <v>35</v>
      </c>
      <c r="AA69" s="580" t="s">
        <v>36</v>
      </c>
      <c r="AB69" s="580" t="s">
        <v>37</v>
      </c>
      <c r="AC69" s="580" t="s">
        <v>38</v>
      </c>
      <c r="AD69" s="580" t="s">
        <v>39</v>
      </c>
      <c r="AE69" s="580" t="s">
        <v>40</v>
      </c>
      <c r="AF69" s="580" t="s">
        <v>41</v>
      </c>
      <c r="AG69" s="580" t="s">
        <v>6</v>
      </c>
      <c r="AH69" s="580" t="s">
        <v>690</v>
      </c>
      <c r="AI69" s="580" t="s">
        <v>695</v>
      </c>
      <c r="AJ69" s="580" t="s">
        <v>701</v>
      </c>
      <c r="AK69" s="580" t="s">
        <v>704</v>
      </c>
      <c r="AL69" s="580" t="s">
        <v>730</v>
      </c>
      <c r="AM69" s="580" t="s">
        <v>776</v>
      </c>
      <c r="AN69" s="580" t="s">
        <v>791</v>
      </c>
      <c r="AO69" s="580" t="s">
        <v>842</v>
      </c>
      <c r="AP69" s="580" t="s">
        <v>884</v>
      </c>
      <c r="AQ69" s="580" t="s">
        <v>925</v>
      </c>
      <c r="AR69" s="580" t="s">
        <v>938</v>
      </c>
      <c r="AS69" s="580" t="s">
        <v>955</v>
      </c>
      <c r="AT69" s="580" t="s">
        <v>982</v>
      </c>
      <c r="AU69" s="580" t="s">
        <v>986</v>
      </c>
      <c r="AV69" s="363" t="e">
        <f>AV$14</f>
        <v>#REF!</v>
      </c>
      <c r="AW69" s="406"/>
      <c r="AX69" s="363"/>
      <c r="AY69" s="363" t="e">
        <f>$AY$5</f>
        <v>#REF!</v>
      </c>
      <c r="AZ69" s="554"/>
      <c r="BA69" s="495" t="s">
        <v>39</v>
      </c>
      <c r="BB69" s="506"/>
    </row>
    <row r="70" spans="1:56" ht="20.25" customHeight="1">
      <c r="E70" s="449"/>
      <c r="H70" s="8" t="s">
        <v>362</v>
      </c>
      <c r="I70" s="554">
        <v>42</v>
      </c>
      <c r="J70" s="554">
        <v>40</v>
      </c>
      <c r="K70" s="554">
        <v>41</v>
      </c>
      <c r="L70" s="554">
        <v>37</v>
      </c>
      <c r="M70" s="607">
        <v>48</v>
      </c>
      <c r="N70" s="607">
        <v>53</v>
      </c>
      <c r="O70" s="607">
        <v>40</v>
      </c>
      <c r="P70" s="607">
        <v>45</v>
      </c>
      <c r="Q70" s="607">
        <v>48</v>
      </c>
      <c r="R70" s="607">
        <v>54</v>
      </c>
      <c r="S70" s="607">
        <v>57</v>
      </c>
      <c r="T70" s="607">
        <v>48</v>
      </c>
      <c r="U70" s="607">
        <v>47</v>
      </c>
      <c r="V70" s="607">
        <v>51</v>
      </c>
      <c r="W70" s="607">
        <v>43</v>
      </c>
      <c r="X70" s="607">
        <v>38</v>
      </c>
      <c r="Y70" s="607">
        <v>42</v>
      </c>
      <c r="Z70" s="607">
        <v>42</v>
      </c>
      <c r="AA70" s="607">
        <v>51</v>
      </c>
      <c r="AB70" s="607">
        <v>49</v>
      </c>
      <c r="AC70" s="607">
        <v>48</v>
      </c>
      <c r="AD70" s="607">
        <v>47</v>
      </c>
      <c r="AE70" s="607">
        <v>38</v>
      </c>
      <c r="AF70" s="607">
        <v>43</v>
      </c>
      <c r="AG70" s="607">
        <v>41</v>
      </c>
      <c r="AH70" s="607">
        <v>45</v>
      </c>
      <c r="AI70" s="607">
        <v>45</v>
      </c>
      <c r="AJ70" s="607">
        <v>45</v>
      </c>
      <c r="AK70" s="607">
        <v>50</v>
      </c>
      <c r="AL70" s="607">
        <v>47</v>
      </c>
      <c r="AM70" s="607">
        <v>50</v>
      </c>
      <c r="AN70" s="607">
        <v>53</v>
      </c>
      <c r="AO70" s="680">
        <v>49.28337403005191</v>
      </c>
      <c r="AP70" s="680">
        <v>49.660405157399772</v>
      </c>
      <c r="AQ70" s="680">
        <v>47.12387114551197</v>
      </c>
      <c r="AR70" s="680">
        <v>48.608642172072116</v>
      </c>
      <c r="AS70" s="680">
        <v>45.528578763412334</v>
      </c>
      <c r="AT70" s="680">
        <v>45.258998274088377</v>
      </c>
      <c r="AU70" s="680">
        <v>43</v>
      </c>
      <c r="AV70" s="667" t="e">
        <f>ROUND($AY70,0)</f>
        <v>#VALUE!</v>
      </c>
      <c r="AW70" s="605"/>
      <c r="AX70" s="402"/>
      <c r="AY70" s="655" t="e">
        <f>(AY63-AX63)/($AY$66-$AX$66)*100</f>
        <v>#VALUE!</v>
      </c>
      <c r="BA70" s="619">
        <v>49</v>
      </c>
      <c r="BB70" s="506" t="e">
        <f>BA70-AV70</f>
        <v>#VALUE!</v>
      </c>
      <c r="BC70" s="437" t="s">
        <v>711</v>
      </c>
    </row>
    <row r="71" spans="1:56">
      <c r="H71" s="8" t="s">
        <v>364</v>
      </c>
      <c r="I71" s="554">
        <v>49</v>
      </c>
      <c r="J71" s="554">
        <v>52</v>
      </c>
      <c r="K71" s="554">
        <v>53</v>
      </c>
      <c r="L71" s="554">
        <v>56</v>
      </c>
      <c r="M71" s="554">
        <v>49</v>
      </c>
      <c r="N71" s="554">
        <v>45</v>
      </c>
      <c r="O71" s="554">
        <v>53</v>
      </c>
      <c r="P71" s="554">
        <v>52</v>
      </c>
      <c r="Q71" s="554">
        <v>49</v>
      </c>
      <c r="R71" s="554">
        <v>45</v>
      </c>
      <c r="S71" s="554">
        <v>43</v>
      </c>
      <c r="T71" s="554">
        <v>49</v>
      </c>
      <c r="U71" s="554">
        <v>49</v>
      </c>
      <c r="V71" s="554">
        <v>48</v>
      </c>
      <c r="W71" s="554">
        <v>56</v>
      </c>
      <c r="X71" s="554">
        <v>56</v>
      </c>
      <c r="Y71" s="554">
        <v>54</v>
      </c>
      <c r="Z71" s="554">
        <v>53</v>
      </c>
      <c r="AA71" s="554">
        <v>48</v>
      </c>
      <c r="AB71" s="554">
        <v>48</v>
      </c>
      <c r="AC71" s="554">
        <v>48</v>
      </c>
      <c r="AD71" s="554">
        <v>51</v>
      </c>
      <c r="AE71" s="554">
        <v>60</v>
      </c>
      <c r="AF71" s="554">
        <v>54</v>
      </c>
      <c r="AG71" s="554">
        <v>53</v>
      </c>
      <c r="AH71" s="554">
        <v>52</v>
      </c>
      <c r="AI71" s="554">
        <v>52</v>
      </c>
      <c r="AJ71" s="554">
        <v>52</v>
      </c>
      <c r="AK71" s="554">
        <v>48</v>
      </c>
      <c r="AL71" s="554">
        <v>52</v>
      </c>
      <c r="AM71" s="554">
        <v>49</v>
      </c>
      <c r="AN71" s="554">
        <v>45</v>
      </c>
      <c r="AO71" s="680">
        <v>46.772102510979423</v>
      </c>
      <c r="AP71" s="680">
        <v>48.931283599936478</v>
      </c>
      <c r="AQ71" s="680">
        <v>51.177334808915852</v>
      </c>
      <c r="AR71" s="680">
        <v>50.239489986159867</v>
      </c>
      <c r="AS71" s="680">
        <v>52.798724326787969</v>
      </c>
      <c r="AT71" s="680">
        <v>53.721762061486153</v>
      </c>
      <c r="AU71" s="680">
        <v>57</v>
      </c>
      <c r="AV71" s="667" t="e">
        <f>ROUND($AY71,0)</f>
        <v>#VALUE!</v>
      </c>
      <c r="AW71" s="406"/>
      <c r="AX71" s="402"/>
      <c r="AY71" s="655" t="e">
        <f>(AY64-AX64)/($AY$66-$AX$66)*100</f>
        <v>#VALUE!</v>
      </c>
      <c r="AZ71" s="554"/>
      <c r="BA71" s="495">
        <v>48</v>
      </c>
      <c r="BB71" s="506" t="e">
        <f>BA71-AV71</f>
        <v>#VALUE!</v>
      </c>
      <c r="BC71" s="483"/>
    </row>
    <row r="72" spans="1:56">
      <c r="H72" s="8" t="s">
        <v>367</v>
      </c>
      <c r="I72" s="554">
        <v>9</v>
      </c>
      <c r="J72" s="554">
        <v>8</v>
      </c>
      <c r="K72" s="554">
        <v>6</v>
      </c>
      <c r="L72" s="554">
        <v>7</v>
      </c>
      <c r="M72" s="554">
        <v>3</v>
      </c>
      <c r="N72" s="554">
        <v>2</v>
      </c>
      <c r="O72" s="554">
        <v>7</v>
      </c>
      <c r="P72" s="554">
        <v>3</v>
      </c>
      <c r="Q72" s="554">
        <v>3</v>
      </c>
      <c r="R72" s="554">
        <v>1</v>
      </c>
      <c r="S72" s="554">
        <v>1</v>
      </c>
      <c r="T72" s="554">
        <v>3</v>
      </c>
      <c r="U72" s="554">
        <v>4</v>
      </c>
      <c r="V72" s="554">
        <v>1</v>
      </c>
      <c r="W72" s="554">
        <v>1</v>
      </c>
      <c r="X72" s="554">
        <v>6</v>
      </c>
      <c r="Y72" s="554">
        <v>4</v>
      </c>
      <c r="Z72" s="554">
        <v>5</v>
      </c>
      <c r="AA72" s="554">
        <v>1</v>
      </c>
      <c r="AB72" s="554">
        <v>3</v>
      </c>
      <c r="AC72" s="554">
        <v>4</v>
      </c>
      <c r="AD72" s="554">
        <v>2</v>
      </c>
      <c r="AE72" s="554">
        <v>2</v>
      </c>
      <c r="AF72" s="554">
        <v>3</v>
      </c>
      <c r="AG72" s="554">
        <v>6</v>
      </c>
      <c r="AH72" s="554">
        <v>3</v>
      </c>
      <c r="AI72" s="554">
        <v>3</v>
      </c>
      <c r="AJ72" s="554">
        <v>3</v>
      </c>
      <c r="AK72" s="554">
        <v>2</v>
      </c>
      <c r="AL72" s="554">
        <v>2</v>
      </c>
      <c r="AM72" s="554">
        <v>1</v>
      </c>
      <c r="AN72" s="554">
        <v>1</v>
      </c>
      <c r="AO72" s="680">
        <v>3.9445234589686717</v>
      </c>
      <c r="AP72" s="680">
        <v>1.4083112426637761</v>
      </c>
      <c r="AQ72" s="680">
        <v>1.6987940455722408</v>
      </c>
      <c r="AR72" s="680">
        <v>1.1518678417679415</v>
      </c>
      <c r="AS72" s="680">
        <v>1.6726969098001156</v>
      </c>
      <c r="AT72" s="680">
        <v>1.0192396644252448</v>
      </c>
      <c r="AU72" s="680">
        <v>0</v>
      </c>
      <c r="AV72" s="697" t="e">
        <f>ROUND($AY72,0)</f>
        <v>#VALUE!</v>
      </c>
      <c r="AW72" s="406"/>
      <c r="AX72" s="402"/>
      <c r="AY72" s="655" t="e">
        <f>(AY65-AX65)/($AY$66-$AX$66)*100</f>
        <v>#VALUE!</v>
      </c>
      <c r="AZ72" s="554"/>
      <c r="BA72" s="495">
        <v>4</v>
      </c>
      <c r="BB72" s="506" t="e">
        <f>BA72-AV72</f>
        <v>#VALUE!</v>
      </c>
      <c r="BC72" s="483" t="s">
        <v>368</v>
      </c>
    </row>
    <row r="73" spans="1:56" s="75" customFormat="1" ht="21" thickBot="1">
      <c r="A73" s="635"/>
      <c r="B73" s="617" t="s">
        <v>369</v>
      </c>
      <c r="C73" s="436"/>
      <c r="D73" s="436"/>
      <c r="E73" s="432"/>
      <c r="F73" s="432"/>
      <c r="G73" s="432"/>
      <c r="H73" s="37" t="s">
        <v>1095</v>
      </c>
      <c r="I73" s="555">
        <f>SUM(I70:I72)</f>
        <v>100</v>
      </c>
      <c r="J73" s="555">
        <f>SUM(J70:J72)</f>
        <v>100</v>
      </c>
      <c r="K73" s="555">
        <f>SUM(K70:K72)</f>
        <v>100</v>
      </c>
      <c r="L73" s="555">
        <f>SUM(L70:L72)</f>
        <v>100</v>
      </c>
      <c r="M73" s="555">
        <v>100</v>
      </c>
      <c r="N73" s="555">
        <v>100</v>
      </c>
      <c r="O73" s="555">
        <v>100</v>
      </c>
      <c r="P73" s="555">
        <v>100</v>
      </c>
      <c r="Q73" s="555">
        <v>100</v>
      </c>
      <c r="R73" s="555">
        <v>100</v>
      </c>
      <c r="S73" s="555">
        <v>100</v>
      </c>
      <c r="T73" s="555">
        <v>100</v>
      </c>
      <c r="U73" s="555">
        <v>100</v>
      </c>
      <c r="V73" s="555">
        <v>100</v>
      </c>
      <c r="W73" s="555">
        <v>100</v>
      </c>
      <c r="X73" s="555">
        <v>100</v>
      </c>
      <c r="Y73" s="555">
        <v>100</v>
      </c>
      <c r="Z73" s="555">
        <v>100</v>
      </c>
      <c r="AA73" s="555">
        <v>100</v>
      </c>
      <c r="AB73" s="555">
        <v>100</v>
      </c>
      <c r="AC73" s="555">
        <v>100</v>
      </c>
      <c r="AD73" s="555">
        <v>100</v>
      </c>
      <c r="AE73" s="555">
        <v>100</v>
      </c>
      <c r="AF73" s="555">
        <v>100</v>
      </c>
      <c r="AG73" s="555">
        <v>100</v>
      </c>
      <c r="AH73" s="555">
        <v>100</v>
      </c>
      <c r="AI73" s="555">
        <v>100</v>
      </c>
      <c r="AJ73" s="555">
        <v>100</v>
      </c>
      <c r="AK73" s="555">
        <v>100</v>
      </c>
      <c r="AL73" s="555">
        <v>100</v>
      </c>
      <c r="AM73" s="555">
        <v>100</v>
      </c>
      <c r="AN73" s="555">
        <v>100</v>
      </c>
      <c r="AO73" s="702">
        <v>100</v>
      </c>
      <c r="AP73" s="702">
        <v>100</v>
      </c>
      <c r="AQ73" s="702">
        <v>100</v>
      </c>
      <c r="AR73" s="702">
        <v>100</v>
      </c>
      <c r="AS73" s="702">
        <v>100</v>
      </c>
      <c r="AT73" s="702">
        <v>100</v>
      </c>
      <c r="AU73" s="702">
        <v>100</v>
      </c>
      <c r="AV73" s="703">
        <f>$AY73</f>
        <v>100</v>
      </c>
      <c r="AW73" s="435"/>
      <c r="AX73" s="407"/>
      <c r="AY73" s="656">
        <v>100</v>
      </c>
      <c r="AZ73" s="435"/>
      <c r="BA73" s="498">
        <v>100</v>
      </c>
      <c r="BB73" s="509">
        <f>BA73-AV73</f>
        <v>0</v>
      </c>
      <c r="BD73" s="73"/>
    </row>
    <row r="74" spans="1:56" s="75" customFormat="1" ht="21" thickTop="1">
      <c r="A74" s="635"/>
      <c r="B74" s="617"/>
      <c r="C74" s="436"/>
      <c r="D74" s="436"/>
      <c r="E74" s="432"/>
      <c r="F74" s="432"/>
      <c r="G74" s="432"/>
      <c r="H74" s="7"/>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435"/>
      <c r="AW74" s="435"/>
      <c r="AX74" s="435"/>
      <c r="AY74" s="677"/>
      <c r="AZ74" s="435"/>
      <c r="BA74" s="498"/>
      <c r="BB74" s="509"/>
      <c r="BD74" s="73"/>
    </row>
    <row r="75" spans="1:56" s="75" customFormat="1" ht="39" customHeight="1">
      <c r="A75" s="635"/>
      <c r="B75" s="617"/>
      <c r="C75" s="436"/>
      <c r="D75" s="436"/>
      <c r="E75" s="432"/>
      <c r="F75" s="432"/>
      <c r="G75" s="432"/>
      <c r="H75" s="686" t="s">
        <v>823</v>
      </c>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559"/>
      <c r="AP75" s="559"/>
      <c r="AQ75" s="559"/>
      <c r="AR75" s="559"/>
      <c r="AS75" s="559"/>
      <c r="AT75" s="559"/>
      <c r="AU75" s="559"/>
      <c r="AV75" s="437"/>
      <c r="AW75" s="437"/>
      <c r="AX75" s="437"/>
      <c r="AY75" s="437"/>
      <c r="AZ75" s="558"/>
      <c r="BA75" s="494"/>
      <c r="BB75" s="507"/>
      <c r="BC75" s="73"/>
      <c r="BD75" s="73"/>
    </row>
    <row r="76" spans="1:56" s="75" customFormat="1" ht="21" thickBot="1">
      <c r="A76" s="635"/>
      <c r="B76" s="617"/>
      <c r="C76" s="436"/>
      <c r="D76" s="436"/>
      <c r="E76" s="432"/>
      <c r="F76" s="432"/>
      <c r="G76" s="432"/>
      <c r="H76" s="693" t="s">
        <v>336</v>
      </c>
      <c r="I76" s="695" t="s">
        <v>18</v>
      </c>
      <c r="J76" s="695" t="s">
        <v>19</v>
      </c>
      <c r="K76" s="695" t="s">
        <v>20</v>
      </c>
      <c r="L76" s="695" t="s">
        <v>21</v>
      </c>
      <c r="M76" s="695" t="s">
        <v>22</v>
      </c>
      <c r="N76" s="695" t="s">
        <v>23</v>
      </c>
      <c r="O76" s="695" t="s">
        <v>24</v>
      </c>
      <c r="P76" s="695" t="s">
        <v>25</v>
      </c>
      <c r="Q76" s="695" t="s">
        <v>26</v>
      </c>
      <c r="R76" s="695" t="s">
        <v>27</v>
      </c>
      <c r="S76" s="695" t="s">
        <v>28</v>
      </c>
      <c r="T76" s="695" t="s">
        <v>29</v>
      </c>
      <c r="U76" s="695" t="s">
        <v>30</v>
      </c>
      <c r="V76" s="695" t="s">
        <v>31</v>
      </c>
      <c r="W76" s="695" t="s">
        <v>32</v>
      </c>
      <c r="X76" s="695" t="s">
        <v>33</v>
      </c>
      <c r="Y76" s="695" t="s">
        <v>34</v>
      </c>
      <c r="Z76" s="695" t="s">
        <v>35</v>
      </c>
      <c r="AA76" s="695" t="s">
        <v>36</v>
      </c>
      <c r="AB76" s="695" t="s">
        <v>37</v>
      </c>
      <c r="AC76" s="695" t="s">
        <v>38</v>
      </c>
      <c r="AD76" s="695" t="s">
        <v>39</v>
      </c>
      <c r="AE76" s="695" t="s">
        <v>40</v>
      </c>
      <c r="AF76" s="695" t="s">
        <v>41</v>
      </c>
      <c r="AG76" s="695" t="s">
        <v>6</v>
      </c>
      <c r="AH76" s="695" t="s">
        <v>690</v>
      </c>
      <c r="AI76" s="695" t="s">
        <v>695</v>
      </c>
      <c r="AJ76" s="695" t="s">
        <v>701</v>
      </c>
      <c r="AK76" s="695" t="s">
        <v>704</v>
      </c>
      <c r="AL76" s="695" t="s">
        <v>730</v>
      </c>
      <c r="AM76" s="695" t="s">
        <v>776</v>
      </c>
      <c r="AN76" s="695" t="s">
        <v>791</v>
      </c>
      <c r="AO76" s="695" t="s">
        <v>842</v>
      </c>
      <c r="AP76" s="695" t="s">
        <v>884</v>
      </c>
      <c r="AQ76" s="695" t="s">
        <v>925</v>
      </c>
      <c r="AR76" s="695" t="s">
        <v>938</v>
      </c>
      <c r="AS76" s="695" t="s">
        <v>955</v>
      </c>
      <c r="AT76" s="695" t="s">
        <v>982</v>
      </c>
      <c r="AU76" s="695" t="s">
        <v>986</v>
      </c>
      <c r="AV76" s="696" t="e">
        <f>AV$14</f>
        <v>#REF!</v>
      </c>
      <c r="AW76" s="697"/>
      <c r="AX76" s="696" t="e">
        <f>$AX$6</f>
        <v>#REF!</v>
      </c>
      <c r="AY76" s="696" t="e">
        <f>$AY$5</f>
        <v>#REF!</v>
      </c>
      <c r="AZ76" s="554"/>
      <c r="BA76" s="495" t="s">
        <v>39</v>
      </c>
      <c r="BB76" s="506"/>
      <c r="BC76" s="73"/>
      <c r="BD76" s="73"/>
    </row>
    <row r="77" spans="1:56" s="75" customFormat="1">
      <c r="A77" s="635"/>
      <c r="B77" s="617" t="s">
        <v>759</v>
      </c>
      <c r="C77" s="617" t="s">
        <v>760</v>
      </c>
      <c r="D77" s="617" t="s">
        <v>707</v>
      </c>
      <c r="E77" s="616" t="s">
        <v>755</v>
      </c>
      <c r="F77" s="616" t="s">
        <v>360</v>
      </c>
      <c r="G77" s="616" t="s">
        <v>361</v>
      </c>
      <c r="H77" s="694" t="s">
        <v>362</v>
      </c>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v>0</v>
      </c>
      <c r="AH77" s="692">
        <v>0</v>
      </c>
      <c r="AI77" s="692">
        <v>0</v>
      </c>
      <c r="AJ77" s="692">
        <v>0</v>
      </c>
      <c r="AK77" s="692">
        <v>0</v>
      </c>
      <c r="AL77" s="692">
        <v>1.1000000000000001</v>
      </c>
      <c r="AM77" s="692">
        <v>1.2</v>
      </c>
      <c r="AN77" s="692">
        <v>0.9</v>
      </c>
      <c r="AO77" s="692">
        <v>0</v>
      </c>
      <c r="AP77" s="692">
        <v>0</v>
      </c>
      <c r="AQ77" s="692">
        <v>0</v>
      </c>
      <c r="AR77" s="692">
        <v>0</v>
      </c>
      <c r="AS77" s="692">
        <v>0</v>
      </c>
      <c r="AT77" s="692">
        <v>0</v>
      </c>
      <c r="AU77" s="692">
        <v>0</v>
      </c>
      <c r="AV77" s="691" t="e">
        <f>ROUND($AY77-$AX77,1)</f>
        <v>#VALUE!</v>
      </c>
      <c r="AW77" s="691"/>
      <c r="AX77" s="691" t="e">
        <f>(-[1]!HsGetValue(AX$1,"Scenario#"&amp;AX$3&amp;"","Year#"&amp;AX$4&amp;"","Period#"&amp;AX$6&amp;"","View#"&amp;AX$7&amp;"","Entity#"&amp;$B77&amp;"","Value#"&amp;AX$8&amp;"","Account#"&amp;$F77&amp;"","ICP#"&amp;AX$9&amp;"","Custom1#"&amp;AX$10&amp;"","Custom2#"&amp;AX$11&amp;"","Custom3#"&amp;AX$12&amp;"","Custom4#"&amp;AX$13&amp;"")-[1]!HsGetValue(AX$1,"Scenario#"&amp;AX$3&amp;"","Year#"&amp;AX$4&amp;"","Period#"&amp;AX$6&amp;"","View#"&amp;AX$7&amp;"","Entity#"&amp;$B77&amp;"","Value#"&amp;AX$8&amp;"","Account#"&amp;$G77&amp;"","ICP#"&amp;AX$9&amp;"","Custom1#"&amp;AX$10&amp;"","Custom2#"&amp;AX$11&amp;"","Custom3#"&amp;AX$12&amp;"","Custom4#"&amp;AX$13&amp;"")+[1]!HsGetValue(AX$1,"Scenario#"&amp;AX$3&amp;"","Year#"&amp;AX$4&amp;"","Period#"&amp;AX$6&amp;"","View#"&amp;AX$7&amp;"","Entity#"&amp;$C77&amp;"","Value#"&amp;AX$8&amp;"","Account#"&amp;$F77&amp;"","ICP#"&amp;AX$9&amp;"","Custom1#"&amp;AX$10&amp;"","Custom2#"&amp;AX$11&amp;"","Custom3#"&amp;AX$12&amp;"","Custom4#"&amp;AX$13&amp;"")+[1]!HsGetValue(AX$1,"Scenario#"&amp;AX$3&amp;"","Year#"&amp;AX$4&amp;"","Period#"&amp;AX$6&amp;"","View#"&amp;AX$7&amp;"","Entity#"&amp;$C77&amp;"","Value#"&amp;AX$8&amp;"","Account#"&amp;$G77&amp;"","ICP#"&amp;AX$9&amp;"","Custom1#"&amp;AX$10&amp;"","Custom2#"&amp;AX$11&amp;"","Custom3#"&amp;AX$12&amp;"","Custom4#"&amp;AX$13&amp;"")+[1]!HsGetValue(AX$1,"Scenario#"&amp;AX$3&amp;"","Year#"&amp;AX$4&amp;"","Period#"&amp;AX$6&amp;"","View#"&amp;AX$7&amp;"","Entity#"&amp;$C78&amp;"","Value#"&amp;AX$8&amp;"","Account#"&amp;$F77&amp;"","ICP#"&amp;AX$9&amp;"","Custom1#"&amp;AX$10&amp;"","Custom2#"&amp;AX$11&amp;"","Custom3#"&amp;AX$12&amp;"","Custom4#"&amp;AX$13&amp;"")+[1]!HsGetValue(AX$1,"Scenario#"&amp;AX$3&amp;"","Year#"&amp;AX$4&amp;"","Period#"&amp;AX$6&amp;"","View#"&amp;AX$7&amp;"","Entity#"&amp;$C78&amp;"","Value#"&amp;AX$8&amp;"","Account#"&amp;$G77&amp;"","ICP#"&amp;AX$9&amp;"","Custom1#"&amp;AX$10&amp;"","Custom2#"&amp;AX$11&amp;"","Custom3#"&amp;AX$12&amp;"","Custom4#"&amp;AX$13&amp;"")+[1]!HsGetValue(AX$1,"Scenario#"&amp;AX$3&amp;"","Year#"&amp;AX$4&amp;"","Period#"&amp;AX$6&amp;"","View#"&amp;AX$7&amp;"","Entity#"&amp;$C79&amp;"","Value#"&amp;AX$8&amp;"","Account#"&amp;$F77&amp;"","ICP#"&amp;AX$9&amp;"","Custom1#"&amp;AX$10&amp;"","Custom2#"&amp;AX$11&amp;"","Custom3#"&amp;AX$12&amp;"","Custom4#"&amp;AX$13&amp;"")+[1]!HsGetValue(AX$1,"Scenario#"&amp;AX$3&amp;"","Year#"&amp;AX$4&amp;"","Period#"&amp;AX$6&amp;"","View#"&amp;AX$7&amp;"","Entity#"&amp;$C79&amp;"","Value#"&amp;AX$8&amp;"","Account#"&amp;$G77&amp;"","ICP#"&amp;AX$9&amp;"","Custom1#"&amp;AX$10&amp;"","Custom2#"&amp;AX$11&amp;"","Custom3#"&amp;AX$12&amp;"","Custom4#"&amp;AX$13&amp;""))/1000</f>
        <v>#VALUE!</v>
      </c>
      <c r="AY77" s="691" t="e">
        <f>(-[1]!HsGetValue(AY$1,"Scenario#"&amp;AY$3&amp;"","Year#"&amp;AY$4&amp;"","Period#"&amp;AY$6&amp;"","View#"&amp;AY$7&amp;"","Entity#"&amp;$B77&amp;"","Value#"&amp;AY$8&amp;"","Account#"&amp;$F77&amp;"","ICP#"&amp;AY$9&amp;"","Custom1#"&amp;AY$10&amp;"","Custom2#"&amp;AY$11&amp;"","Custom3#"&amp;AY$12&amp;"","Custom4#"&amp;AY$13&amp;"")-[1]!HsGetValue(AY$1,"Scenario#"&amp;AY$3&amp;"","Year#"&amp;AY$4&amp;"","Period#"&amp;AY$6&amp;"","View#"&amp;AY$7&amp;"","Entity#"&amp;$B77&amp;"","Value#"&amp;AY$8&amp;"","Account#"&amp;$G77&amp;"","ICP#"&amp;AY$9&amp;"","Custom1#"&amp;AY$10&amp;"","Custom2#"&amp;AY$11&amp;"","Custom3#"&amp;AY$12&amp;"","Custom4#"&amp;AY$13&amp;"")+[1]!HsGetValue(AY$1,"Scenario#"&amp;AY$3&amp;"","Year#"&amp;AY$4&amp;"","Period#"&amp;AY$6&amp;"","View#"&amp;AY$7&amp;"","Entity#"&amp;$C77&amp;"","Value#"&amp;AY$8&amp;"","Account#"&amp;$F77&amp;"","ICP#"&amp;AY$9&amp;"","Custom1#"&amp;AY$10&amp;"","Custom2#"&amp;AY$11&amp;"","Custom3#"&amp;AY$12&amp;"","Custom4#"&amp;AY$13&amp;"")+[1]!HsGetValue(AY$1,"Scenario#"&amp;AY$3&amp;"","Year#"&amp;AY$4&amp;"","Period#"&amp;AY$6&amp;"","View#"&amp;AY$7&amp;"","Entity#"&amp;$C77&amp;"","Value#"&amp;AY$8&amp;"","Account#"&amp;$G77&amp;"","ICP#"&amp;AY$9&amp;"","Custom1#"&amp;AY$10&amp;"","Custom2#"&amp;AY$11&amp;"","Custom3#"&amp;AY$12&amp;"","Custom4#"&amp;AY$13&amp;"")+[1]!HsGetValue(AY$1,"Scenario#"&amp;AY$3&amp;"","Year#"&amp;AY$4&amp;"","Period#"&amp;AY$6&amp;"","View#"&amp;AY$7&amp;"","Entity#"&amp;$C78&amp;"","Value#"&amp;AY$8&amp;"","Account#"&amp;$F77&amp;"","ICP#"&amp;AY$9&amp;"","Custom1#"&amp;AY$10&amp;"","Custom2#"&amp;AY$11&amp;"","Custom3#"&amp;AY$12&amp;"","Custom4#"&amp;AY$13&amp;"")+[1]!HsGetValue(AY$1,"Scenario#"&amp;AY$3&amp;"","Year#"&amp;AY$4&amp;"","Period#"&amp;AY$6&amp;"","View#"&amp;AY$7&amp;"","Entity#"&amp;$C78&amp;"","Value#"&amp;AY$8&amp;"","Account#"&amp;$G77&amp;"","ICP#"&amp;AY$9&amp;"","Custom1#"&amp;AY$10&amp;"","Custom2#"&amp;AY$11&amp;"","Custom3#"&amp;AY$12&amp;"","Custom4#"&amp;AY$13&amp;"")+[1]!HsGetValue(AY$1,"Scenario#"&amp;AY$3&amp;"","Year#"&amp;AY$4&amp;"","Period#"&amp;AY$6&amp;"","View#"&amp;AY$7&amp;"","Entity#"&amp;$C79&amp;"","Value#"&amp;AY$8&amp;"","Account#"&amp;$F77&amp;"","ICP#"&amp;AY$9&amp;"","Custom1#"&amp;AY$10&amp;"","Custom2#"&amp;AY$11&amp;"","Custom3#"&amp;AY$12&amp;"","Custom4#"&amp;AY$13&amp;"")+[1]!HsGetValue(AY$1,"Scenario#"&amp;AY$3&amp;"","Year#"&amp;AY$4&amp;"","Period#"&amp;AY$6&amp;"","View#"&amp;AY$7&amp;"","Entity#"&amp;$C79&amp;"","Value#"&amp;AY$8&amp;"","Account#"&amp;$G77&amp;"","ICP#"&amp;AY$9&amp;"","Custom1#"&amp;AY$10&amp;"","Custom2#"&amp;AY$11&amp;"","Custom3#"&amp;AY$12&amp;"","Custom4#"&amp;AY$13&amp;""))/1000</f>
        <v>#VALUE!</v>
      </c>
      <c r="AZ77" s="565"/>
      <c r="BA77" s="496"/>
      <c r="BB77" s="506" t="e">
        <f>BA77-AV77</f>
        <v>#VALUE!</v>
      </c>
      <c r="BC77" s="73"/>
      <c r="BD77" s="73"/>
    </row>
    <row r="78" spans="1:56" s="75" customFormat="1">
      <c r="A78" s="635"/>
      <c r="B78" s="617" t="s">
        <v>759</v>
      </c>
      <c r="C78" s="617" t="s">
        <v>761</v>
      </c>
      <c r="D78" s="617" t="s">
        <v>707</v>
      </c>
      <c r="E78" s="616" t="s">
        <v>752</v>
      </c>
      <c r="F78" s="616"/>
      <c r="G78" s="616" t="s">
        <v>363</v>
      </c>
      <c r="H78" s="694" t="s">
        <v>367</v>
      </c>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v>0.4</v>
      </c>
      <c r="AH78" s="692">
        <v>0.3</v>
      </c>
      <c r="AI78" s="692">
        <v>0.2</v>
      </c>
      <c r="AJ78" s="692">
        <v>0.4</v>
      </c>
      <c r="AK78" s="692">
        <v>0.3</v>
      </c>
      <c r="AL78" s="692">
        <v>5.5</v>
      </c>
      <c r="AM78" s="692">
        <v>8.3000000000000007</v>
      </c>
      <c r="AN78" s="692">
        <v>9.1999999999999993</v>
      </c>
      <c r="AO78" s="692">
        <v>0.40060917900999998</v>
      </c>
      <c r="AP78" s="692">
        <v>0.31473367009000003</v>
      </c>
      <c r="AQ78" s="692">
        <v>0.111474038</v>
      </c>
      <c r="AR78" s="692">
        <v>0.237302711</v>
      </c>
      <c r="AS78" s="692">
        <v>0.23535367199999999</v>
      </c>
      <c r="AT78" s="692">
        <v>0.14118225400000003</v>
      </c>
      <c r="AU78" s="692">
        <v>0.2</v>
      </c>
      <c r="AV78" s="691" t="e">
        <f>ROUND($AY78-$AX78,1)</f>
        <v>#VALUE!</v>
      </c>
      <c r="AW78" s="691"/>
      <c r="AX78" s="691" t="e">
        <f>(-[1]!HsGetValue(AX$1,"Scenario#"&amp;AX$3&amp;"","Year#"&amp;AX$4&amp;"","Period#"&amp;AX$6&amp;"","View#"&amp;AX$7&amp;"","Entity#"&amp;$B79&amp;"","Value#"&amp;AX$8&amp;"","Account#"&amp;$F79&amp;"","ICP#"&amp;AX$9&amp;"","Custom1#"&amp;AX$10&amp;"","Custom2#"&amp;AX$11&amp;"","Custom3#"&amp;AX$12&amp;"","Custom4#"&amp;AX$13&amp;"")-[1]!HsGetValue(AX$1,"Scenario#"&amp;AX$3&amp;"","Year#"&amp;AX$4&amp;"","Period#"&amp;AX$6&amp;"","View#"&amp;AX$7&amp;"","Entity#"&amp;$B79&amp;"","Value#"&amp;AX$8&amp;"","Account#"&amp;$G79&amp;"","ICP#"&amp;AX$9&amp;"","Custom1#"&amp;AX$10&amp;"","Custom2#"&amp;AX$11&amp;"","Custom3#"&amp;AX$12&amp;"","Custom4#"&amp;AX$13&amp;"")+[1]!HsGetValue(AX$1,"Scenario#"&amp;AX$3&amp;"","Year#"&amp;AX$4&amp;"","Period#"&amp;AX$6&amp;"","View#"&amp;AX$7&amp;"","Entity#"&amp;$C77&amp;"","Value#"&amp;AX$8&amp;"","Account#"&amp;$F79&amp;"","ICP#"&amp;AX$9&amp;"","Custom1#"&amp;AX$10&amp;"","Custom2#"&amp;AX$11&amp;"","Custom3#"&amp;AX$12&amp;"","Custom4#"&amp;AX$13&amp;"")+[1]!HsGetValue(AX$1,"Scenario#"&amp;AX$3&amp;"","Year#"&amp;AX$4&amp;"","Period#"&amp;AX$6&amp;"","View#"&amp;AX$7&amp;"","Entity#"&amp;$C77&amp;"","Value#"&amp;AX$8&amp;"","Account#"&amp;$G79&amp;"","ICP#"&amp;AX$9&amp;"","Custom1#"&amp;AX$10&amp;"","Custom2#"&amp;AX$11&amp;"","Custom3#"&amp;AX$12&amp;"","Custom4#"&amp;AX$13&amp;"")+[1]!HsGetValue(AX$1,"Scenario#"&amp;AX$3&amp;"","Year#"&amp;AX$4&amp;"","Period#"&amp;AX$6&amp;"","View#"&amp;AX$7&amp;"","Entity#"&amp;$C78&amp;"","Value#"&amp;AX$8&amp;"","Account#"&amp;$F79&amp;"","ICP#"&amp;AX$9&amp;"","Custom1#"&amp;AX$10&amp;"","Custom2#"&amp;AX$11&amp;"","Custom3#"&amp;AX$12&amp;"","Custom4#"&amp;AX$13&amp;"")+[1]!HsGetValue(AX$1,"Scenario#"&amp;AX$3&amp;"","Year#"&amp;AX$4&amp;"","Period#"&amp;AX$6&amp;"","View#"&amp;AX$7&amp;"","Entity#"&amp;$C78&amp;"","Value#"&amp;AX$8&amp;"","Account#"&amp;$G79&amp;"","ICP#"&amp;AX$9&amp;"","Custom1#"&amp;AX$10&amp;"","Custom2#"&amp;AX$11&amp;"","Custom3#"&amp;AX$12&amp;"","Custom4#"&amp;AX$13&amp;"")+[1]!HsGetValue(AX$1,"Scenario#"&amp;AX$3&amp;"","Year#"&amp;AX$4&amp;"","Period#"&amp;AX$6&amp;"","View#"&amp;AX$7&amp;"","Entity#"&amp;$C79&amp;"","Value#"&amp;AX$8&amp;"","Account#"&amp;$F79&amp;"","ICP#"&amp;AX$9&amp;"","Custom1#"&amp;AX$10&amp;"","Custom2#"&amp;AX$11&amp;"","Custom3#"&amp;AX$12&amp;"","Custom4#"&amp;AX$13&amp;"")+[1]!HsGetValue(AX$1,"Scenario#"&amp;AX$3&amp;"","Year#"&amp;AX$4&amp;"","Period#"&amp;AX$6&amp;"","View#"&amp;AX$7&amp;"","Entity#"&amp;$C79&amp;"","Value#"&amp;AX$8&amp;"","Account#"&amp;$G79&amp;"","ICP#"&amp;AX$9&amp;"","Custom1#"&amp;AX$10&amp;"","Custom2#"&amp;AX$11&amp;"","Custom3#"&amp;AX$12&amp;"","Custom4#"&amp;AX$13&amp;""))/1000</f>
        <v>#VALUE!</v>
      </c>
      <c r="AY78" s="691" t="e">
        <f>(-[1]!HsGetValue(AY$1,"Scenario#"&amp;AY$3&amp;"","Year#"&amp;AY$4&amp;"","Period#"&amp;AY$6&amp;"","View#"&amp;AY$7&amp;"","Entity#"&amp;$B79&amp;"","Value#"&amp;AY$8&amp;"","Account#"&amp;$F79&amp;"","ICP#"&amp;AY$9&amp;"","Custom1#"&amp;AY$10&amp;"","Custom2#"&amp;AY$11&amp;"","Custom3#"&amp;AY$12&amp;"","Custom4#"&amp;AY$13&amp;"")-[1]!HsGetValue(AY$1,"Scenario#"&amp;AY$3&amp;"","Year#"&amp;AY$4&amp;"","Period#"&amp;AY$6&amp;"","View#"&amp;AY$7&amp;"","Entity#"&amp;$B79&amp;"","Value#"&amp;AY$8&amp;"","Account#"&amp;$G79&amp;"","ICP#"&amp;AY$9&amp;"","Custom1#"&amp;AY$10&amp;"","Custom2#"&amp;AY$11&amp;"","Custom3#"&amp;AY$12&amp;"","Custom4#"&amp;AY$13&amp;"")+[1]!HsGetValue(AY$1,"Scenario#"&amp;AY$3&amp;"","Year#"&amp;AY$4&amp;"","Period#"&amp;AY$6&amp;"","View#"&amp;AY$7&amp;"","Entity#"&amp;$C77&amp;"","Value#"&amp;AY$8&amp;"","Account#"&amp;$F79&amp;"","ICP#"&amp;AY$9&amp;"","Custom1#"&amp;AY$10&amp;"","Custom2#"&amp;AY$11&amp;"","Custom3#"&amp;AY$12&amp;"","Custom4#"&amp;AY$13&amp;"")+[1]!HsGetValue(AY$1,"Scenario#"&amp;AY$3&amp;"","Year#"&amp;AY$4&amp;"","Period#"&amp;AY$6&amp;"","View#"&amp;AY$7&amp;"","Entity#"&amp;$C77&amp;"","Value#"&amp;AY$8&amp;"","Account#"&amp;$G79&amp;"","ICP#"&amp;AY$9&amp;"","Custom1#"&amp;AY$10&amp;"","Custom2#"&amp;AY$11&amp;"","Custom3#"&amp;AY$12&amp;"","Custom4#"&amp;AY$13&amp;"")+[1]!HsGetValue(AY$1,"Scenario#"&amp;AY$3&amp;"","Year#"&amp;AY$4&amp;"","Period#"&amp;AY$6&amp;"","View#"&amp;AY$7&amp;"","Entity#"&amp;$C78&amp;"","Value#"&amp;AY$8&amp;"","Account#"&amp;$F79&amp;"","ICP#"&amp;AY$9&amp;"","Custom1#"&amp;AY$10&amp;"","Custom2#"&amp;AY$11&amp;"","Custom3#"&amp;AY$12&amp;"","Custom4#"&amp;AY$13&amp;"")+[1]!HsGetValue(AY$1,"Scenario#"&amp;AY$3&amp;"","Year#"&amp;AY$4&amp;"","Period#"&amp;AY$6&amp;"","View#"&amp;AY$7&amp;"","Entity#"&amp;$C78&amp;"","Value#"&amp;AY$8&amp;"","Account#"&amp;$G79&amp;"","ICP#"&amp;AY$9&amp;"","Custom1#"&amp;AY$10&amp;"","Custom2#"&amp;AY$11&amp;"","Custom3#"&amp;AY$12&amp;"","Custom4#"&amp;AY$13&amp;"")+[1]!HsGetValue(AY$1,"Scenario#"&amp;AY$3&amp;"","Year#"&amp;AY$4&amp;"","Period#"&amp;AY$6&amp;"","View#"&amp;AY$7&amp;"","Entity#"&amp;$C79&amp;"","Value#"&amp;AY$8&amp;"","Account#"&amp;$F79&amp;"","ICP#"&amp;AY$9&amp;"","Custom1#"&amp;AY$10&amp;"","Custom2#"&amp;AY$11&amp;"","Custom3#"&amp;AY$12&amp;"","Custom4#"&amp;AY$13&amp;"")+[1]!HsGetValue(AY$1,"Scenario#"&amp;AY$3&amp;"","Year#"&amp;AY$4&amp;"","Period#"&amp;AY$6&amp;"","View#"&amp;AY$7&amp;"","Entity#"&amp;$C79&amp;"","Value#"&amp;AY$8&amp;"","Account#"&amp;$G79&amp;"","ICP#"&amp;AY$9&amp;"","Custom1#"&amp;AY$10&amp;"","Custom2#"&amp;AY$11&amp;"","Custom3#"&amp;AY$12&amp;"","Custom4#"&amp;AY$13&amp;""))/1000</f>
        <v>#VALUE!</v>
      </c>
      <c r="AZ78" s="565"/>
      <c r="BA78" s="496"/>
      <c r="BB78" s="506" t="e">
        <f>BA78-AV78</f>
        <v>#VALUE!</v>
      </c>
      <c r="BC78" s="73"/>
      <c r="BD78" s="73"/>
    </row>
    <row r="79" spans="1:56" s="75" customFormat="1" ht="21" thickBot="1">
      <c r="A79" s="635"/>
      <c r="B79" s="617" t="s">
        <v>759</v>
      </c>
      <c r="C79" s="617" t="s">
        <v>762</v>
      </c>
      <c r="D79" s="617" t="s">
        <v>707</v>
      </c>
      <c r="E79" s="616" t="s">
        <v>754</v>
      </c>
      <c r="F79" s="616" t="s">
        <v>366</v>
      </c>
      <c r="G79" s="616" t="s">
        <v>365</v>
      </c>
      <c r="H79" s="37" t="s">
        <v>1095</v>
      </c>
      <c r="I79" s="568"/>
      <c r="J79" s="568"/>
      <c r="K79" s="568"/>
      <c r="L79" s="568"/>
      <c r="M79" s="553"/>
      <c r="N79" s="553"/>
      <c r="O79" s="553"/>
      <c r="P79" s="553"/>
      <c r="Q79" s="553"/>
      <c r="R79" s="553"/>
      <c r="S79" s="553"/>
      <c r="T79" s="553"/>
      <c r="U79" s="553"/>
      <c r="V79" s="553"/>
      <c r="W79" s="553"/>
      <c r="X79" s="553"/>
      <c r="Y79" s="553"/>
      <c r="Z79" s="553"/>
      <c r="AA79" s="553"/>
      <c r="AB79" s="553"/>
      <c r="AC79" s="553"/>
      <c r="AD79" s="553"/>
      <c r="AE79" s="553"/>
      <c r="AF79" s="553"/>
      <c r="AG79" s="553">
        <v>0.4</v>
      </c>
      <c r="AH79" s="553">
        <v>0.3</v>
      </c>
      <c r="AI79" s="553">
        <v>0.2</v>
      </c>
      <c r="AJ79" s="553">
        <v>0.4</v>
      </c>
      <c r="AK79" s="553">
        <v>0.3</v>
      </c>
      <c r="AL79" s="553">
        <v>6.7</v>
      </c>
      <c r="AM79" s="553">
        <v>9.5</v>
      </c>
      <c r="AN79" s="553">
        <v>10.1</v>
      </c>
      <c r="AO79" s="800">
        <v>0.40060907900999998</v>
      </c>
      <c r="AP79" s="800">
        <v>0.31473376999000002</v>
      </c>
      <c r="AQ79" s="800">
        <v>0.111474038</v>
      </c>
      <c r="AR79" s="800">
        <v>0.237302711</v>
      </c>
      <c r="AS79" s="800">
        <v>0.23535367199999999</v>
      </c>
      <c r="AT79" s="800">
        <v>0.14118225400000003</v>
      </c>
      <c r="AU79" s="800">
        <v>0.2</v>
      </c>
      <c r="AV79" s="723" t="e">
        <f>ROUND($AY79-$AX79,1)</f>
        <v>#VALUE!</v>
      </c>
      <c r="AW79" s="402"/>
      <c r="AX79" s="803" t="e">
        <f>(-[1]!HsGetValue(AX$1,"Scenario#"&amp;AX$3&amp;"","Year#"&amp;AX$4&amp;"","Period#"&amp;AX$6&amp;"","View#"&amp;AX$7&amp;"","Entity#"&amp;$B80&amp;"","Value#"&amp;AX$8&amp;"","Account#"&amp;$G80&amp;"","ICP#"&amp;AX$9&amp;"","Custom1#"&amp;AX$10&amp;"","Custom2#"&amp;AX$11&amp;"","Custom3#"&amp;AX$12&amp;"","Custom4#"&amp;AX$13&amp;"")+[1]!HsGetValue(AX$1,"Scenario#"&amp;AX$3&amp;"","Year#"&amp;AX$4&amp;"","Period#"&amp;AX$6&amp;"","View#"&amp;AX$7&amp;"","Entity#"&amp;$C77&amp;"","Value#"&amp;AX$8&amp;"","Account#"&amp;$G80&amp;"","ICP#"&amp;AX$9&amp;"","Custom1#"&amp;AX$10&amp;"","Custom2#"&amp;AX$11&amp;"","Custom3#"&amp;AX$12&amp;"","Custom4#"&amp;AX$13&amp;"")+[1]!HsGetValue(AX$1,"Scenario#"&amp;AX$3&amp;"","Year#"&amp;AX$4&amp;"","Period#"&amp;AX$6&amp;"","View#"&amp;AX$7&amp;"","Entity#"&amp;$C78&amp;"","Value#"&amp;AX$8&amp;"","Account#"&amp;$G80&amp;"","ICP#"&amp;AX$9&amp;"","Custom1#"&amp;AX$10&amp;"","Custom2#"&amp;AX$11&amp;"","Custom3#"&amp;AX$12&amp;"","Custom4#"&amp;AX$13&amp;"")+[1]!HsGetValue(AX$1,"Scenario#"&amp;AX$3&amp;"","Year#"&amp;AX$4&amp;"","Period#"&amp;AX$6&amp;"","View#"&amp;AX$7&amp;"","Entity#"&amp;$C79&amp;"","Value#"&amp;AX$8&amp;"","Account#"&amp;$G80&amp;"","ICP#"&amp;AX$9&amp;"","Custom1#"&amp;AX$10&amp;"","Custom2#"&amp;AX$11&amp;"","Custom3#"&amp;AX$12&amp;"","Custom4#"&amp;AX$13&amp;""))/1000</f>
        <v>#VALUE!</v>
      </c>
      <c r="AY79" s="803" t="e">
        <f>(-[1]!HsGetValue(AY$1,"Scenario#"&amp;AY$3&amp;"","Year#"&amp;AY$4&amp;"","Period#"&amp;AY$6&amp;"","View#"&amp;AY$7&amp;"","Entity#"&amp;$B80&amp;"","Value#"&amp;AY$8&amp;"","Account#"&amp;$G80&amp;"","ICP#"&amp;AY$9&amp;"","Custom1#"&amp;AY$10&amp;"","Custom2#"&amp;AY$11&amp;"","Custom3#"&amp;AY$12&amp;"","Custom4#"&amp;AY$13&amp;"")+[1]!HsGetValue(AY$1,"Scenario#"&amp;AY$3&amp;"","Year#"&amp;AY$4&amp;"","Period#"&amp;AY$6&amp;"","View#"&amp;AY$7&amp;"","Entity#"&amp;$C77&amp;"","Value#"&amp;AY$8&amp;"","Account#"&amp;$G80&amp;"","ICP#"&amp;AY$9&amp;"","Custom1#"&amp;AY$10&amp;"","Custom2#"&amp;AY$11&amp;"","Custom3#"&amp;AY$12&amp;"","Custom4#"&amp;AY$13&amp;"")+[1]!HsGetValue(AY$1,"Scenario#"&amp;AY$3&amp;"","Year#"&amp;AY$4&amp;"","Period#"&amp;AY$6&amp;"","View#"&amp;AY$7&amp;"","Entity#"&amp;$C78&amp;"","Value#"&amp;AY$8&amp;"","Account#"&amp;$G80&amp;"","ICP#"&amp;AY$9&amp;"","Custom1#"&amp;AY$10&amp;"","Custom2#"&amp;AY$11&amp;"","Custom3#"&amp;AY$12&amp;"","Custom4#"&amp;AY$13&amp;"")+[1]!HsGetValue(AY$1,"Scenario#"&amp;AY$3&amp;"","Year#"&amp;AY$4&amp;"","Period#"&amp;AY$6&amp;"","View#"&amp;AY$7&amp;"","Entity#"&amp;$C79&amp;"","Value#"&amp;AY$8&amp;"","Account#"&amp;$G80&amp;"","ICP#"&amp;AY$9&amp;"","Custom1#"&amp;AY$10&amp;"","Custom2#"&amp;AY$11&amp;"","Custom3#"&amp;AY$12&amp;"","Custom4#"&amp;AY$13&amp;""))/1000</f>
        <v>#VALUE!</v>
      </c>
      <c r="AZ79" s="403"/>
      <c r="BA79" s="496"/>
      <c r="BB79" s="506" t="e">
        <f>BA79-AV79</f>
        <v>#VALUE!</v>
      </c>
      <c r="BD79" s="73"/>
    </row>
    <row r="80" spans="1:56" s="75" customFormat="1" ht="21" thickTop="1">
      <c r="A80" s="635"/>
      <c r="B80" s="436" t="s">
        <v>759</v>
      </c>
      <c r="G80" s="75" t="s">
        <v>339</v>
      </c>
      <c r="H80" s="694" t="s">
        <v>824</v>
      </c>
      <c r="I80" s="698"/>
      <c r="J80" s="69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8"/>
      <c r="AI80" s="698"/>
      <c r="AJ80" s="698"/>
      <c r="AK80" s="698"/>
      <c r="AL80" s="698"/>
      <c r="AM80" s="698"/>
      <c r="AN80" s="698"/>
      <c r="AO80" s="698"/>
      <c r="AP80" s="698"/>
      <c r="AQ80" s="698"/>
      <c r="AR80" s="698"/>
      <c r="AS80" s="698"/>
      <c r="AT80" s="698"/>
      <c r="AU80" s="698"/>
      <c r="AV80" s="699"/>
      <c r="AW80" s="699"/>
      <c r="AX80" s="699"/>
      <c r="AY80" s="699"/>
      <c r="AZ80" s="558"/>
      <c r="BA80" s="494"/>
      <c r="BB80" s="507"/>
      <c r="BC80" s="73"/>
      <c r="BD80" s="73"/>
    </row>
    <row r="81" spans="1:56" s="75" customFormat="1" ht="39" customHeight="1">
      <c r="A81" s="635"/>
      <c r="B81" s="617"/>
      <c r="C81" s="436"/>
      <c r="D81" s="436"/>
      <c r="E81" s="432"/>
      <c r="F81" s="432"/>
      <c r="G81" s="432"/>
      <c r="H81" s="686" t="s">
        <v>823</v>
      </c>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698"/>
      <c r="AR81" s="698"/>
      <c r="AS81" s="698"/>
      <c r="AT81" s="698"/>
      <c r="AU81" s="698"/>
      <c r="AV81" s="699"/>
      <c r="AW81" s="699"/>
      <c r="AX81" s="699"/>
      <c r="AY81" s="699"/>
      <c r="AZ81" s="429"/>
      <c r="BA81" s="497"/>
      <c r="BB81" s="507"/>
      <c r="BC81" s="73"/>
      <c r="BD81" s="73"/>
    </row>
    <row r="82" spans="1:56" s="75" customFormat="1" ht="21" thickBot="1">
      <c r="A82" s="635"/>
      <c r="B82" s="617"/>
      <c r="C82" s="436"/>
      <c r="D82" s="436"/>
      <c r="E82" s="432"/>
      <c r="F82" s="432"/>
      <c r="G82" s="432"/>
      <c r="H82" s="693" t="s">
        <v>249</v>
      </c>
      <c r="I82" s="695" t="s">
        <v>18</v>
      </c>
      <c r="J82" s="695" t="s">
        <v>19</v>
      </c>
      <c r="K82" s="695" t="s">
        <v>20</v>
      </c>
      <c r="L82" s="695" t="s">
        <v>21</v>
      </c>
      <c r="M82" s="695" t="s">
        <v>22</v>
      </c>
      <c r="N82" s="695" t="s">
        <v>23</v>
      </c>
      <c r="O82" s="695" t="s">
        <v>24</v>
      </c>
      <c r="P82" s="695" t="s">
        <v>25</v>
      </c>
      <c r="Q82" s="695" t="s">
        <v>26</v>
      </c>
      <c r="R82" s="695" t="s">
        <v>27</v>
      </c>
      <c r="S82" s="695" t="s">
        <v>28</v>
      </c>
      <c r="T82" s="695" t="s">
        <v>29</v>
      </c>
      <c r="U82" s="695" t="s">
        <v>30</v>
      </c>
      <c r="V82" s="695" t="s">
        <v>31</v>
      </c>
      <c r="W82" s="695" t="s">
        <v>32</v>
      </c>
      <c r="X82" s="695" t="s">
        <v>33</v>
      </c>
      <c r="Y82" s="695" t="s">
        <v>34</v>
      </c>
      <c r="Z82" s="695" t="s">
        <v>35</v>
      </c>
      <c r="AA82" s="695" t="s">
        <v>36</v>
      </c>
      <c r="AB82" s="695" t="s">
        <v>37</v>
      </c>
      <c r="AC82" s="695" t="s">
        <v>38</v>
      </c>
      <c r="AD82" s="695" t="s">
        <v>39</v>
      </c>
      <c r="AE82" s="695" t="s">
        <v>40</v>
      </c>
      <c r="AF82" s="695" t="s">
        <v>41</v>
      </c>
      <c r="AG82" s="695" t="s">
        <v>6</v>
      </c>
      <c r="AH82" s="695" t="s">
        <v>690</v>
      </c>
      <c r="AI82" s="695" t="s">
        <v>695</v>
      </c>
      <c r="AJ82" s="695" t="s">
        <v>701</v>
      </c>
      <c r="AK82" s="695" t="s">
        <v>704</v>
      </c>
      <c r="AL82" s="695" t="s">
        <v>730</v>
      </c>
      <c r="AM82" s="695" t="s">
        <v>776</v>
      </c>
      <c r="AN82" s="695" t="s">
        <v>791</v>
      </c>
      <c r="AO82" s="695" t="s">
        <v>842</v>
      </c>
      <c r="AP82" s="695" t="s">
        <v>884</v>
      </c>
      <c r="AQ82" s="695" t="s">
        <v>925</v>
      </c>
      <c r="AR82" s="695" t="s">
        <v>938</v>
      </c>
      <c r="AS82" s="695" t="s">
        <v>955</v>
      </c>
      <c r="AT82" s="695" t="s">
        <v>982</v>
      </c>
      <c r="AU82" s="695" t="s">
        <v>986</v>
      </c>
      <c r="AV82" s="696" t="e">
        <f>AV$14</f>
        <v>#REF!</v>
      </c>
      <c r="AW82" s="697"/>
      <c r="AX82" s="696"/>
      <c r="AY82" s="696" t="e">
        <f>$AY$5</f>
        <v>#REF!</v>
      </c>
      <c r="AZ82" s="554"/>
      <c r="BA82" s="495" t="s">
        <v>39</v>
      </c>
      <c r="BB82" s="506"/>
      <c r="BC82" s="73"/>
      <c r="BD82" s="73"/>
    </row>
    <row r="83" spans="1:56" s="75" customFormat="1">
      <c r="A83" s="635"/>
      <c r="B83" s="617"/>
      <c r="C83" s="436"/>
      <c r="D83" s="436"/>
      <c r="E83" s="432"/>
      <c r="F83" s="432"/>
      <c r="G83" s="432"/>
      <c r="H83" s="694" t="s">
        <v>362</v>
      </c>
      <c r="I83" s="700"/>
      <c r="J83" s="700"/>
      <c r="K83" s="700"/>
      <c r="L83" s="700"/>
      <c r="M83" s="680"/>
      <c r="N83" s="680"/>
      <c r="O83" s="680"/>
      <c r="P83" s="680"/>
      <c r="Q83" s="680"/>
      <c r="R83" s="680"/>
      <c r="S83" s="680"/>
      <c r="T83" s="680"/>
      <c r="U83" s="680"/>
      <c r="V83" s="680"/>
      <c r="W83" s="680"/>
      <c r="X83" s="680"/>
      <c r="Y83" s="680"/>
      <c r="Z83" s="680"/>
      <c r="AA83" s="680"/>
      <c r="AB83" s="680"/>
      <c r="AC83" s="680"/>
      <c r="AD83" s="680"/>
      <c r="AE83" s="680"/>
      <c r="AF83" s="680"/>
      <c r="AG83" s="680">
        <v>0</v>
      </c>
      <c r="AH83" s="680">
        <v>0</v>
      </c>
      <c r="AI83" s="680">
        <v>0</v>
      </c>
      <c r="AJ83" s="680">
        <v>0</v>
      </c>
      <c r="AK83" s="680">
        <v>0</v>
      </c>
      <c r="AL83" s="680">
        <v>17</v>
      </c>
      <c r="AM83" s="680">
        <v>13</v>
      </c>
      <c r="AN83" s="680">
        <v>9</v>
      </c>
      <c r="AO83" s="680">
        <v>0</v>
      </c>
      <c r="AP83" s="680">
        <v>0</v>
      </c>
      <c r="AQ83" s="680">
        <v>0</v>
      </c>
      <c r="AR83" s="680">
        <v>0</v>
      </c>
      <c r="AS83" s="680">
        <v>0</v>
      </c>
      <c r="AT83" s="680">
        <v>0</v>
      </c>
      <c r="AU83" s="680">
        <v>0</v>
      </c>
      <c r="AV83" s="667" t="e">
        <f>ROUND($AY83,0)</f>
        <v>#VALUE!</v>
      </c>
      <c r="AW83" s="667"/>
      <c r="AX83" s="665"/>
      <c r="AY83" s="701" t="e">
        <f>(AY77-AX77)/($AY$79-$AX$79)*100</f>
        <v>#VALUE!</v>
      </c>
      <c r="AZ83" s="558"/>
      <c r="BA83" s="619"/>
      <c r="BB83" s="506" t="e">
        <f>BA83-AV83</f>
        <v>#VALUE!</v>
      </c>
      <c r="BC83" s="437" t="s">
        <v>711</v>
      </c>
      <c r="BD83" s="73"/>
    </row>
    <row r="84" spans="1:56" s="75" customFormat="1">
      <c r="A84" s="635"/>
      <c r="B84" s="617"/>
      <c r="C84" s="436"/>
      <c r="D84" s="436"/>
      <c r="E84" s="432"/>
      <c r="F84" s="432"/>
      <c r="G84" s="432"/>
      <c r="H84" s="694" t="s">
        <v>367</v>
      </c>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v>100</v>
      </c>
      <c r="AH84" s="700">
        <v>100</v>
      </c>
      <c r="AI84" s="700">
        <v>100</v>
      </c>
      <c r="AJ84" s="700">
        <v>100</v>
      </c>
      <c r="AK84" s="700">
        <v>100</v>
      </c>
      <c r="AL84" s="700">
        <v>83</v>
      </c>
      <c r="AM84" s="700">
        <v>87</v>
      </c>
      <c r="AN84" s="700">
        <v>91</v>
      </c>
      <c r="AO84" s="700">
        <v>100.00002496199043</v>
      </c>
      <c r="AP84" s="700">
        <v>99.999968258887506</v>
      </c>
      <c r="AQ84" s="700">
        <v>100</v>
      </c>
      <c r="AR84" s="700">
        <v>100</v>
      </c>
      <c r="AS84" s="700">
        <v>100</v>
      </c>
      <c r="AT84" s="700">
        <v>100</v>
      </c>
      <c r="AU84" s="700">
        <v>100</v>
      </c>
      <c r="AV84" s="697" t="e">
        <f>ROUND($AY84,0)</f>
        <v>#VALUE!</v>
      </c>
      <c r="AW84" s="697"/>
      <c r="AX84" s="665"/>
      <c r="AY84" s="701" t="e">
        <f>(AY78-AX78)/($AY$79-$AX$79)*100</f>
        <v>#VALUE!</v>
      </c>
      <c r="AZ84" s="554"/>
      <c r="BA84" s="495"/>
      <c r="BB84" s="506" t="e">
        <f>BA84-AV84</f>
        <v>#VALUE!</v>
      </c>
      <c r="BC84" s="483" t="s">
        <v>368</v>
      </c>
      <c r="BD84" s="73"/>
    </row>
    <row r="85" spans="1:56" s="75" customFormat="1" ht="21" thickBot="1">
      <c r="A85" s="635"/>
      <c r="B85" s="617"/>
      <c r="C85" s="436"/>
      <c r="D85" s="436"/>
      <c r="E85" s="432"/>
      <c r="F85" s="432"/>
      <c r="G85" s="432"/>
      <c r="H85" s="687" t="s">
        <v>1095</v>
      </c>
      <c r="I85" s="702"/>
      <c r="J85" s="702"/>
      <c r="K85" s="702"/>
      <c r="L85" s="702"/>
      <c r="M85" s="702"/>
      <c r="N85" s="702"/>
      <c r="O85" s="702"/>
      <c r="P85" s="702"/>
      <c r="Q85" s="702"/>
      <c r="R85" s="702"/>
      <c r="S85" s="702"/>
      <c r="T85" s="702"/>
      <c r="U85" s="702"/>
      <c r="V85" s="702"/>
      <c r="W85" s="702"/>
      <c r="X85" s="702"/>
      <c r="Y85" s="702"/>
      <c r="Z85" s="702"/>
      <c r="AA85" s="702"/>
      <c r="AB85" s="702"/>
      <c r="AC85" s="702"/>
      <c r="AD85" s="702"/>
      <c r="AE85" s="702"/>
      <c r="AF85" s="702"/>
      <c r="AG85" s="702">
        <v>100</v>
      </c>
      <c r="AH85" s="702">
        <v>100</v>
      </c>
      <c r="AI85" s="702">
        <v>100</v>
      </c>
      <c r="AJ85" s="702">
        <v>100</v>
      </c>
      <c r="AK85" s="702">
        <v>100</v>
      </c>
      <c r="AL85" s="702">
        <v>100</v>
      </c>
      <c r="AM85" s="702">
        <v>100</v>
      </c>
      <c r="AN85" s="702">
        <v>100</v>
      </c>
      <c r="AO85" s="702">
        <v>100</v>
      </c>
      <c r="AP85" s="702">
        <v>100</v>
      </c>
      <c r="AQ85" s="702">
        <v>100</v>
      </c>
      <c r="AR85" s="702">
        <v>100</v>
      </c>
      <c r="AS85" s="702">
        <v>100</v>
      </c>
      <c r="AT85" s="702">
        <v>100</v>
      </c>
      <c r="AU85" s="702">
        <v>100</v>
      </c>
      <c r="AV85" s="703">
        <f>$AY85</f>
        <v>100</v>
      </c>
      <c r="AW85" s="704"/>
      <c r="AX85" s="703"/>
      <c r="AY85" s="705">
        <v>100</v>
      </c>
      <c r="AZ85" s="435"/>
      <c r="BA85" s="498"/>
      <c r="BB85" s="509">
        <f>BA85-AV85</f>
        <v>-100</v>
      </c>
      <c r="BD85" s="73"/>
    </row>
    <row r="86" spans="1:56" ht="21" thickTop="1">
      <c r="H86" s="694" t="s">
        <v>824</v>
      </c>
      <c r="BA86" s="494"/>
      <c r="BB86" s="507"/>
    </row>
    <row r="87" spans="1:56" ht="39" customHeight="1">
      <c r="H87" s="1" t="s">
        <v>370</v>
      </c>
      <c r="BA87" s="494"/>
      <c r="BB87" s="507"/>
    </row>
    <row r="88" spans="1:56" ht="18.75" thickBot="1">
      <c r="H88" s="5" t="s">
        <v>17</v>
      </c>
      <c r="I88" s="580" t="s">
        <v>18</v>
      </c>
      <c r="J88" s="580" t="s">
        <v>19</v>
      </c>
      <c r="K88" s="580" t="s">
        <v>20</v>
      </c>
      <c r="L88" s="580" t="s">
        <v>21</v>
      </c>
      <c r="M88" s="580" t="s">
        <v>22</v>
      </c>
      <c r="N88" s="580" t="s">
        <v>23</v>
      </c>
      <c r="O88" s="580" t="s">
        <v>24</v>
      </c>
      <c r="P88" s="580" t="s">
        <v>25</v>
      </c>
      <c r="Q88" s="580" t="s">
        <v>26</v>
      </c>
      <c r="R88" s="580" t="s">
        <v>27</v>
      </c>
      <c r="S88" s="580" t="s">
        <v>28</v>
      </c>
      <c r="T88" s="580" t="s">
        <v>29</v>
      </c>
      <c r="U88" s="580" t="s">
        <v>30</v>
      </c>
      <c r="V88" s="580" t="s">
        <v>31</v>
      </c>
      <c r="W88" s="580" t="s">
        <v>32</v>
      </c>
      <c r="X88" s="580" t="s">
        <v>33</v>
      </c>
      <c r="Y88" s="580" t="s">
        <v>34</v>
      </c>
      <c r="Z88" s="580" t="s">
        <v>35</v>
      </c>
      <c r="AA88" s="580" t="s">
        <v>36</v>
      </c>
      <c r="AB88" s="580" t="s">
        <v>37</v>
      </c>
      <c r="AC88" s="580" t="s">
        <v>38</v>
      </c>
      <c r="AD88" s="580" t="s">
        <v>39</v>
      </c>
      <c r="AE88" s="580" t="s">
        <v>40</v>
      </c>
      <c r="AF88" s="580" t="s">
        <v>41</v>
      </c>
      <c r="AG88" s="580" t="s">
        <v>6</v>
      </c>
      <c r="AH88" s="580" t="s">
        <v>690</v>
      </c>
      <c r="AI88" s="580" t="s">
        <v>695</v>
      </c>
      <c r="AJ88" s="580" t="s">
        <v>701</v>
      </c>
      <c r="AK88" s="580" t="s">
        <v>704</v>
      </c>
      <c r="AL88" s="580" t="s">
        <v>730</v>
      </c>
      <c r="AM88" s="580" t="s">
        <v>776</v>
      </c>
      <c r="AN88" s="580" t="s">
        <v>791</v>
      </c>
      <c r="AO88" s="580" t="s">
        <v>842</v>
      </c>
      <c r="AP88" s="580" t="s">
        <v>884</v>
      </c>
      <c r="AQ88" s="580" t="s">
        <v>925</v>
      </c>
      <c r="AR88" s="580" t="s">
        <v>938</v>
      </c>
      <c r="AS88" s="580" t="s">
        <v>955</v>
      </c>
      <c r="AT88" s="580" t="s">
        <v>982</v>
      </c>
      <c r="AU88" s="580" t="s">
        <v>986</v>
      </c>
      <c r="AV88" s="363" t="e">
        <f>AV$14</f>
        <v>#REF!</v>
      </c>
      <c r="AW88" s="406"/>
      <c r="AX88" s="363" t="e">
        <f>$AX$6</f>
        <v>#REF!</v>
      </c>
      <c r="AY88" s="363" t="e">
        <f>$AY$5</f>
        <v>#REF!</v>
      </c>
      <c r="AZ88" s="449"/>
      <c r="BA88" s="495" t="s">
        <v>39</v>
      </c>
      <c r="BB88" s="506"/>
    </row>
    <row r="89" spans="1:56" ht="21">
      <c r="A89" s="634" t="s">
        <v>707</v>
      </c>
      <c r="B89" s="617" t="s">
        <v>750</v>
      </c>
      <c r="C89" s="617" t="s">
        <v>1069</v>
      </c>
      <c r="D89" s="617" t="s">
        <v>1070</v>
      </c>
      <c r="F89" s="616" t="s">
        <v>763</v>
      </c>
      <c r="G89" s="616">
        <v>300</v>
      </c>
      <c r="H89" s="707" t="s">
        <v>1075</v>
      </c>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v>911</v>
      </c>
      <c r="AH89" s="554">
        <v>611</v>
      </c>
      <c r="AI89" s="554">
        <v>556</v>
      </c>
      <c r="AJ89" s="554">
        <v>799</v>
      </c>
      <c r="AK89" s="554">
        <v>585</v>
      </c>
      <c r="AL89" s="607">
        <v>555</v>
      </c>
      <c r="AM89" s="607">
        <v>552</v>
      </c>
      <c r="AN89" s="607">
        <v>802</v>
      </c>
      <c r="AO89" s="680">
        <v>915.41697063313006</v>
      </c>
      <c r="AP89" s="680">
        <v>658.19739742687659</v>
      </c>
      <c r="AQ89" s="680">
        <v>745.90945936643948</v>
      </c>
      <c r="AR89" s="680">
        <v>1282.2831912577112</v>
      </c>
      <c r="AS89" s="680">
        <v>1214.7458229276945</v>
      </c>
      <c r="AT89" s="680">
        <v>1051.9984854713975</v>
      </c>
      <c r="AU89" s="680">
        <v>1349.1</v>
      </c>
      <c r="AV89" s="667" t="e">
        <f>ROUND($AY89-$AX89,1)</f>
        <v>#VALUE!</v>
      </c>
      <c r="AW89" s="406"/>
      <c r="AX89" s="667" t="e">
        <f>+AX96-AX90-AX91-AX92-AX93</f>
        <v>#VALUE!</v>
      </c>
      <c r="AY89" s="667" t="e">
        <f>+AY96-AY90-AY91-AY92-AY93</f>
        <v>#VALUE!</v>
      </c>
      <c r="AZ89" s="449"/>
      <c r="BA89" s="495"/>
      <c r="BB89" s="506" t="e">
        <f t="shared" ref="BB89:BB96" si="4">BA89-AV89</f>
        <v>#VALUE!</v>
      </c>
    </row>
    <row r="90" spans="1:56" ht="21">
      <c r="A90" s="634" t="s">
        <v>707</v>
      </c>
      <c r="B90" s="689" t="s">
        <v>757</v>
      </c>
      <c r="C90" s="617" t="s">
        <v>764</v>
      </c>
      <c r="D90" s="617" t="s">
        <v>765</v>
      </c>
      <c r="E90" s="617" t="s">
        <v>766</v>
      </c>
      <c r="F90" s="616" t="s">
        <v>763</v>
      </c>
      <c r="G90" s="616">
        <v>300</v>
      </c>
      <c r="H90" s="707" t="s">
        <v>1078</v>
      </c>
      <c r="I90" s="554"/>
      <c r="J90" s="554"/>
      <c r="K90" s="554"/>
      <c r="L90" s="554"/>
      <c r="M90" s="554"/>
      <c r="N90" s="554"/>
      <c r="O90" s="554"/>
      <c r="P90" s="554"/>
      <c r="Q90" s="554"/>
      <c r="R90" s="554"/>
      <c r="S90" s="554"/>
      <c r="T90" s="554"/>
      <c r="U90" s="554"/>
      <c r="V90" s="554"/>
      <c r="W90" s="554"/>
      <c r="X90" s="554"/>
      <c r="Y90" s="554"/>
      <c r="Z90" s="554"/>
      <c r="AA90" s="554"/>
      <c r="AB90" s="554"/>
      <c r="AC90" s="554"/>
      <c r="AD90" s="554"/>
      <c r="AE90" s="554"/>
      <c r="AF90" s="554"/>
      <c r="AG90" s="554">
        <v>48</v>
      </c>
      <c r="AH90" s="554">
        <v>42</v>
      </c>
      <c r="AI90" s="554">
        <v>46</v>
      </c>
      <c r="AJ90" s="554">
        <v>49</v>
      </c>
      <c r="AK90" s="554">
        <v>56</v>
      </c>
      <c r="AL90" s="607">
        <v>4683</v>
      </c>
      <c r="AM90" s="607">
        <v>5236</v>
      </c>
      <c r="AN90" s="607">
        <v>6251</v>
      </c>
      <c r="AO90" s="680">
        <v>74.328877275492488</v>
      </c>
      <c r="AP90" s="680">
        <v>79.554696834423169</v>
      </c>
      <c r="AQ90" s="680">
        <v>72.797873422930138</v>
      </c>
      <c r="AR90" s="680">
        <v>97.893194454477594</v>
      </c>
      <c r="AS90" s="680">
        <v>159.46788139179247</v>
      </c>
      <c r="AT90" s="680">
        <v>150.76951257636571</v>
      </c>
      <c r="AU90" s="680">
        <v>193.9</v>
      </c>
      <c r="AV90" s="667" t="e">
        <f>ROUND($AY90-$AX90,1)</f>
        <v>#VALUE!</v>
      </c>
      <c r="AW90" s="406"/>
      <c r="AX90" s="667" t="e">
        <f>([1]!HsGetValue(AX$1,"Scenario#"&amp;AX$3&amp;"","Year#"&amp;AX$4&amp;"","Period#"&amp;AX$6&amp;"","View#"&amp;AX$7&amp;"","Entity#"&amp;$B90&amp;"","Value#"&amp;AX$8&amp;"","Account#"&amp;$G90&amp;"","ICP#"&amp;AX$9&amp;"","Custom1#"&amp;AX$10&amp;"","Custom2#"&amp;AX$11&amp;"","Custom3#"&amp;AX$12&amp;"","Custom4#"&amp;AX$13&amp;"")+[1]!HsGetValue(AX$1,"Scenario#"&amp;AX$3&amp;"","Year#"&amp;AX$4&amp;"","Period#"&amp;AX$6&amp;"","View#"&amp;AX$7&amp;"","Entity#"&amp;$C89&amp;"","Value#"&amp;AX$8&amp;"","Account#"&amp;$G90&amp;"","ICP#"&amp;AX$9&amp;"","Custom1#"&amp;AX$10&amp;"","Custom2#"&amp;AX$11&amp;"","Custom3#"&amp;AX$12&amp;"","Custom4#"&amp;AX$13&amp;"")+[1]!HsGetValue(AX$1,"Scenario#"&amp;AX$3&amp;"","Year#"&amp;AX$4&amp;"","Period#"&amp;AX$6&amp;"","View#"&amp;AX$7&amp;"","Entity#"&amp;$D89&amp;"","Value#"&amp;AX$8&amp;"","Account#"&amp;$G90&amp;"","ICP#"&amp;AX$9&amp;"","Custom1#"&amp;AX$10&amp;"","Custom2#"&amp;AX$11&amp;"","Custom3#"&amp;AX$12&amp;"","Custom4#"&amp;AX$13&amp;""))/1000</f>
        <v>#VALUE!</v>
      </c>
      <c r="AY90" s="667" t="e">
        <f>([1]!HsGetValue(AY$1,"Scenario#"&amp;AY$3&amp;"","Year#"&amp;AY$4&amp;"","Period#"&amp;AY$6&amp;"","View#"&amp;AY$7&amp;"","Entity#"&amp;$B90&amp;"","Value#"&amp;AY$8&amp;"","Account#"&amp;$G90&amp;"","ICP#"&amp;AY$9&amp;"","Custom1#"&amp;AY$10&amp;"","Custom2#"&amp;AY$11&amp;"","Custom3#"&amp;AY$12&amp;"","Custom4#"&amp;AY$13&amp;"")+[1]!HsGetValue(AY$1,"Scenario#"&amp;AY$3&amp;"","Year#"&amp;AY$4&amp;"","Period#"&amp;AY$6&amp;"","View#"&amp;AY$7&amp;"","Entity#"&amp;$C89&amp;"","Value#"&amp;AY$8&amp;"","Account#"&amp;$G90&amp;"","ICP#"&amp;AY$9&amp;"","Custom1#"&amp;AY$10&amp;"","Custom2#"&amp;AY$11&amp;"","Custom3#"&amp;AY$12&amp;"","Custom4#"&amp;AY$13&amp;"")+[1]!HsGetValue(AY$1,"Scenario#"&amp;AY$3&amp;"","Year#"&amp;AY$4&amp;"","Period#"&amp;AY$6&amp;"","View#"&amp;AY$7&amp;"","Entity#"&amp;$D89&amp;"","Value#"&amp;AY$8&amp;"","Account#"&amp;$G90&amp;"","ICP#"&amp;AY$9&amp;"","Custom1#"&amp;AY$10&amp;"","Custom2#"&amp;AY$11&amp;"","Custom3#"&amp;AY$12&amp;"","Custom4#"&amp;AY$13&amp;""))/1000</f>
        <v>#VALUE!</v>
      </c>
      <c r="AZ90" s="449"/>
      <c r="BA90" s="495"/>
      <c r="BB90" s="506" t="e">
        <f t="shared" si="4"/>
        <v>#VALUE!</v>
      </c>
    </row>
    <row r="91" spans="1:56" ht="18" customHeight="1">
      <c r="A91" s="634" t="s">
        <v>707</v>
      </c>
      <c r="B91" s="617" t="s">
        <v>752</v>
      </c>
      <c r="C91" s="617" t="s">
        <v>755</v>
      </c>
      <c r="D91" s="617" t="s">
        <v>754</v>
      </c>
      <c r="E91" s="617" t="s">
        <v>756</v>
      </c>
      <c r="G91" s="616">
        <v>300</v>
      </c>
      <c r="H91" s="8" t="s">
        <v>1077</v>
      </c>
      <c r="I91" s="554">
        <v>746</v>
      </c>
      <c r="J91" s="554">
        <v>597</v>
      </c>
      <c r="K91" s="554">
        <v>530</v>
      </c>
      <c r="L91" s="554">
        <v>589</v>
      </c>
      <c r="M91" s="607">
        <v>643</v>
      </c>
      <c r="N91" s="607">
        <v>506</v>
      </c>
      <c r="O91" s="607">
        <v>541</v>
      </c>
      <c r="P91" s="607">
        <v>652</v>
      </c>
      <c r="Q91" s="607">
        <v>573</v>
      </c>
      <c r="R91" s="607">
        <v>445</v>
      </c>
      <c r="S91" s="607">
        <v>390</v>
      </c>
      <c r="T91" s="607">
        <v>509</v>
      </c>
      <c r="U91" s="607">
        <v>537</v>
      </c>
      <c r="V91" s="607">
        <v>434</v>
      </c>
      <c r="W91" s="607">
        <v>408</v>
      </c>
      <c r="X91" s="607">
        <v>514</v>
      </c>
      <c r="Y91" s="607">
        <v>558</v>
      </c>
      <c r="Z91" s="607">
        <v>459</v>
      </c>
      <c r="AA91" s="607">
        <v>496</v>
      </c>
      <c r="AB91" s="607">
        <v>731</v>
      </c>
      <c r="AC91" s="607">
        <v>828</v>
      </c>
      <c r="AD91" s="607">
        <v>625</v>
      </c>
      <c r="AE91" s="607">
        <v>556</v>
      </c>
      <c r="AF91" s="607">
        <v>914</v>
      </c>
      <c r="AG91" s="678"/>
      <c r="AH91" s="678"/>
      <c r="AI91" s="678"/>
      <c r="AJ91" s="678"/>
      <c r="AK91" s="678"/>
      <c r="AL91" s="678"/>
      <c r="AM91" s="678"/>
      <c r="AN91" s="678"/>
      <c r="AO91" s="678"/>
      <c r="AP91" s="678"/>
      <c r="AQ91" s="678"/>
      <c r="AR91" s="678"/>
      <c r="AS91" s="678"/>
      <c r="AT91" s="678"/>
      <c r="AU91" s="678"/>
      <c r="AV91" s="768"/>
      <c r="AW91" s="605"/>
      <c r="AX91" s="667"/>
      <c r="AY91" s="667"/>
      <c r="AZ91" s="607"/>
      <c r="BA91" s="619">
        <v>676</v>
      </c>
      <c r="BB91" s="506">
        <f t="shared" si="4"/>
        <v>676</v>
      </c>
    </row>
    <row r="92" spans="1:56" ht="18">
      <c r="A92" s="634" t="s">
        <v>2</v>
      </c>
      <c r="B92" s="617" t="s">
        <v>707</v>
      </c>
      <c r="C92" s="617" t="s">
        <v>753</v>
      </c>
      <c r="F92" s="616" t="s">
        <v>763</v>
      </c>
      <c r="G92" s="616">
        <v>300</v>
      </c>
      <c r="H92" s="8" t="s">
        <v>212</v>
      </c>
      <c r="I92" s="554">
        <v>226</v>
      </c>
      <c r="J92" s="554">
        <v>202</v>
      </c>
      <c r="K92" s="554">
        <v>180</v>
      </c>
      <c r="L92" s="554">
        <v>214</v>
      </c>
      <c r="M92" s="607">
        <v>218</v>
      </c>
      <c r="N92" s="607">
        <v>183</v>
      </c>
      <c r="O92" s="607">
        <v>175</v>
      </c>
      <c r="P92" s="607">
        <v>182</v>
      </c>
      <c r="Q92" s="607">
        <v>183</v>
      </c>
      <c r="R92" s="607">
        <v>166</v>
      </c>
      <c r="S92" s="607">
        <v>131</v>
      </c>
      <c r="T92" s="607">
        <v>182</v>
      </c>
      <c r="U92" s="607">
        <v>172</v>
      </c>
      <c r="V92" s="607">
        <v>155</v>
      </c>
      <c r="W92" s="607">
        <v>157</v>
      </c>
      <c r="X92" s="607">
        <v>206</v>
      </c>
      <c r="Y92" s="607">
        <v>235</v>
      </c>
      <c r="Z92" s="607">
        <v>192</v>
      </c>
      <c r="AA92" s="607">
        <v>183</v>
      </c>
      <c r="AB92" s="607">
        <v>226</v>
      </c>
      <c r="AC92" s="607">
        <v>248</v>
      </c>
      <c r="AD92" s="607">
        <v>195</v>
      </c>
      <c r="AE92" s="607">
        <v>192</v>
      </c>
      <c r="AF92" s="607">
        <v>237</v>
      </c>
      <c r="AG92" s="680">
        <v>248</v>
      </c>
      <c r="AH92" s="680">
        <v>217</v>
      </c>
      <c r="AI92" s="680">
        <v>211</v>
      </c>
      <c r="AJ92" s="680">
        <v>249</v>
      </c>
      <c r="AK92" s="680">
        <v>261.89999999999998</v>
      </c>
      <c r="AL92" s="680">
        <v>390</v>
      </c>
      <c r="AM92" s="680">
        <v>352</v>
      </c>
      <c r="AN92" s="680">
        <v>407</v>
      </c>
      <c r="AO92" s="680"/>
      <c r="AP92" s="680"/>
      <c r="AQ92" s="680"/>
      <c r="AR92" s="680"/>
      <c r="AS92" s="680"/>
      <c r="AT92" s="680"/>
      <c r="AU92" s="680"/>
      <c r="AV92" s="667"/>
      <c r="AW92" s="605"/>
      <c r="AX92" s="667" t="e">
        <f>([1]!HsGetValue(AX$1,"Scenario#"&amp;AX$3&amp;"","Year#"&amp;AX$4&amp;"","Period#"&amp;AX$6&amp;"","View#"&amp;AX$7&amp;"","Entity#"&amp;$A92&amp;"","Value#"&amp;AX$8&amp;"","Account#"&amp;$G92&amp;"","ICP#"&amp;AX$9&amp;"","Custom1#"&amp;AX$10&amp;"","Custom2#"&amp;AX$11&amp;"","Custom3#"&amp;AX$12&amp;"","Custom4#"&amp;AX$13&amp;""))/1000</f>
        <v>#VALUE!</v>
      </c>
      <c r="AY92" s="667" t="e">
        <f>([1]!HsGetValue(AY$1,"Scenario#"&amp;AY$3&amp;"","Year#"&amp;AY$4&amp;"","Period#"&amp;AY$6&amp;"","View#"&amp;AY$7&amp;"","Entity#"&amp;$A92&amp;"","Value#"&amp;AY$8&amp;"","Account#"&amp;$G92&amp;"","ICP#"&amp;AY$9&amp;"","Custom1#"&amp;AY$10&amp;"","Custom2#"&amp;AY$11&amp;"","Custom3#"&amp;AY$12&amp;"","Custom4#"&amp;AY$13&amp;""))/1000</f>
        <v>#VALUE!</v>
      </c>
      <c r="AZ92" s="607"/>
      <c r="BA92" s="619">
        <v>203</v>
      </c>
      <c r="BB92" s="506">
        <f t="shared" si="4"/>
        <v>203</v>
      </c>
    </row>
    <row r="93" spans="1:56" ht="18">
      <c r="A93" s="634" t="s">
        <v>372</v>
      </c>
      <c r="B93" s="617" t="s">
        <v>373</v>
      </c>
      <c r="G93" s="616">
        <v>300</v>
      </c>
      <c r="H93" s="12" t="s">
        <v>386</v>
      </c>
      <c r="I93" s="865">
        <v>0</v>
      </c>
      <c r="J93" s="865">
        <v>0</v>
      </c>
      <c r="K93" s="865">
        <v>0</v>
      </c>
      <c r="L93" s="865">
        <v>0</v>
      </c>
      <c r="M93" s="374">
        <v>0</v>
      </c>
      <c r="N93" s="374">
        <v>0.75545018170587697</v>
      </c>
      <c r="O93" s="374">
        <v>0.30915569769894302</v>
      </c>
      <c r="P93" s="374">
        <v>0.37583501618837001</v>
      </c>
      <c r="Q93" s="374">
        <v>0.75840958177752704</v>
      </c>
      <c r="R93" s="374">
        <v>0.90791808177309308</v>
      </c>
      <c r="S93" s="374">
        <v>0.67649294443626007</v>
      </c>
      <c r="T93" s="374">
        <v>0.78264619454285</v>
      </c>
      <c r="U93" s="374">
        <v>1</v>
      </c>
      <c r="V93" s="374">
        <v>1</v>
      </c>
      <c r="W93" s="374">
        <v>1</v>
      </c>
      <c r="X93" s="374">
        <v>1</v>
      </c>
      <c r="Y93" s="374">
        <v>1</v>
      </c>
      <c r="Z93" s="374">
        <v>2</v>
      </c>
      <c r="AA93" s="374">
        <v>2</v>
      </c>
      <c r="AB93" s="374">
        <v>3</v>
      </c>
      <c r="AC93" s="374">
        <v>6</v>
      </c>
      <c r="AD93" s="374">
        <v>6</v>
      </c>
      <c r="AE93" s="374">
        <v>3</v>
      </c>
      <c r="AF93" s="374">
        <v>0</v>
      </c>
      <c r="AG93" s="374">
        <v>0</v>
      </c>
      <c r="AH93" s="374">
        <v>0</v>
      </c>
      <c r="AI93" s="374">
        <v>3</v>
      </c>
      <c r="AJ93" s="374">
        <v>5</v>
      </c>
      <c r="AK93" s="374">
        <v>5.9</v>
      </c>
      <c r="AL93" s="374">
        <v>5</v>
      </c>
      <c r="AM93" s="374">
        <v>4</v>
      </c>
      <c r="AN93" s="374">
        <v>4</v>
      </c>
      <c r="AO93" s="861">
        <v>5.2935115059944797</v>
      </c>
      <c r="AP93" s="861">
        <v>8.685897215366019</v>
      </c>
      <c r="AQ93" s="861">
        <v>8.2982858028295006</v>
      </c>
      <c r="AR93" s="861">
        <v>1.7670887987063004</v>
      </c>
      <c r="AS93" s="861">
        <v>0.37486277660712103</v>
      </c>
      <c r="AT93" s="861">
        <v>4.8435182353560036E-3</v>
      </c>
      <c r="AU93" s="861">
        <v>2</v>
      </c>
      <c r="AV93" s="862" t="e">
        <f>ROUND($AY93-$AX93,1)</f>
        <v>#VALUE!</v>
      </c>
      <c r="AW93" s="711"/>
      <c r="AX93" s="711" t="e">
        <f>([1]!HsGetValue(AX$1,"Scenario#"&amp;AX$3&amp;"","Year#"&amp;AX$4&amp;"","Period#"&amp;AX$6&amp;"","View#"&amp;AX$7&amp;"","Entity#"&amp;$A93&amp;"","Value#"&amp;AX$8&amp;"","Account#"&amp;$G93&amp;"","ICP#"&amp;AX$9&amp;"","Custom1#"&amp;AX$10&amp;"","Custom2#"&amp;AX$11&amp;"","Custom3#"&amp;AX$12&amp;"","Custom4#"&amp;AX$13&amp;""))/1000</f>
        <v>#VALUE!</v>
      </c>
      <c r="AY93" s="711" t="e">
        <f>([1]!HsGetValue(AY$1,"Scenario#"&amp;AY$3&amp;"","Year#"&amp;AY$4&amp;"","Period#"&amp;AY$5&amp;"","View#"&amp;AY$7&amp;"","Entity#"&amp;$A93&amp;"","Value#"&amp;AY$8&amp;"","Account#"&amp;$G93&amp;"","ICP#"&amp;AY$9&amp;"","Custom1#"&amp;AY$10&amp;"","Custom2#"&amp;AY$11&amp;"","Custom3#"&amp;AY$12&amp;"","Custom4#"&amp;AY$13&amp;""))/1000</f>
        <v>#VALUE!</v>
      </c>
      <c r="AZ93" s="607"/>
      <c r="BA93" s="619">
        <v>5</v>
      </c>
      <c r="BB93" s="506" t="e">
        <f t="shared" si="4"/>
        <v>#VALUE!</v>
      </c>
    </row>
    <row r="94" spans="1:56" ht="21">
      <c r="H94" s="7" t="s">
        <v>1103</v>
      </c>
      <c r="I94" s="554"/>
      <c r="J94" s="554"/>
      <c r="K94" s="554"/>
      <c r="L94" s="554"/>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80">
        <v>995</v>
      </c>
      <c r="AP94" s="680">
        <v>746</v>
      </c>
      <c r="AQ94" s="680">
        <v>827</v>
      </c>
      <c r="AR94" s="680">
        <v>1382</v>
      </c>
      <c r="AS94" s="680">
        <v>1375</v>
      </c>
      <c r="AT94" s="680">
        <v>1203</v>
      </c>
      <c r="AU94" s="680">
        <v>1545</v>
      </c>
      <c r="AV94" s="667" t="e">
        <f>+AV96-AV95</f>
        <v>#VALUE!</v>
      </c>
      <c r="AW94" s="605"/>
      <c r="AX94" s="605"/>
      <c r="AY94" s="605"/>
      <c r="AZ94" s="607"/>
      <c r="BA94" s="619"/>
      <c r="BB94" s="506"/>
    </row>
    <row r="95" spans="1:56" ht="21">
      <c r="B95" s="617" t="s">
        <v>707</v>
      </c>
      <c r="C95" s="617" t="s">
        <v>753</v>
      </c>
      <c r="F95" s="616" t="s">
        <v>763</v>
      </c>
      <c r="G95" s="616">
        <v>300</v>
      </c>
      <c r="H95" s="8" t="s">
        <v>227</v>
      </c>
      <c r="I95" s="554"/>
      <c r="J95" s="554"/>
      <c r="K95" s="554"/>
      <c r="L95" s="554"/>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80">
        <v>206.705876924873</v>
      </c>
      <c r="AP95" s="680">
        <v>160.64635700193401</v>
      </c>
      <c r="AQ95" s="680">
        <v>175.16457206983102</v>
      </c>
      <c r="AR95" s="680">
        <v>218.78710474455499</v>
      </c>
      <c r="AS95" s="680">
        <v>177.423674474656</v>
      </c>
      <c r="AT95" s="680">
        <v>191.92480130803105</v>
      </c>
      <c r="AU95" s="680">
        <v>231.1</v>
      </c>
      <c r="AV95" s="667">
        <v>256</v>
      </c>
      <c r="AW95" s="605"/>
      <c r="AX95" s="605">
        <v>600.39900081739904</v>
      </c>
      <c r="AY95" s="605">
        <v>856.39959753525591</v>
      </c>
      <c r="AZ95" s="607"/>
      <c r="BA95" s="619"/>
      <c r="BB95" s="506"/>
    </row>
    <row r="96" spans="1:56" s="75" customFormat="1" ht="21" thickBot="1">
      <c r="A96" s="635" t="s">
        <v>3</v>
      </c>
      <c r="B96" s="436" t="s">
        <v>3</v>
      </c>
      <c r="C96" s="436" t="s">
        <v>707</v>
      </c>
      <c r="D96" s="436"/>
      <c r="E96" s="432"/>
      <c r="F96" s="432"/>
      <c r="G96" s="432">
        <v>300</v>
      </c>
      <c r="H96" s="37" t="s">
        <v>1095</v>
      </c>
      <c r="I96" s="566">
        <f>SUM(I91:I92)</f>
        <v>972</v>
      </c>
      <c r="J96" s="566">
        <f>SUM(J91:J92)</f>
        <v>799</v>
      </c>
      <c r="K96" s="566">
        <f>SUM(K91:K92)</f>
        <v>710</v>
      </c>
      <c r="L96" s="566">
        <f>SUM(L91:L92)</f>
        <v>803</v>
      </c>
      <c r="M96" s="566">
        <v>861</v>
      </c>
      <c r="N96" s="566">
        <v>690</v>
      </c>
      <c r="O96" s="566">
        <v>716</v>
      </c>
      <c r="P96" s="566">
        <v>834</v>
      </c>
      <c r="Q96" s="566">
        <v>757</v>
      </c>
      <c r="R96" s="566">
        <v>612</v>
      </c>
      <c r="S96" s="566">
        <v>522</v>
      </c>
      <c r="T96" s="566">
        <v>692</v>
      </c>
      <c r="U96" s="566">
        <v>710</v>
      </c>
      <c r="V96" s="566">
        <v>591</v>
      </c>
      <c r="W96" s="566">
        <v>566</v>
      </c>
      <c r="X96" s="566">
        <v>721</v>
      </c>
      <c r="Y96" s="566">
        <v>794</v>
      </c>
      <c r="Z96" s="566">
        <v>654</v>
      </c>
      <c r="AA96" s="566">
        <v>681</v>
      </c>
      <c r="AB96" s="566">
        <v>960</v>
      </c>
      <c r="AC96" s="566">
        <v>1082</v>
      </c>
      <c r="AD96" s="566">
        <v>826</v>
      </c>
      <c r="AE96" s="566">
        <v>751</v>
      </c>
      <c r="AF96" s="566">
        <v>1151</v>
      </c>
      <c r="AG96" s="566">
        <v>1207</v>
      </c>
      <c r="AH96" s="566">
        <v>871</v>
      </c>
      <c r="AI96" s="566">
        <v>816</v>
      </c>
      <c r="AJ96" s="566">
        <v>1102</v>
      </c>
      <c r="AK96" s="566">
        <v>909.6</v>
      </c>
      <c r="AL96" s="566">
        <v>5634</v>
      </c>
      <c r="AM96" s="566">
        <v>6144</v>
      </c>
      <c r="AN96" s="566">
        <v>7464</v>
      </c>
      <c r="AO96" s="810">
        <v>1201.74523633949</v>
      </c>
      <c r="AP96" s="810">
        <v>907.08434847859962</v>
      </c>
      <c r="AQ96" s="810">
        <v>1002.1701906620301</v>
      </c>
      <c r="AR96" s="810">
        <v>1600.7305792554507</v>
      </c>
      <c r="AS96" s="810">
        <v>1552.0122415707501</v>
      </c>
      <c r="AT96" s="810">
        <v>1394.69764287403</v>
      </c>
      <c r="AU96" s="810">
        <v>1776.1</v>
      </c>
      <c r="AV96" s="767" t="e">
        <f>ROUND($AY96-$AX96,0)</f>
        <v>#VALUE!</v>
      </c>
      <c r="AW96" s="406"/>
      <c r="AX96" s="804" t="e">
        <f>([1]!HsGetValue(AX$1,"Scenario#"&amp;AX$3&amp;"","Year#"&amp;AX$4&amp;"","Period#"&amp;AX$6&amp;"","View#"&amp;AX$7&amp;"","Entity#"&amp;$A96&amp;"","Value#"&amp;AX$8&amp;"","Account#"&amp;$G96&amp;"","ICP#"&amp;AX$9&amp;"","Custom1#"&amp;AX$10&amp;"","Custom2#"&amp;AX$11&amp;"","Custom3#"&amp;AX$12&amp;"","Custom4#"&amp;AX$13&amp;""))/1000</f>
        <v>#VALUE!</v>
      </c>
      <c r="AY96" s="804" t="e">
        <f>([1]!HsGetValue(AY$1,"Scenario#"&amp;AY$3&amp;"","Year#"&amp;AY$4&amp;"","Period#"&amp;AY$5&amp;"","View#"&amp;AY$7&amp;"","Entity#"&amp;$A96&amp;"","Value#"&amp;AY$8&amp;"","Account#"&amp;$G96&amp;"","ICP#"&amp;AY$9&amp;"","Custom1#"&amp;AY$10&amp;"","Custom2#"&amp;AY$11&amp;"","Custom3#"&amp;AY$12&amp;"","Custom4#"&amp;AY$13&amp;""))/1000</f>
        <v>#VALUE!</v>
      </c>
      <c r="AZ96" s="406"/>
      <c r="BA96" s="495">
        <v>884</v>
      </c>
      <c r="BB96" s="506" t="e">
        <f t="shared" si="4"/>
        <v>#VALUE!</v>
      </c>
      <c r="BD96" s="73"/>
    </row>
    <row r="97" spans="1:56" s="75" customFormat="1" ht="36.75" thickTop="1">
      <c r="A97" s="635"/>
      <c r="B97" s="436"/>
      <c r="C97" s="436"/>
      <c r="D97" s="436"/>
      <c r="E97" s="432"/>
      <c r="F97" s="432"/>
      <c r="G97" s="432"/>
      <c r="H97" s="725" t="s">
        <v>1079</v>
      </c>
      <c r="I97" s="554"/>
      <c r="J97" s="554"/>
      <c r="K97" s="554"/>
      <c r="L97" s="554"/>
      <c r="M97" s="554"/>
      <c r="N97" s="554"/>
      <c r="O97" s="554"/>
      <c r="P97" s="554"/>
      <c r="Q97" s="554"/>
      <c r="R97" s="554"/>
      <c r="S97" s="554"/>
      <c r="T97" s="554"/>
      <c r="U97" s="554"/>
      <c r="V97" s="554"/>
      <c r="W97" s="554"/>
      <c r="X97" s="554"/>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445"/>
      <c r="AW97" s="406"/>
      <c r="AX97" s="605"/>
      <c r="AY97" s="605"/>
      <c r="AZ97" s="406"/>
      <c r="BA97" s="495"/>
      <c r="BB97" s="506"/>
      <c r="BD97" s="73"/>
    </row>
    <row r="98" spans="1:56">
      <c r="H98" s="694" t="s">
        <v>825</v>
      </c>
      <c r="BA98" s="494"/>
      <c r="BB98" s="507"/>
    </row>
    <row r="99" spans="1:56">
      <c r="H99" s="610" t="s">
        <v>1082</v>
      </c>
      <c r="BA99" s="494"/>
      <c r="BB99" s="507"/>
    </row>
    <row r="100" spans="1:56" ht="39" customHeight="1">
      <c r="A100" s="688" t="s">
        <v>0</v>
      </c>
      <c r="H100" s="1" t="s">
        <v>374</v>
      </c>
      <c r="BA100" s="494"/>
      <c r="BB100" s="507"/>
    </row>
    <row r="101" spans="1:56" ht="18.75" thickBot="1">
      <c r="A101" s="634" t="s">
        <v>1</v>
      </c>
      <c r="B101" s="617" t="s">
        <v>707</v>
      </c>
      <c r="H101" s="5" t="s">
        <v>17</v>
      </c>
      <c r="I101" s="580" t="s">
        <v>18</v>
      </c>
      <c r="J101" s="580" t="s">
        <v>19</v>
      </c>
      <c r="K101" s="580" t="s">
        <v>20</v>
      </c>
      <c r="L101" s="580" t="s">
        <v>21</v>
      </c>
      <c r="M101" s="580" t="s">
        <v>22</v>
      </c>
      <c r="N101" s="580" t="s">
        <v>23</v>
      </c>
      <c r="O101" s="580" t="s">
        <v>24</v>
      </c>
      <c r="P101" s="580" t="s">
        <v>25</v>
      </c>
      <c r="Q101" s="580" t="s">
        <v>26</v>
      </c>
      <c r="R101" s="580" t="s">
        <v>27</v>
      </c>
      <c r="S101" s="580" t="s">
        <v>28</v>
      </c>
      <c r="T101" s="580" t="s">
        <v>29</v>
      </c>
      <c r="U101" s="580" t="s">
        <v>30</v>
      </c>
      <c r="V101" s="580" t="s">
        <v>31</v>
      </c>
      <c r="W101" s="580" t="s">
        <v>32</v>
      </c>
      <c r="X101" s="580" t="s">
        <v>33</v>
      </c>
      <c r="Y101" s="580" t="s">
        <v>34</v>
      </c>
      <c r="Z101" s="580" t="s">
        <v>35</v>
      </c>
      <c r="AA101" s="580" t="s">
        <v>36</v>
      </c>
      <c r="AB101" s="580" t="s">
        <v>37</v>
      </c>
      <c r="AC101" s="580" t="s">
        <v>38</v>
      </c>
      <c r="AD101" s="580" t="s">
        <v>39</v>
      </c>
      <c r="AE101" s="580" t="s">
        <v>40</v>
      </c>
      <c r="AF101" s="580" t="s">
        <v>41</v>
      </c>
      <c r="AG101" s="580" t="s">
        <v>6</v>
      </c>
      <c r="AH101" s="580" t="s">
        <v>690</v>
      </c>
      <c r="AI101" s="580" t="s">
        <v>695</v>
      </c>
      <c r="AJ101" s="580" t="s">
        <v>701</v>
      </c>
      <c r="AK101" s="580" t="s">
        <v>704</v>
      </c>
      <c r="AL101" s="580" t="s">
        <v>730</v>
      </c>
      <c r="AM101" s="580" t="s">
        <v>776</v>
      </c>
      <c r="AN101" s="580" t="s">
        <v>791</v>
      </c>
      <c r="AO101" s="580" t="s">
        <v>842</v>
      </c>
      <c r="AP101" s="580" t="s">
        <v>884</v>
      </c>
      <c r="AQ101" s="580" t="s">
        <v>925</v>
      </c>
      <c r="AR101" s="580" t="s">
        <v>938</v>
      </c>
      <c r="AS101" s="580" t="s">
        <v>955</v>
      </c>
      <c r="AT101" s="580" t="s">
        <v>982</v>
      </c>
      <c r="AU101" s="580" t="s">
        <v>986</v>
      </c>
      <c r="AV101" s="363" t="e">
        <f>AV$14</f>
        <v>#REF!</v>
      </c>
      <c r="AW101" s="406"/>
      <c r="AX101" s="363" t="e">
        <f>$AX$6</f>
        <v>#REF!</v>
      </c>
      <c r="AY101" s="363" t="e">
        <f>$AY$5</f>
        <v>#REF!</v>
      </c>
      <c r="AZ101" s="554"/>
      <c r="BA101" s="495" t="s">
        <v>39</v>
      </c>
      <c r="BB101" s="506"/>
    </row>
    <row r="102" spans="1:56" ht="21">
      <c r="A102" s="634" t="s">
        <v>0</v>
      </c>
      <c r="B102" s="617" t="s">
        <v>750</v>
      </c>
      <c r="F102" s="616" t="s">
        <v>768</v>
      </c>
      <c r="G102" s="616">
        <v>31000</v>
      </c>
      <c r="H102" s="707" t="s">
        <v>1075</v>
      </c>
      <c r="I102" s="554"/>
      <c r="J102" s="554"/>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v>163</v>
      </c>
      <c r="AH102" s="554">
        <v>59</v>
      </c>
      <c r="AI102" s="554">
        <v>40</v>
      </c>
      <c r="AJ102" s="554">
        <v>129</v>
      </c>
      <c r="AK102" s="554">
        <v>110</v>
      </c>
      <c r="AL102" s="560">
        <v>47.7</v>
      </c>
      <c r="AM102" s="560">
        <v>30.7</v>
      </c>
      <c r="AN102" s="560">
        <v>82.2</v>
      </c>
      <c r="AO102" s="807">
        <v>146.19041278366089</v>
      </c>
      <c r="AP102" s="807">
        <v>55.785489753050115</v>
      </c>
      <c r="AQ102" s="807">
        <v>38.171266353482963</v>
      </c>
      <c r="AR102" s="807">
        <v>163.03906249314494</v>
      </c>
      <c r="AS102" s="807">
        <v>172.00221907189402</v>
      </c>
      <c r="AT102" s="807">
        <v>57.274930294184941</v>
      </c>
      <c r="AU102" s="807">
        <v>27</v>
      </c>
      <c r="AV102" s="667" t="e">
        <f>ROUND($AY102-$AX102,0)</f>
        <v>#VALUE!</v>
      </c>
      <c r="AW102" s="406"/>
      <c r="AX102" s="667" t="e">
        <f>([1]!HsGetValue(AX$1,"Scenario#"&amp;AX$3&amp;"","Year#"&amp;AX$4&amp;"","Period#"&amp;AX$6&amp;"","View#"&amp;AX$7&amp;"","Entity#"&amp;$A102&amp;"","Value#"&amp;AX$8&amp;"","Account#"&amp;$G102&amp;"","ICP#"&amp;AX$9&amp;"","Custom1#"&amp;AX$10&amp;"","Custom2#"&amp;AX$11&amp;"","Custom3#"&amp;AX$12&amp;"","Custom4#"&amp;AX$13&amp;"")+[1]!HsGetValue(AX$1,"Scenario#"&amp;AX$3&amp;"","Year#"&amp;AX$4&amp;"","Period#"&amp;AX$6&amp;"","View#"&amp;AX$7&amp;"","Entity#"&amp;$A101&amp;"","Value#"&amp;AX$8&amp;"","Account#"&amp;$G102&amp;"","ICP#"&amp;AX$9&amp;"","Custom1#"&amp;AX$10&amp;"","Custom2#"&amp;AX$11&amp;"","Custom3#"&amp;AX$12&amp;"","Custom4#"&amp;AX$13&amp;"")-[1]!HsGetValue(AX$1,"Scenario#"&amp;AX$3&amp;"","Year#"&amp;AX$4&amp;"","Period#"&amp;AX$6&amp;"","View#"&amp;AX$7&amp;"","Entity#"&amp;$B103&amp;"","Value#"&amp;AX$8&amp;"","Account#"&amp;$G102&amp;"","ICP#"&amp;AX$9&amp;"","Custom1#"&amp;AX$10&amp;"","Custom2#"&amp;AX$11&amp;"","Custom3#"&amp;AX$12&amp;"","Custom4#"&amp;AX$13&amp;"")-[1]!HsGetValue(AX$1,"Scenario#"&amp;AX$3&amp;"","Year#"&amp;AX$4&amp;"","Period#"&amp;AX$6&amp;"","View#"&amp;AX$7&amp;"","Entity#"&amp;$C103&amp;"","Value#"&amp;AW$8&amp;"","Account#"&amp;$G102&amp;"","ICP#"&amp;AX$9&amp;"","Custom1#"&amp;AX$10&amp;"","Custom2#"&amp;AX$11&amp;"","Custom3#"&amp;AX$12&amp;"","Custom4#"&amp;AX$13&amp;""))/1000</f>
        <v>#VALUE!</v>
      </c>
      <c r="AY102" s="667" t="e">
        <f>([1]!HsGetValue(AY$1,"Scenario#"&amp;AY$3&amp;"","Year#"&amp;AY$4&amp;"","Period#"&amp;AY$6&amp;"","View#"&amp;AY$7&amp;"","Entity#"&amp;$A102&amp;"","Value#"&amp;AY$8&amp;"","Account#"&amp;$G102&amp;"","ICP#"&amp;AY$9&amp;"","Custom1#"&amp;AY$10&amp;"","Custom2#"&amp;AY$11&amp;"","Custom3#"&amp;AY$12&amp;"","Custom4#"&amp;AY$13&amp;"")+[1]!HsGetValue(AY$1,"Scenario#"&amp;AY$3&amp;"","Year#"&amp;AY$4&amp;"","Period#"&amp;AY$6&amp;"","View#"&amp;AY$7&amp;"","Entity#"&amp;$A101&amp;"","Value#"&amp;AY$8&amp;"","Account#"&amp;$G102&amp;"","ICP#"&amp;AY$9&amp;"","Custom1#"&amp;AY$10&amp;"","Custom2#"&amp;AY$11&amp;"","Custom3#"&amp;AY$12&amp;"","Custom4#"&amp;AY$13&amp;"")-[1]!HsGetValue(AY$1,"Scenario#"&amp;AY$3&amp;"","Year#"&amp;AY$4&amp;"","Period#"&amp;AY$6&amp;"","View#"&amp;AY$7&amp;"","Entity#"&amp;$B103&amp;"","Value#"&amp;AY$8&amp;"","Account#"&amp;$G102&amp;"","ICP#"&amp;AY$9&amp;"","Custom1#"&amp;AY$10&amp;"","Custom2#"&amp;AY$11&amp;"","Custom3#"&amp;AY$12&amp;"","Custom4#"&amp;AY$13&amp;"")-[1]!HsGetValue(AY$1,"Scenario#"&amp;AY$3&amp;"","Year#"&amp;AY$4&amp;"","Period#"&amp;AY$6&amp;"","View#"&amp;AY$7&amp;"","Entity#"&amp;$C103&amp;"","Value#"&amp;AW$8&amp;"","Account#"&amp;$G102&amp;"","ICP#"&amp;AY$9&amp;"","Custom1#"&amp;AY$10&amp;"","Custom2#"&amp;AY$11&amp;"","Custom3#"&amp;AY$12&amp;"","Custom4#"&amp;AY$13&amp;""))/1000</f>
        <v>#VALUE!</v>
      </c>
      <c r="AZ102" s="554"/>
      <c r="BA102" s="495"/>
      <c r="BB102" s="506" t="e">
        <f>BA102-AV102</f>
        <v>#VALUE!</v>
      </c>
    </row>
    <row r="103" spans="1:56" ht="21">
      <c r="A103" s="634" t="s">
        <v>707</v>
      </c>
      <c r="B103" s="689" t="s">
        <v>757</v>
      </c>
      <c r="C103" s="617" t="s">
        <v>764</v>
      </c>
      <c r="E103" s="617"/>
      <c r="F103" s="616" t="s">
        <v>768</v>
      </c>
      <c r="G103" s="616">
        <v>31000</v>
      </c>
      <c r="H103" s="707" t="s">
        <v>1076</v>
      </c>
      <c r="I103" s="554"/>
      <c r="J103" s="554"/>
      <c r="K103" s="554"/>
      <c r="L103" s="554"/>
      <c r="M103" s="554"/>
      <c r="N103" s="554"/>
      <c r="O103" s="554"/>
      <c r="P103" s="554"/>
      <c r="Q103" s="554"/>
      <c r="R103" s="554"/>
      <c r="S103" s="554"/>
      <c r="T103" s="554"/>
      <c r="U103" s="554"/>
      <c r="V103" s="554"/>
      <c r="W103" s="554"/>
      <c r="X103" s="554"/>
      <c r="Y103" s="554"/>
      <c r="Z103" s="554"/>
      <c r="AA103" s="554"/>
      <c r="AB103" s="554"/>
      <c r="AC103" s="554"/>
      <c r="AD103" s="554"/>
      <c r="AE103" s="554"/>
      <c r="AF103" s="554"/>
      <c r="AG103" s="554">
        <v>91</v>
      </c>
      <c r="AH103" s="554">
        <v>39</v>
      </c>
      <c r="AI103" s="554">
        <v>25</v>
      </c>
      <c r="AJ103" s="554">
        <v>74</v>
      </c>
      <c r="AK103" s="554">
        <v>87</v>
      </c>
      <c r="AL103" s="560">
        <v>94.1</v>
      </c>
      <c r="AM103" s="560">
        <v>76.599999999999994</v>
      </c>
      <c r="AN103" s="560">
        <v>152.6</v>
      </c>
      <c r="AO103" s="807">
        <v>101.69176652285209</v>
      </c>
      <c r="AP103" s="807">
        <v>46.86032203519288</v>
      </c>
      <c r="AQ103" s="807">
        <v>24.294032206626042</v>
      </c>
      <c r="AR103" s="807">
        <v>66.905212376020984</v>
      </c>
      <c r="AS103" s="807">
        <v>73.665491327994999</v>
      </c>
      <c r="AT103" s="807">
        <v>35.918564201193007</v>
      </c>
      <c r="AU103" s="807">
        <v>26.4</v>
      </c>
      <c r="AV103" s="667" t="e">
        <f>ROUND($AY103-$AX103,1)</f>
        <v>#VALUE!</v>
      </c>
      <c r="AW103" s="406"/>
      <c r="AX103" s="667" t="e">
        <f>([1]!HsGetValue(AX$1,"Scenario#"&amp;AX$3&amp;"","Year#"&amp;AX$4&amp;"","Period#"&amp;AX$6&amp;"","View#"&amp;AX$7&amp;"","Entity#"&amp;$B103&amp;"","Value#"&amp;AX$8&amp;"","Account#"&amp;$G103&amp;"","ICP#"&amp;AX$9&amp;"","Custom1#"&amp;AX$10&amp;"","Custom2#"&amp;AX$11&amp;"","Custom3#"&amp;AX$12&amp;"","Custom4#"&amp;AX$13&amp;"")+[1]!HsGetValue(AX$1,"Scenario#"&amp;AX$3&amp;"","Year#"&amp;AX$4&amp;"","Period#"&amp;AX$6&amp;"","View#"&amp;AX$7&amp;"","Entity#"&amp;$C103&amp;"","Value#"&amp;AW$8&amp;"","Account#"&amp;$G103&amp;"","ICP#"&amp;AX$9&amp;"","Custom1#"&amp;AX$10&amp;"","Custom2#"&amp;AX$11&amp;"","Custom3#"&amp;AX$12&amp;"","Custom4#"&amp;AX$13&amp;""))/1000</f>
        <v>#VALUE!</v>
      </c>
      <c r="AY103" s="667" t="e">
        <f>([1]!HsGetValue(AY$1,"Scenario#"&amp;AY$3&amp;"","Year#"&amp;AY$4&amp;"","Period#"&amp;AY$6&amp;"","View#"&amp;AY$7&amp;"","Entity#"&amp;$B103&amp;"","Value#"&amp;AY$8&amp;"","Account#"&amp;$G103&amp;"","ICP#"&amp;AY$9&amp;"","Custom1#"&amp;AY$10&amp;"","Custom2#"&amp;AY$11&amp;"","Custom3#"&amp;AY$12&amp;"","Custom4#"&amp;AY$13&amp;"")+[1]!HsGetValue(AY$1,"Scenario#"&amp;AY$3&amp;"","Year#"&amp;AY$4&amp;"","Period#"&amp;AY$6&amp;"","View#"&amp;AY$7&amp;"","Entity#"&amp;$C103&amp;"","Value#"&amp;AW$8&amp;"","Account#"&amp;$G103&amp;"","ICP#"&amp;AY$9&amp;"","Custom1#"&amp;AY$10&amp;"","Custom2#"&amp;AY$11&amp;"","Custom3#"&amp;AY$12&amp;"","Custom4#"&amp;AY$13&amp;""))/1000</f>
        <v>#VALUE!</v>
      </c>
      <c r="AZ103" s="554"/>
      <c r="BA103" s="495"/>
      <c r="BB103" s="506" t="e">
        <f>BA103-AV103</f>
        <v>#VALUE!</v>
      </c>
    </row>
    <row r="104" spans="1:56" ht="21" customHeight="1">
      <c r="A104" s="634" t="s">
        <v>0</v>
      </c>
      <c r="B104" s="617" t="s">
        <v>752</v>
      </c>
      <c r="C104" s="617" t="s">
        <v>755</v>
      </c>
      <c r="D104" s="617" t="s">
        <v>754</v>
      </c>
      <c r="E104" s="617" t="s">
        <v>756</v>
      </c>
      <c r="G104" s="616">
        <v>31000</v>
      </c>
      <c r="H104" s="8" t="s">
        <v>1077</v>
      </c>
      <c r="I104" s="554">
        <v>208</v>
      </c>
      <c r="J104" s="554">
        <v>102</v>
      </c>
      <c r="K104" s="554">
        <v>73</v>
      </c>
      <c r="L104" s="554">
        <v>155</v>
      </c>
      <c r="M104" s="560">
        <v>177</v>
      </c>
      <c r="N104" s="560">
        <v>91</v>
      </c>
      <c r="O104" s="560">
        <v>62</v>
      </c>
      <c r="P104" s="560">
        <v>137</v>
      </c>
      <c r="Q104" s="560">
        <v>161</v>
      </c>
      <c r="R104" s="560">
        <v>83</v>
      </c>
      <c r="S104" s="560">
        <v>49</v>
      </c>
      <c r="T104" s="560">
        <v>130</v>
      </c>
      <c r="U104" s="560">
        <v>170</v>
      </c>
      <c r="V104" s="560">
        <v>73</v>
      </c>
      <c r="W104" s="560">
        <v>50</v>
      </c>
      <c r="X104" s="560">
        <v>156</v>
      </c>
      <c r="Y104" s="560">
        <v>176</v>
      </c>
      <c r="Z104" s="560">
        <v>91</v>
      </c>
      <c r="AA104" s="560">
        <v>64</v>
      </c>
      <c r="AB104" s="560">
        <v>194</v>
      </c>
      <c r="AC104" s="560">
        <v>265</v>
      </c>
      <c r="AD104" s="560">
        <v>85</v>
      </c>
      <c r="AE104" s="560">
        <v>60</v>
      </c>
      <c r="AF104" s="560">
        <v>205</v>
      </c>
      <c r="AG104" s="679"/>
      <c r="AH104" s="679"/>
      <c r="AI104" s="679"/>
      <c r="AJ104" s="679"/>
      <c r="AK104" s="679"/>
      <c r="AL104" s="679"/>
      <c r="AM104" s="679"/>
      <c r="AN104" s="679"/>
      <c r="AO104" s="679"/>
      <c r="AP104" s="679"/>
      <c r="AQ104" s="679"/>
      <c r="AR104" s="679"/>
      <c r="AS104" s="679"/>
      <c r="AT104" s="679"/>
      <c r="AU104" s="679"/>
      <c r="AV104" s="768"/>
      <c r="AW104" s="445"/>
      <c r="AX104" s="708"/>
      <c r="AY104" s="708"/>
      <c r="AZ104" s="607"/>
      <c r="BA104" s="499">
        <v>102</v>
      </c>
      <c r="BB104" s="506">
        <f>BA104-AV104</f>
        <v>102</v>
      </c>
    </row>
    <row r="105" spans="1:56" ht="18">
      <c r="A105" s="634" t="s">
        <v>2</v>
      </c>
      <c r="B105" s="617" t="s">
        <v>707</v>
      </c>
      <c r="C105" s="617" t="s">
        <v>753</v>
      </c>
      <c r="F105" s="616" t="s">
        <v>768</v>
      </c>
      <c r="G105" s="616">
        <v>31000</v>
      </c>
      <c r="H105" s="12" t="s">
        <v>212</v>
      </c>
      <c r="I105" s="865">
        <v>116</v>
      </c>
      <c r="J105" s="865">
        <v>48</v>
      </c>
      <c r="K105" s="865">
        <v>28</v>
      </c>
      <c r="L105" s="865">
        <v>98</v>
      </c>
      <c r="M105" s="374">
        <v>112</v>
      </c>
      <c r="N105" s="374">
        <v>51</v>
      </c>
      <c r="O105" s="374">
        <v>32</v>
      </c>
      <c r="P105" s="374">
        <v>91</v>
      </c>
      <c r="Q105" s="374">
        <v>80</v>
      </c>
      <c r="R105" s="374">
        <v>44</v>
      </c>
      <c r="S105" s="374">
        <v>23</v>
      </c>
      <c r="T105" s="374">
        <v>82</v>
      </c>
      <c r="U105" s="374">
        <v>76</v>
      </c>
      <c r="V105" s="374">
        <v>25</v>
      </c>
      <c r="W105" s="374">
        <v>17</v>
      </c>
      <c r="X105" s="374">
        <v>81</v>
      </c>
      <c r="Y105" s="374">
        <v>113</v>
      </c>
      <c r="Z105" s="374">
        <v>42</v>
      </c>
      <c r="AA105" s="374">
        <v>15</v>
      </c>
      <c r="AB105" s="374">
        <v>87</v>
      </c>
      <c r="AC105" s="374">
        <v>88</v>
      </c>
      <c r="AD105" s="374">
        <v>33</v>
      </c>
      <c r="AE105" s="374">
        <v>8</v>
      </c>
      <c r="AF105" s="374">
        <v>65</v>
      </c>
      <c r="AG105" s="374">
        <v>49</v>
      </c>
      <c r="AH105" s="374">
        <v>22</v>
      </c>
      <c r="AI105" s="374">
        <v>18</v>
      </c>
      <c r="AJ105" s="374">
        <v>57</v>
      </c>
      <c r="AK105" s="374">
        <v>54.5</v>
      </c>
      <c r="AL105" s="374">
        <v>22.2</v>
      </c>
      <c r="AM105" s="374">
        <v>13.9</v>
      </c>
      <c r="AN105" s="374">
        <v>54</v>
      </c>
      <c r="AO105" s="861"/>
      <c r="AP105" s="861"/>
      <c r="AQ105" s="861"/>
      <c r="AR105" s="861"/>
      <c r="AS105" s="861"/>
      <c r="AT105" s="861"/>
      <c r="AU105" s="861"/>
      <c r="AV105" s="862"/>
      <c r="AW105" s="711"/>
      <c r="AX105" s="862" t="e">
        <f>([1]!HsGetValue(AX$1,"Scenario#"&amp;AX$3&amp;"","Year#"&amp;AX$4&amp;"","Period#"&amp;AX$6&amp;"","View#"&amp;AX$7&amp;"","Entity#"&amp;$A105&amp;"","Value#"&amp;AX$8&amp;"","Account#"&amp;$G105&amp;"","ICP#"&amp;AX$9&amp;"","Custom1#"&amp;AX$10&amp;"","Custom2#"&amp;AX$11&amp;"","Custom3#"&amp;AX$12&amp;"","Custom4#"&amp;AX$13&amp;""))/1000</f>
        <v>#VALUE!</v>
      </c>
      <c r="AY105" s="862" t="e">
        <f>([1]!HsGetValue(AY$1,"Scenario#"&amp;AY$3&amp;"","Year#"&amp;AY$4&amp;"","Period#"&amp;AY$6&amp;"","View#"&amp;AY$7&amp;"","Entity#"&amp;$A105&amp;"","Value#"&amp;AY$8&amp;"","Account#"&amp;$G105&amp;"","ICP#"&amp;AY$9&amp;"","Custom1#"&amp;AY$10&amp;"","Custom2#"&amp;AY$11&amp;"","Custom3#"&amp;AY$12&amp;"","Custom4#"&amp;AY$13&amp;""))/1000</f>
        <v>#VALUE!</v>
      </c>
      <c r="AZ105" s="607"/>
      <c r="BA105" s="619">
        <v>34</v>
      </c>
      <c r="BB105" s="506">
        <f>BA105-AV105</f>
        <v>34</v>
      </c>
    </row>
    <row r="106" spans="1:56" ht="21">
      <c r="H106" s="7" t="s">
        <v>1101</v>
      </c>
      <c r="I106" s="554"/>
      <c r="J106" s="554"/>
      <c r="K106" s="554"/>
      <c r="L106" s="554"/>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7"/>
      <c r="AL106" s="607"/>
      <c r="AM106" s="607"/>
      <c r="AN106" s="607"/>
      <c r="AO106" s="680">
        <v>248</v>
      </c>
      <c r="AP106" s="680">
        <v>103</v>
      </c>
      <c r="AQ106" s="680">
        <v>62</v>
      </c>
      <c r="AR106" s="680">
        <v>230</v>
      </c>
      <c r="AS106" s="680">
        <v>246</v>
      </c>
      <c r="AT106" s="680">
        <v>93</v>
      </c>
      <c r="AU106" s="680">
        <v>54</v>
      </c>
      <c r="AV106" s="667" t="e">
        <f>+AV108-AV107</f>
        <v>#VALUE!</v>
      </c>
      <c r="AW106" s="605"/>
      <c r="AX106" s="667"/>
      <c r="AY106" s="667"/>
      <c r="AZ106" s="607"/>
      <c r="BA106" s="619"/>
      <c r="BB106" s="506"/>
    </row>
    <row r="107" spans="1:56" ht="21">
      <c r="A107" s="634" t="s">
        <v>2</v>
      </c>
      <c r="B107" s="617" t="s">
        <v>707</v>
      </c>
      <c r="C107" s="617" t="s">
        <v>753</v>
      </c>
      <c r="F107" s="616" t="s">
        <v>768</v>
      </c>
      <c r="G107" s="616">
        <v>31000</v>
      </c>
      <c r="H107" s="8" t="s">
        <v>1080</v>
      </c>
      <c r="I107" s="554"/>
      <c r="J107" s="554"/>
      <c r="K107" s="554"/>
      <c r="L107" s="554"/>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7"/>
      <c r="AL107" s="607"/>
      <c r="AM107" s="607"/>
      <c r="AN107" s="607"/>
      <c r="AO107" s="861">
        <v>56.249005880271795</v>
      </c>
      <c r="AP107" s="861">
        <v>19.555545027641102</v>
      </c>
      <c r="AQ107" s="861">
        <v>16.411792161648705</v>
      </c>
      <c r="AR107" s="861">
        <v>44.439249268082378</v>
      </c>
      <c r="AS107" s="861">
        <v>42.653334315469998</v>
      </c>
      <c r="AT107" s="861">
        <v>24.717344892613902</v>
      </c>
      <c r="AU107" s="861">
        <v>23.3</v>
      </c>
      <c r="AV107" s="862" t="e">
        <f>ROUND($AY107-$AX107,1)</f>
        <v>#VALUE!</v>
      </c>
      <c r="AW107" s="711"/>
      <c r="AX107" s="862" t="e">
        <f>([1]!HsGetValue(AX$1,"Scenario#"&amp;AX$3&amp;"","Year#"&amp;AX$4&amp;"","Period#"&amp;AX$6&amp;"","View#"&amp;AX$7&amp;"","Entity#"&amp;$A107&amp;"","Value#"&amp;AX$8&amp;"","Account#"&amp;$G107&amp;"","ICP#"&amp;AX$9&amp;"","Custom1#"&amp;AX$10&amp;"","Custom2#"&amp;AX$11&amp;"","Custom3#"&amp;AX$12&amp;"","Custom4#"&amp;AX$13&amp;""))/1000</f>
        <v>#VALUE!</v>
      </c>
      <c r="AY107" s="862" t="e">
        <f>([1]!HsGetValue(AY$1,"Scenario#"&amp;AY$3&amp;"","Year#"&amp;AY$4&amp;"","Period#"&amp;AY$6&amp;"","View#"&amp;AY$7&amp;"","Entity#"&amp;$A107&amp;"","Value#"&amp;AY$8&amp;"","Account#"&amp;$G107&amp;"","ICP#"&amp;AY$9&amp;"","Custom1#"&amp;AY$10&amp;"","Custom2#"&amp;AY$11&amp;"","Custom3#"&amp;AY$12&amp;"","Custom4#"&amp;AY$13&amp;""))/1000</f>
        <v>#VALUE!</v>
      </c>
      <c r="AZ107" s="607"/>
      <c r="BA107" s="619"/>
      <c r="BB107" s="506"/>
    </row>
    <row r="108" spans="1:56" s="75" customFormat="1" ht="21" thickBot="1">
      <c r="A108" s="635" t="s">
        <v>3</v>
      </c>
      <c r="B108" s="436" t="s">
        <v>343</v>
      </c>
      <c r="C108" s="436" t="s">
        <v>707</v>
      </c>
      <c r="D108" s="436"/>
      <c r="E108" s="432"/>
      <c r="F108" s="616"/>
      <c r="G108" s="432">
        <v>31000</v>
      </c>
      <c r="H108" s="37" t="s">
        <v>1095</v>
      </c>
      <c r="I108" s="556">
        <f>SUM(I104:I105)</f>
        <v>324</v>
      </c>
      <c r="J108" s="556">
        <f>SUM(J104:J105)</f>
        <v>150</v>
      </c>
      <c r="K108" s="556">
        <f>SUM(K104:K105)</f>
        <v>101</v>
      </c>
      <c r="L108" s="556">
        <f>SUM(L104:L105)</f>
        <v>253</v>
      </c>
      <c r="M108" s="556">
        <v>289</v>
      </c>
      <c r="N108" s="556">
        <v>142</v>
      </c>
      <c r="O108" s="556">
        <v>94</v>
      </c>
      <c r="P108" s="556">
        <v>228</v>
      </c>
      <c r="Q108" s="556">
        <v>241</v>
      </c>
      <c r="R108" s="556">
        <v>127</v>
      </c>
      <c r="S108" s="556">
        <v>72</v>
      </c>
      <c r="T108" s="556">
        <v>212</v>
      </c>
      <c r="U108" s="556">
        <v>245</v>
      </c>
      <c r="V108" s="556">
        <v>98</v>
      </c>
      <c r="W108" s="642">
        <v>67</v>
      </c>
      <c r="X108" s="642">
        <v>238</v>
      </c>
      <c r="Y108" s="642">
        <v>289</v>
      </c>
      <c r="Z108" s="642">
        <v>133</v>
      </c>
      <c r="AA108" s="642">
        <v>79</v>
      </c>
      <c r="AB108" s="642">
        <v>281</v>
      </c>
      <c r="AC108" s="642">
        <v>353</v>
      </c>
      <c r="AD108" s="642">
        <v>118</v>
      </c>
      <c r="AE108" s="642">
        <v>67</v>
      </c>
      <c r="AF108" s="642">
        <v>270</v>
      </c>
      <c r="AG108" s="642">
        <v>302</v>
      </c>
      <c r="AH108" s="642">
        <v>119</v>
      </c>
      <c r="AI108" s="642">
        <v>82</v>
      </c>
      <c r="AJ108" s="642">
        <v>259</v>
      </c>
      <c r="AK108" s="642">
        <v>251.6</v>
      </c>
      <c r="AL108" s="642">
        <v>163.80000000000001</v>
      </c>
      <c r="AM108" s="642">
        <v>121.3</v>
      </c>
      <c r="AN108" s="642">
        <v>288.60000000000002</v>
      </c>
      <c r="AO108" s="808">
        <v>304.13118518678499</v>
      </c>
      <c r="AP108" s="808">
        <v>122.20135681588499</v>
      </c>
      <c r="AQ108" s="808">
        <v>78.877090721756986</v>
      </c>
      <c r="AR108" s="808">
        <v>274.38352413724903</v>
      </c>
      <c r="AS108" s="808">
        <v>288.32104471535996</v>
      </c>
      <c r="AT108" s="808">
        <v>117.91083938799102</v>
      </c>
      <c r="AU108" s="808">
        <v>77.099999999999994</v>
      </c>
      <c r="AV108" s="769" t="e">
        <f>ROUND($AY108-$AX108,0)</f>
        <v>#VALUE!</v>
      </c>
      <c r="AW108" s="406"/>
      <c r="AX108" s="806" t="e">
        <f>([1]!HsGetValue(AX$1,"Scenario#"&amp;AX$3&amp;"","Year#"&amp;AX$4&amp;"","Period#"&amp;AX$6&amp;"","View#"&amp;AX$7&amp;"","Entity#"&amp;$A108&amp;"","Value#"&amp;AX$8&amp;"","Account#"&amp;$G108&amp;"","ICP#"&amp;AX$9&amp;"","Custom1#"&amp;AX$10&amp;"","Custom2#"&amp;AX$11&amp;"","Custom3#"&amp;AX$12&amp;"","Custom4#"&amp;AX$13&amp;""))/1000</f>
        <v>#VALUE!</v>
      </c>
      <c r="AY108" s="806" t="e">
        <f>([1]!HsGetValue(AY$1,"Scenario#"&amp;AY$3&amp;"","Year#"&amp;AY$4&amp;"","Period#"&amp;AY$6&amp;"","View#"&amp;AY$7&amp;"","Entity#"&amp;$A108&amp;"","Value#"&amp;AY$8&amp;"","Account#"&amp;$G108&amp;"","ICP#"&amp;AY$9&amp;"","Custom1#"&amp;AY$10&amp;"","Custom2#"&amp;AY$11&amp;"","Custom3#"&amp;AY$12&amp;"","Custom4#"&amp;AY$13&amp;""))/1000</f>
        <v>#VALUE!</v>
      </c>
      <c r="AZ108" s="406"/>
      <c r="BA108" s="495">
        <v>136</v>
      </c>
      <c r="BB108" s="506" t="e">
        <f>BA108-AV108</f>
        <v>#VALUE!</v>
      </c>
      <c r="BD108" s="73"/>
    </row>
    <row r="109" spans="1:56" s="75" customFormat="1" ht="36.75" thickTop="1">
      <c r="A109" s="635"/>
      <c r="B109" s="436"/>
      <c r="C109" s="436"/>
      <c r="D109" s="436"/>
      <c r="E109" s="432"/>
      <c r="F109" s="432"/>
      <c r="G109" s="432"/>
      <c r="H109" s="725" t="s">
        <v>1079</v>
      </c>
      <c r="I109" s="554"/>
      <c r="J109" s="554"/>
      <c r="K109" s="554"/>
      <c r="L109" s="554"/>
      <c r="M109" s="554"/>
      <c r="N109" s="554"/>
      <c r="O109" s="554"/>
      <c r="P109" s="554"/>
      <c r="Q109" s="554"/>
      <c r="R109" s="554"/>
      <c r="S109" s="554"/>
      <c r="T109" s="554"/>
      <c r="U109" s="554"/>
      <c r="V109" s="554"/>
      <c r="W109" s="560"/>
      <c r="X109" s="560"/>
      <c r="Y109" s="560"/>
      <c r="Z109" s="560"/>
      <c r="AA109" s="560"/>
      <c r="AB109" s="560"/>
      <c r="AC109" s="560"/>
      <c r="AD109" s="560"/>
      <c r="AE109" s="560"/>
      <c r="AF109" s="560"/>
      <c r="AG109" s="560"/>
      <c r="AH109" s="560"/>
      <c r="AI109" s="560"/>
      <c r="AJ109" s="560"/>
      <c r="AK109" s="560"/>
      <c r="AL109" s="560"/>
      <c r="AM109" s="560"/>
      <c r="AN109" s="560"/>
      <c r="AO109" s="560"/>
      <c r="AP109" s="560"/>
      <c r="AQ109" s="560"/>
      <c r="AR109" s="560"/>
      <c r="AS109" s="560"/>
      <c r="AT109" s="560"/>
      <c r="AU109" s="560"/>
      <c r="AV109" s="445"/>
      <c r="AW109" s="406"/>
      <c r="AX109" s="445"/>
      <c r="AY109" s="445"/>
      <c r="AZ109" s="406"/>
      <c r="BA109" s="495"/>
      <c r="BB109" s="506"/>
      <c r="BD109" s="73"/>
    </row>
    <row r="110" spans="1:56">
      <c r="H110" s="610" t="s">
        <v>1083</v>
      </c>
      <c r="BA110" s="494"/>
      <c r="BB110" s="507"/>
    </row>
    <row r="111" spans="1:56" ht="39" customHeight="1">
      <c r="H111" s="1" t="s">
        <v>376</v>
      </c>
      <c r="BA111" s="494"/>
      <c r="BB111" s="507"/>
    </row>
    <row r="112" spans="1:56" ht="18.75" thickBot="1">
      <c r="H112" s="30" t="s">
        <v>336</v>
      </c>
      <c r="I112" s="580" t="s">
        <v>18</v>
      </c>
      <c r="J112" s="580" t="s">
        <v>19</v>
      </c>
      <c r="K112" s="580" t="s">
        <v>20</v>
      </c>
      <c r="L112" s="580" t="s">
        <v>21</v>
      </c>
      <c r="M112" s="580" t="s">
        <v>22</v>
      </c>
      <c r="N112" s="580" t="s">
        <v>23</v>
      </c>
      <c r="O112" s="580" t="s">
        <v>24</v>
      </c>
      <c r="P112" s="580" t="s">
        <v>25</v>
      </c>
      <c r="Q112" s="580" t="s">
        <v>26</v>
      </c>
      <c r="R112" s="580" t="s">
        <v>27</v>
      </c>
      <c r="S112" s="580" t="s">
        <v>28</v>
      </c>
      <c r="T112" s="580" t="s">
        <v>29</v>
      </c>
      <c r="U112" s="580" t="s">
        <v>30</v>
      </c>
      <c r="V112" s="580" t="s">
        <v>31</v>
      </c>
      <c r="W112" s="580" t="s">
        <v>32</v>
      </c>
      <c r="X112" s="580" t="s">
        <v>33</v>
      </c>
      <c r="Y112" s="580" t="s">
        <v>34</v>
      </c>
      <c r="Z112" s="580" t="s">
        <v>35</v>
      </c>
      <c r="AA112" s="580" t="s">
        <v>36</v>
      </c>
      <c r="AB112" s="580" t="s">
        <v>37</v>
      </c>
      <c r="AC112" s="580" t="s">
        <v>38</v>
      </c>
      <c r="AD112" s="580" t="s">
        <v>39</v>
      </c>
      <c r="AE112" s="580" t="s">
        <v>40</v>
      </c>
      <c r="AF112" s="580" t="s">
        <v>41</v>
      </c>
      <c r="AG112" s="580" t="s">
        <v>6</v>
      </c>
      <c r="AH112" s="580" t="s">
        <v>690</v>
      </c>
      <c r="AI112" s="580" t="s">
        <v>695</v>
      </c>
      <c r="AJ112" s="580" t="s">
        <v>701</v>
      </c>
      <c r="AK112" s="580" t="s">
        <v>704</v>
      </c>
      <c r="AL112" s="580" t="s">
        <v>730</v>
      </c>
      <c r="AM112" s="580" t="s">
        <v>776</v>
      </c>
      <c r="AN112" s="580" t="s">
        <v>791</v>
      </c>
      <c r="AO112" s="580" t="s">
        <v>842</v>
      </c>
      <c r="AP112" s="580" t="s">
        <v>884</v>
      </c>
      <c r="AQ112" s="580" t="s">
        <v>925</v>
      </c>
      <c r="AR112" s="580" t="s">
        <v>938</v>
      </c>
      <c r="AS112" s="580" t="s">
        <v>955</v>
      </c>
      <c r="AT112" s="580" t="s">
        <v>982</v>
      </c>
      <c r="AU112" s="580" t="s">
        <v>986</v>
      </c>
      <c r="AV112" s="363" t="e">
        <f>AV$14</f>
        <v>#REF!</v>
      </c>
      <c r="AW112" s="406"/>
      <c r="AX112" s="363" t="e">
        <f>$AX$6</f>
        <v>#REF!</v>
      </c>
      <c r="AY112" s="363" t="e">
        <f>$AY$5</f>
        <v>#REF!</v>
      </c>
      <c r="AZ112" s="449"/>
      <c r="BA112" s="495" t="s">
        <v>39</v>
      </c>
      <c r="BB112" s="506"/>
    </row>
    <row r="113" spans="1:56" ht="24.75" customHeight="1">
      <c r="B113" s="617" t="s">
        <v>377</v>
      </c>
      <c r="G113" s="616" t="s">
        <v>378</v>
      </c>
      <c r="H113" s="8" t="s">
        <v>377</v>
      </c>
      <c r="I113" s="565">
        <v>7.1</v>
      </c>
      <c r="J113" s="565">
        <v>6</v>
      </c>
      <c r="K113" s="565">
        <v>4.9000000000000004</v>
      </c>
      <c r="L113" s="565">
        <v>5.4</v>
      </c>
      <c r="M113" s="565">
        <v>6</v>
      </c>
      <c r="N113" s="565">
        <v>5</v>
      </c>
      <c r="O113" s="565">
        <v>4.9000000000000004</v>
      </c>
      <c r="P113" s="565">
        <v>5.6</v>
      </c>
      <c r="Q113" s="565">
        <v>5.7</v>
      </c>
      <c r="R113" s="565">
        <v>5.7</v>
      </c>
      <c r="S113" s="565">
        <v>5.0999999999999996</v>
      </c>
      <c r="T113" s="565">
        <v>5.8</v>
      </c>
      <c r="U113" s="565">
        <v>6.8</v>
      </c>
      <c r="V113" s="565">
        <v>5.0999999999999996</v>
      </c>
      <c r="W113" s="565">
        <v>4.9000000000000004</v>
      </c>
      <c r="X113" s="565">
        <v>6</v>
      </c>
      <c r="Y113" s="565">
        <v>5.8</v>
      </c>
      <c r="Z113" s="565">
        <v>5.5</v>
      </c>
      <c r="AA113" s="565">
        <v>5.0999999999999996</v>
      </c>
      <c r="AB113" s="565">
        <v>6</v>
      </c>
      <c r="AC113" s="565">
        <v>6.6</v>
      </c>
      <c r="AD113" s="565">
        <v>5.7</v>
      </c>
      <c r="AE113" s="565">
        <v>4.5999999999999996</v>
      </c>
      <c r="AF113" s="565">
        <v>6.2</v>
      </c>
      <c r="AG113" s="565">
        <v>7.4</v>
      </c>
      <c r="AH113" s="565">
        <v>6.8</v>
      </c>
      <c r="AI113" s="565">
        <v>3.1</v>
      </c>
      <c r="AJ113" s="565">
        <v>5.9</v>
      </c>
      <c r="AK113" s="565">
        <v>6.4</v>
      </c>
      <c r="AL113" s="565">
        <v>5.7</v>
      </c>
      <c r="AM113" s="565">
        <v>4.8</v>
      </c>
      <c r="AN113" s="565">
        <v>6.2</v>
      </c>
      <c r="AO113" s="692">
        <v>6.8874265407685602</v>
      </c>
      <c r="AP113" s="692">
        <v>5.2546238813926394</v>
      </c>
      <c r="AQ113" s="692">
        <v>4.7078659427613001</v>
      </c>
      <c r="AR113" s="692">
        <v>6.1422062866764016</v>
      </c>
      <c r="AS113" s="692">
        <v>5.90720750025186</v>
      </c>
      <c r="AT113" s="692">
        <v>5.3623157746538395</v>
      </c>
      <c r="AU113" s="692">
        <v>4.5999999999999996</v>
      </c>
      <c r="AV113" s="665" t="e">
        <f>+AY113-AX113</f>
        <v>#VALUE!</v>
      </c>
      <c r="AW113" s="403"/>
      <c r="AX113" s="403" t="e">
        <f>([1]!HsGetValue(AX$1,"Scenario#"&amp;AX$3&amp;"","Year#"&amp;AX$4&amp;"","Period#"&amp;AX$6&amp;"","View#"&amp;AX$7&amp;"","Entity#"&amp;$B113&amp;"","Value#"&amp;AX$8&amp;"","Account#"&amp;$G113&amp;"","ICP#"&amp;AX$9&amp;"","Custom1#"&amp;AX$10&amp;"","Custom2#"&amp;AX$11&amp;"","Custom3#"&amp;AX$12&amp;"","Custom4#"&amp;AX$13&amp;""))/1000</f>
        <v>#VALUE!</v>
      </c>
      <c r="AY113" s="403" t="e">
        <f>([1]!HsGetValue(AY$1,"Scenario#"&amp;AY$3&amp;"","Year#"&amp;AY$4&amp;"","Period#"&amp;AY$5&amp;"","View#"&amp;AY$7&amp;"","Entity#"&amp;$B113&amp;"","Value#"&amp;AY$8&amp;"","Account#"&amp;$G113&amp;"","ICP#"&amp;AY$9&amp;"","Custom1#"&amp;AY$10&amp;"","Custom2#"&amp;AY$11&amp;"","Custom3#"&amp;AY$12&amp;"","Custom4#"&amp;AY$13&amp;""))/1000</f>
        <v>#VALUE!</v>
      </c>
      <c r="AZ113" s="565"/>
      <c r="BA113" s="496">
        <v>5.3</v>
      </c>
      <c r="BB113" s="506" t="e">
        <f t="shared" ref="BB113:BB123" si="5">BA113-AV113</f>
        <v>#VALUE!</v>
      </c>
      <c r="BC113" s="420" t="s">
        <v>698</v>
      </c>
    </row>
    <row r="114" spans="1:56" ht="17.25" customHeight="1">
      <c r="B114" s="617" t="s">
        <v>379</v>
      </c>
      <c r="C114" s="690" t="s">
        <v>707</v>
      </c>
      <c r="D114" s="617" t="s">
        <v>750</v>
      </c>
      <c r="G114" s="616" t="s">
        <v>378</v>
      </c>
      <c r="H114" s="8" t="s">
        <v>379</v>
      </c>
      <c r="I114" s="565">
        <v>7.3</v>
      </c>
      <c r="J114" s="565">
        <v>5.7</v>
      </c>
      <c r="K114" s="565">
        <v>5.2</v>
      </c>
      <c r="L114" s="565">
        <v>5.0999999999999996</v>
      </c>
      <c r="M114" s="565">
        <v>8.1999999999999993</v>
      </c>
      <c r="N114" s="565">
        <v>5.9</v>
      </c>
      <c r="O114" s="565">
        <v>5.9</v>
      </c>
      <c r="P114" s="565">
        <v>8.3000000000000007</v>
      </c>
      <c r="Q114" s="565">
        <v>8</v>
      </c>
      <c r="R114" s="565">
        <v>7.1</v>
      </c>
      <c r="S114" s="565">
        <v>7.5</v>
      </c>
      <c r="T114" s="565">
        <v>7.2</v>
      </c>
      <c r="U114" s="565">
        <v>9</v>
      </c>
      <c r="V114" s="565">
        <v>6.8</v>
      </c>
      <c r="W114" s="565">
        <v>6</v>
      </c>
      <c r="X114" s="565">
        <v>7</v>
      </c>
      <c r="Y114" s="565">
        <v>8.5</v>
      </c>
      <c r="Z114" s="565">
        <v>7.4</v>
      </c>
      <c r="AA114" s="565">
        <v>6.5</v>
      </c>
      <c r="AB114" s="565">
        <v>8.5</v>
      </c>
      <c r="AC114" s="565">
        <v>9.1999999999999993</v>
      </c>
      <c r="AD114" s="565">
        <v>7.3</v>
      </c>
      <c r="AE114" s="565">
        <v>5.0999999999999996</v>
      </c>
      <c r="AF114" s="565">
        <v>8.1</v>
      </c>
      <c r="AG114" s="565">
        <v>8.3000000000000007</v>
      </c>
      <c r="AH114" s="565">
        <v>7.7</v>
      </c>
      <c r="AI114" s="565">
        <v>6.6</v>
      </c>
      <c r="AJ114" s="565">
        <v>8.9</v>
      </c>
      <c r="AK114" s="565">
        <v>9.3000000000000007</v>
      </c>
      <c r="AL114" s="565">
        <v>12.4</v>
      </c>
      <c r="AM114" s="565">
        <v>9.8000000000000007</v>
      </c>
      <c r="AN114" s="565">
        <v>13.2</v>
      </c>
      <c r="AO114" s="692">
        <v>9.3191720439056009</v>
      </c>
      <c r="AP114" s="692">
        <v>7.1916309137135972</v>
      </c>
      <c r="AQ114" s="692">
        <v>7.2012757547070052</v>
      </c>
      <c r="AR114" s="692">
        <v>8.4008787361660993</v>
      </c>
      <c r="AS114" s="692">
        <v>7.918687261054</v>
      </c>
      <c r="AT114" s="692">
        <v>6.2772081528495001</v>
      </c>
      <c r="AU114" s="692">
        <v>6.3</v>
      </c>
      <c r="AV114" s="665" t="e">
        <f>+AY114-AX114</f>
        <v>#VALUE!</v>
      </c>
      <c r="AW114" s="403"/>
      <c r="AX114" s="403" t="e">
        <f>([1]!HsGetValue(AX$1,"Scenario#"&amp;AX$3&amp;"","Year#"&amp;AX$4&amp;"","Period#"&amp;AX$6&amp;"","View#"&amp;AX$7&amp;"","Entity#"&amp;$B114&amp;"","Value#"&amp;AX$8&amp;"","Account#"&amp;$G114&amp;"","ICP#"&amp;AX$9&amp;"","Custom1#"&amp;AX$10&amp;"","Custom2#"&amp;AX$11&amp;"","Custom3#"&amp;AX$12&amp;"","Custom4#"&amp;AX$13&amp;""))/1000</f>
        <v>#VALUE!</v>
      </c>
      <c r="AY114" s="403" t="e">
        <f>([1]!HsGetValue(AY$1,"Scenario#"&amp;AY$3&amp;"","Year#"&amp;AY$4&amp;"","Period#"&amp;AY$6&amp;"","View#"&amp;AY$7&amp;"","Entity#"&amp;$B114&amp;"","Value#"&amp;AY$8&amp;"","Account#"&amp;$G114&amp;"","ICP#"&amp;AY$9&amp;"","Custom1#"&amp;AY$10&amp;"","Custom2#"&amp;AY$11&amp;"","Custom3#"&amp;AY$12&amp;"","Custom4#"&amp;AY$13&amp;""))/1000</f>
        <v>#VALUE!</v>
      </c>
      <c r="AZ114" s="565"/>
      <c r="BA114" s="496">
        <v>7.4</v>
      </c>
      <c r="BB114" s="506" t="e">
        <f t="shared" si="5"/>
        <v>#VALUE!</v>
      </c>
    </row>
    <row r="115" spans="1:56" ht="18">
      <c r="B115" s="617" t="s">
        <v>340</v>
      </c>
      <c r="C115" s="617" t="s">
        <v>707</v>
      </c>
      <c r="D115" s="617" t="s">
        <v>753</v>
      </c>
      <c r="G115" s="616" t="s">
        <v>378</v>
      </c>
      <c r="H115" s="8" t="s">
        <v>212</v>
      </c>
      <c r="I115" s="565">
        <v>7.4</v>
      </c>
      <c r="J115" s="565">
        <v>6.4</v>
      </c>
      <c r="K115" s="565">
        <v>5.4</v>
      </c>
      <c r="L115" s="565">
        <v>6.4</v>
      </c>
      <c r="M115" s="565">
        <v>7.1</v>
      </c>
      <c r="N115" s="565">
        <v>5.8</v>
      </c>
      <c r="O115" s="565">
        <v>5.8</v>
      </c>
      <c r="P115" s="565">
        <v>7.9</v>
      </c>
      <c r="Q115" s="565">
        <v>8.4</v>
      </c>
      <c r="R115" s="565">
        <v>6.6</v>
      </c>
      <c r="S115" s="565">
        <v>5.9</v>
      </c>
      <c r="T115" s="565">
        <v>8.5</v>
      </c>
      <c r="U115" s="565">
        <v>8.3000000000000007</v>
      </c>
      <c r="V115" s="565">
        <v>6.9</v>
      </c>
      <c r="W115" s="565">
        <v>6.4</v>
      </c>
      <c r="X115" s="565">
        <v>7.9</v>
      </c>
      <c r="Y115" s="565">
        <v>7.9</v>
      </c>
      <c r="Z115" s="565">
        <v>7.1</v>
      </c>
      <c r="AA115" s="565">
        <v>7.1</v>
      </c>
      <c r="AB115" s="565">
        <v>8.4</v>
      </c>
      <c r="AC115" s="565">
        <v>9.3000000000000007</v>
      </c>
      <c r="AD115" s="565">
        <v>8</v>
      </c>
      <c r="AE115" s="565">
        <v>7.8</v>
      </c>
      <c r="AF115" s="565">
        <v>9.1</v>
      </c>
      <c r="AG115" s="565">
        <v>9.4</v>
      </c>
      <c r="AH115" s="565">
        <v>8</v>
      </c>
      <c r="AI115" s="565">
        <v>7.7</v>
      </c>
      <c r="AJ115" s="565">
        <v>8.8000000000000007</v>
      </c>
      <c r="AK115" s="565">
        <v>10.7</v>
      </c>
      <c r="AL115" s="565">
        <v>19.600000000000001</v>
      </c>
      <c r="AM115" s="565">
        <v>16.5</v>
      </c>
      <c r="AN115" s="565">
        <v>21.5</v>
      </c>
      <c r="AO115" s="692"/>
      <c r="AP115" s="692"/>
      <c r="AQ115" s="692"/>
      <c r="AR115" s="692"/>
      <c r="AS115" s="692"/>
      <c r="AT115" s="692"/>
      <c r="AU115" s="692"/>
      <c r="AV115" s="691"/>
      <c r="AW115" s="403"/>
      <c r="AX115" s="403"/>
      <c r="AY115" s="403"/>
      <c r="AZ115" s="565"/>
      <c r="BA115" s="496">
        <v>8.6</v>
      </c>
      <c r="BB115" s="506">
        <f t="shared" si="5"/>
        <v>8.6</v>
      </c>
    </row>
    <row r="116" spans="1:56" ht="18">
      <c r="B116" s="617" t="s">
        <v>380</v>
      </c>
      <c r="G116" s="616" t="s">
        <v>378</v>
      </c>
      <c r="H116" s="8" t="s">
        <v>380</v>
      </c>
      <c r="I116" s="565"/>
      <c r="J116" s="565"/>
      <c r="K116" s="565"/>
      <c r="L116" s="565"/>
      <c r="M116" s="565"/>
      <c r="N116" s="565"/>
      <c r="O116" s="565"/>
      <c r="P116" s="565"/>
      <c r="Q116" s="565"/>
      <c r="R116" s="565"/>
      <c r="S116" s="565"/>
      <c r="T116" s="565"/>
      <c r="U116" s="565">
        <v>0.5</v>
      </c>
      <c r="V116" s="565">
        <v>0.3</v>
      </c>
      <c r="W116" s="565">
        <v>0.2</v>
      </c>
      <c r="X116" s="565">
        <v>0.4</v>
      </c>
      <c r="Y116" s="565">
        <v>0.5</v>
      </c>
      <c r="Z116" s="565">
        <v>0.3</v>
      </c>
      <c r="AA116" s="565">
        <v>1.9</v>
      </c>
      <c r="AB116" s="565">
        <v>4.5999999999999996</v>
      </c>
      <c r="AC116" s="565">
        <v>5.4</v>
      </c>
      <c r="AD116" s="565">
        <v>2.9</v>
      </c>
      <c r="AE116" s="565">
        <v>2.2999999999999998</v>
      </c>
      <c r="AF116" s="565">
        <v>4.7</v>
      </c>
      <c r="AG116" s="565">
        <v>5.0999999999999996</v>
      </c>
      <c r="AH116" s="565">
        <v>3</v>
      </c>
      <c r="AI116" s="565">
        <v>2.5</v>
      </c>
      <c r="AJ116" s="565">
        <v>4.4000000000000004</v>
      </c>
      <c r="AK116" s="565">
        <v>4.5</v>
      </c>
      <c r="AL116" s="565">
        <v>2.9</v>
      </c>
      <c r="AM116" s="565">
        <v>2.4</v>
      </c>
      <c r="AN116" s="565">
        <v>4</v>
      </c>
      <c r="AO116" s="692">
        <v>4.9172394206667303</v>
      </c>
      <c r="AP116" s="692">
        <v>2.903022</v>
      </c>
      <c r="AQ116" s="692">
        <v>2.1527066927579988</v>
      </c>
      <c r="AR116" s="692">
        <v>3.7212639445374709</v>
      </c>
      <c r="AS116" s="692">
        <v>3.7841737742119999</v>
      </c>
      <c r="AT116" s="692">
        <v>2.4035819999999997</v>
      </c>
      <c r="AU116" s="692">
        <v>1.9</v>
      </c>
      <c r="AV116" s="665" t="e">
        <f>+AY116-AX116</f>
        <v>#VALUE!</v>
      </c>
      <c r="AW116" s="403"/>
      <c r="AX116" s="403" t="e">
        <f>([1]!HsGetValue(AX$1,"Scenario#"&amp;AX$3&amp;"","Year#"&amp;AX$4&amp;"","Period#"&amp;AX$6&amp;"","View#"&amp;AX$7&amp;"","Entity#"&amp;$B116&amp;"","Value#"&amp;AX$8&amp;"","Account#"&amp;$G116&amp;"","ICP#"&amp;AX$9&amp;"","Custom1#"&amp;AX$10&amp;"","Custom2#"&amp;AX$11&amp;"","Custom3#"&amp;AX$12&amp;"","Custom4#"&amp;AX$13&amp;""))/1000</f>
        <v>#VALUE!</v>
      </c>
      <c r="AY116" s="403" t="e">
        <f>([1]!HsGetValue(AY$1,"Scenario#"&amp;AY$3&amp;"","Year#"&amp;AY$4&amp;"","Period#"&amp;AY$5&amp;"","View#"&amp;AY$7&amp;"","Entity#"&amp;$B116&amp;"","Value#"&amp;AY$8&amp;"","Account#"&amp;$G116&amp;"","ICP#"&amp;AY$9&amp;"","Custom1#"&amp;AY$10&amp;"","Custom2#"&amp;AY$11&amp;"","Custom3#"&amp;AY$12&amp;"","Custom4#"&amp;AY$13&amp;""))/1000</f>
        <v>#VALUE!</v>
      </c>
      <c r="AZ116" s="565"/>
      <c r="BA116" s="496">
        <v>3.3</v>
      </c>
      <c r="BB116" s="506" t="e">
        <f t="shared" si="5"/>
        <v>#VALUE!</v>
      </c>
    </row>
    <row r="117" spans="1:56" ht="18">
      <c r="C117" s="617" t="s">
        <v>707</v>
      </c>
      <c r="D117" s="617" t="s">
        <v>752</v>
      </c>
      <c r="G117" s="616" t="s">
        <v>378</v>
      </c>
      <c r="H117" s="694" t="s">
        <v>734</v>
      </c>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v>0</v>
      </c>
      <c r="AH117" s="565">
        <v>0</v>
      </c>
      <c r="AI117" s="565">
        <v>0</v>
      </c>
      <c r="AJ117" s="565">
        <v>0</v>
      </c>
      <c r="AK117" s="565">
        <v>0</v>
      </c>
      <c r="AL117" s="565">
        <v>104.4</v>
      </c>
      <c r="AM117" s="565">
        <v>110.6</v>
      </c>
      <c r="AN117" s="565">
        <v>123.8</v>
      </c>
      <c r="AO117" s="692"/>
      <c r="AP117" s="692"/>
      <c r="AQ117" s="692"/>
      <c r="AR117" s="692"/>
      <c r="AS117" s="692"/>
      <c r="AT117" s="692"/>
      <c r="AU117" s="692"/>
      <c r="AV117" s="691"/>
      <c r="AW117" s="403"/>
      <c r="AX117" s="403"/>
      <c r="AY117" s="403"/>
      <c r="AZ117" s="565"/>
      <c r="BA117" s="496"/>
      <c r="BB117" s="506">
        <f t="shared" si="5"/>
        <v>0</v>
      </c>
    </row>
    <row r="118" spans="1:56" ht="18">
      <c r="C118" s="617" t="s">
        <v>707</v>
      </c>
      <c r="D118" s="617" t="s">
        <v>755</v>
      </c>
      <c r="G118" s="616" t="s">
        <v>378</v>
      </c>
      <c r="H118" s="694" t="s">
        <v>735</v>
      </c>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v>0</v>
      </c>
      <c r="AH118" s="565">
        <v>0</v>
      </c>
      <c r="AI118" s="565">
        <v>0</v>
      </c>
      <c r="AJ118" s="565">
        <v>0</v>
      </c>
      <c r="AK118" s="565">
        <v>0</v>
      </c>
      <c r="AL118" s="565">
        <v>3.2</v>
      </c>
      <c r="AM118" s="565">
        <v>4</v>
      </c>
      <c r="AN118" s="565">
        <v>5.8</v>
      </c>
      <c r="AO118" s="692"/>
      <c r="AP118" s="692"/>
      <c r="AQ118" s="692"/>
      <c r="AR118" s="692"/>
      <c r="AS118" s="692"/>
      <c r="AT118" s="692"/>
      <c r="AU118" s="692"/>
      <c r="AV118" s="691"/>
      <c r="AW118" s="403"/>
      <c r="AX118" s="403"/>
      <c r="AY118" s="403"/>
      <c r="AZ118" s="565"/>
      <c r="BA118" s="496"/>
      <c r="BB118" s="506">
        <f t="shared" si="5"/>
        <v>0</v>
      </c>
    </row>
    <row r="119" spans="1:56" ht="18">
      <c r="C119" s="617" t="s">
        <v>707</v>
      </c>
      <c r="D119" s="617" t="s">
        <v>754</v>
      </c>
      <c r="G119" s="616" t="s">
        <v>378</v>
      </c>
      <c r="H119" s="694" t="s">
        <v>736</v>
      </c>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v>0</v>
      </c>
      <c r="AH119" s="565">
        <v>0</v>
      </c>
      <c r="AI119" s="565">
        <v>0</v>
      </c>
      <c r="AJ119" s="565">
        <v>0</v>
      </c>
      <c r="AK119" s="565">
        <v>0</v>
      </c>
      <c r="AL119" s="565">
        <v>1.8</v>
      </c>
      <c r="AM119" s="565">
        <v>2.2000000000000002</v>
      </c>
      <c r="AN119" s="565">
        <v>2.2000000000000002</v>
      </c>
      <c r="AO119" s="692"/>
      <c r="AP119" s="692"/>
      <c r="AQ119" s="692"/>
      <c r="AR119" s="692"/>
      <c r="AS119" s="692"/>
      <c r="AT119" s="692"/>
      <c r="AU119" s="692"/>
      <c r="AV119" s="691"/>
      <c r="AW119" s="403"/>
      <c r="AX119" s="403"/>
      <c r="AY119" s="403"/>
      <c r="AZ119" s="565"/>
      <c r="BA119" s="496"/>
      <c r="BB119" s="506">
        <f t="shared" si="5"/>
        <v>0</v>
      </c>
    </row>
    <row r="120" spans="1:56" ht="18">
      <c r="B120" s="617" t="s">
        <v>381</v>
      </c>
      <c r="C120" s="617" t="s">
        <v>382</v>
      </c>
      <c r="D120" s="617" t="s">
        <v>383</v>
      </c>
      <c r="E120" s="616" t="s">
        <v>384</v>
      </c>
      <c r="F120" s="616" t="s">
        <v>385</v>
      </c>
      <c r="G120" s="616" t="s">
        <v>378</v>
      </c>
      <c r="H120" s="12" t="s">
        <v>386</v>
      </c>
      <c r="I120" s="661">
        <v>1.4</v>
      </c>
      <c r="J120" s="661">
        <v>0.9</v>
      </c>
      <c r="K120" s="661">
        <v>0.7</v>
      </c>
      <c r="L120" s="661">
        <v>1.3</v>
      </c>
      <c r="M120" s="661">
        <v>1.1000000000000001</v>
      </c>
      <c r="N120" s="661">
        <v>0.9</v>
      </c>
      <c r="O120" s="661">
        <v>0.69999999999999929</v>
      </c>
      <c r="P120" s="661">
        <v>0.89999999999999858</v>
      </c>
      <c r="Q120" s="661">
        <v>0.9</v>
      </c>
      <c r="R120" s="661">
        <v>0.60000000000000142</v>
      </c>
      <c r="S120" s="661">
        <v>0.5</v>
      </c>
      <c r="T120" s="661">
        <v>0.8</v>
      </c>
      <c r="U120" s="661">
        <v>0.5</v>
      </c>
      <c r="V120" s="661">
        <v>0.50000000000000355</v>
      </c>
      <c r="W120" s="661">
        <v>0.5</v>
      </c>
      <c r="X120" s="661">
        <v>0.60000000000000142</v>
      </c>
      <c r="Y120" s="661">
        <v>0.69999999999999574</v>
      </c>
      <c r="Z120" s="661">
        <v>0.69999999999999929</v>
      </c>
      <c r="AA120" s="661">
        <v>0.60000000000000142</v>
      </c>
      <c r="AB120" s="661">
        <v>0.89999999999999858</v>
      </c>
      <c r="AC120" s="661">
        <v>1.1999999999999993</v>
      </c>
      <c r="AD120" s="661">
        <v>-0.29999999999999716</v>
      </c>
      <c r="AE120" s="661">
        <v>0.39999999999999858</v>
      </c>
      <c r="AF120" s="661">
        <v>0.40000000000000213</v>
      </c>
      <c r="AG120" s="661">
        <v>0.6</v>
      </c>
      <c r="AH120" s="661">
        <v>0.5</v>
      </c>
      <c r="AI120" s="661">
        <v>0.6</v>
      </c>
      <c r="AJ120" s="661">
        <v>0.7</v>
      </c>
      <c r="AK120" s="661">
        <v>0.9</v>
      </c>
      <c r="AL120" s="661">
        <v>0.8</v>
      </c>
      <c r="AM120" s="661">
        <v>4.2</v>
      </c>
      <c r="AN120" s="661">
        <v>2.2000000000000002</v>
      </c>
      <c r="AO120" s="866">
        <v>1.0914907833029055</v>
      </c>
      <c r="AP120" s="866">
        <v>1.1854349726763722</v>
      </c>
      <c r="AQ120" s="866">
        <v>1.0823998497708942</v>
      </c>
      <c r="AR120" s="866">
        <v>0.87160645088142985</v>
      </c>
      <c r="AS120" s="866">
        <v>1.1441915717900351</v>
      </c>
      <c r="AT120" s="866">
        <v>1.1232620431399631</v>
      </c>
      <c r="AU120" s="866">
        <v>1.1000000000000001</v>
      </c>
      <c r="AV120" s="867" t="e">
        <f>+AY120-AX120</f>
        <v>#VALUE!</v>
      </c>
      <c r="AW120" s="868"/>
      <c r="AX120" s="868" t="e">
        <f>AX123-SUM(AX113:AX119)-AX122</f>
        <v>#VALUE!</v>
      </c>
      <c r="AY120" s="868" t="e">
        <f>AY123-SUM(AY113:AY119)-AY122</f>
        <v>#VALUE!</v>
      </c>
      <c r="AZ120" s="565"/>
      <c r="BA120" s="496">
        <v>1.0000000000000036</v>
      </c>
      <c r="BB120" s="506" t="e">
        <f t="shared" si="5"/>
        <v>#VALUE!</v>
      </c>
      <c r="BC120" s="559" t="s">
        <v>940</v>
      </c>
    </row>
    <row r="121" spans="1:56" ht="21">
      <c r="H121" s="7" t="s">
        <v>1102</v>
      </c>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692">
        <v>22.2</v>
      </c>
      <c r="AP121" s="692">
        <v>16.5</v>
      </c>
      <c r="AQ121" s="692">
        <v>15.1</v>
      </c>
      <c r="AR121" s="692">
        <v>19.100000000000001</v>
      </c>
      <c r="AS121" s="692">
        <v>18.8</v>
      </c>
      <c r="AT121" s="692">
        <v>15.2</v>
      </c>
      <c r="AU121" s="692">
        <v>14</v>
      </c>
      <c r="AV121" s="691" t="e">
        <f>+AV123-AV122</f>
        <v>#VALUE!</v>
      </c>
      <c r="AW121" s="403"/>
      <c r="AX121" s="403"/>
      <c r="AY121" s="403"/>
      <c r="AZ121" s="565"/>
      <c r="BA121" s="496"/>
      <c r="BB121" s="506"/>
      <c r="BC121" s="559"/>
    </row>
    <row r="122" spans="1:56" ht="21">
      <c r="B122" s="617" t="s">
        <v>340</v>
      </c>
      <c r="C122" s="617" t="s">
        <v>707</v>
      </c>
      <c r="D122" s="617" t="s">
        <v>753</v>
      </c>
      <c r="G122" s="616" t="s">
        <v>378</v>
      </c>
      <c r="H122" s="8" t="s">
        <v>1081</v>
      </c>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692">
        <v>9.374507294999999</v>
      </c>
      <c r="AP122" s="692">
        <v>7.1284205650000008</v>
      </c>
      <c r="AQ122" s="692">
        <v>7.3312972290000005</v>
      </c>
      <c r="AR122" s="692">
        <v>8.6216867440000016</v>
      </c>
      <c r="AS122" s="692">
        <v>9.1965431990000006</v>
      </c>
      <c r="AT122" s="692">
        <v>7.271779506999998</v>
      </c>
      <c r="AU122" s="692">
        <v>7.1</v>
      </c>
      <c r="AV122" s="691" t="e">
        <f t="shared" ref="AV122:AV123" si="6">+AY122-AX122</f>
        <v>#VALUE!</v>
      </c>
      <c r="AW122" s="403"/>
      <c r="AX122" s="403" t="e">
        <f>([1]!HsGetValue(AX$1,"Scenario#"&amp;AX$3&amp;"","Year#"&amp;AX$4&amp;"","Period#"&amp;AX$6&amp;"","View#"&amp;AX$7&amp;"","Entity#"&amp;$B122&amp;"","Value#"&amp;AX$8&amp;"","Account#"&amp;$G122&amp;"","ICP#"&amp;AX$9&amp;"","Custom1#"&amp;AX$10&amp;"","Custom2#"&amp;AX$11&amp;"","Custom3#"&amp;AX$12&amp;"","Custom4#"&amp;AX$13&amp;""))/1000</f>
        <v>#VALUE!</v>
      </c>
      <c r="AY122" s="403" t="e">
        <f>([1]!HsGetValue(AY$1,"Scenario#"&amp;AY$3&amp;"","Year#"&amp;AY$4&amp;"","Period#"&amp;AY$6&amp;"","View#"&amp;AY$7&amp;"","Entity#"&amp;$B122&amp;"","Value#"&amp;AY$8&amp;"","Account#"&amp;$G122&amp;"","ICP#"&amp;AY$9&amp;"","Custom1#"&amp;AY$10&amp;"","Custom2#"&amp;AY$11&amp;"","Custom3#"&amp;AY$12&amp;"","Custom4#"&amp;AY$13&amp;""))/1000</f>
        <v>#VALUE!</v>
      </c>
      <c r="AZ122" s="565"/>
      <c r="BA122" s="496"/>
      <c r="BB122" s="506"/>
      <c r="BC122" s="559"/>
    </row>
    <row r="123" spans="1:56" s="75" customFormat="1" ht="18" customHeight="1" thickBot="1">
      <c r="A123" s="635"/>
      <c r="B123" s="436" t="s">
        <v>343</v>
      </c>
      <c r="C123" s="617" t="s">
        <v>707</v>
      </c>
      <c r="D123" s="617" t="s">
        <v>756</v>
      </c>
      <c r="E123" s="616" t="s">
        <v>387</v>
      </c>
      <c r="F123" s="616" t="s">
        <v>388</v>
      </c>
      <c r="G123" s="432" t="s">
        <v>378</v>
      </c>
      <c r="H123" s="37" t="s">
        <v>1095</v>
      </c>
      <c r="I123" s="568">
        <f>SUM(I113:I120)</f>
        <v>23.199999999999996</v>
      </c>
      <c r="J123" s="568">
        <f>SUM(J113:J120)</f>
        <v>19</v>
      </c>
      <c r="K123" s="568">
        <f>SUM(K113:K120)</f>
        <v>16.200000000000003</v>
      </c>
      <c r="L123" s="568">
        <f>SUM(L113:L120)</f>
        <v>18.2</v>
      </c>
      <c r="M123" s="568">
        <v>22.4</v>
      </c>
      <c r="N123" s="568">
        <v>17.7</v>
      </c>
      <c r="O123" s="568">
        <v>17.3</v>
      </c>
      <c r="P123" s="568">
        <v>22.7</v>
      </c>
      <c r="Q123" s="568">
        <v>23.1</v>
      </c>
      <c r="R123" s="568">
        <v>20</v>
      </c>
      <c r="S123" s="568">
        <v>18.899999999999999</v>
      </c>
      <c r="T123" s="568">
        <v>22.4</v>
      </c>
      <c r="U123" s="568">
        <v>25.1</v>
      </c>
      <c r="V123" s="568">
        <v>19.600000000000001</v>
      </c>
      <c r="W123" s="568">
        <v>18</v>
      </c>
      <c r="X123" s="568">
        <v>21.9</v>
      </c>
      <c r="Y123" s="568">
        <v>23.4</v>
      </c>
      <c r="Z123" s="568">
        <v>21</v>
      </c>
      <c r="AA123" s="568">
        <v>21.2</v>
      </c>
      <c r="AB123" s="568">
        <v>28.4</v>
      </c>
      <c r="AC123" s="568">
        <v>31.7</v>
      </c>
      <c r="AD123" s="568">
        <v>23.6</v>
      </c>
      <c r="AE123" s="568">
        <v>20.2</v>
      </c>
      <c r="AF123" s="568">
        <v>28.5</v>
      </c>
      <c r="AG123" s="568">
        <v>30.8</v>
      </c>
      <c r="AH123" s="568">
        <v>25.9</v>
      </c>
      <c r="AI123" s="568">
        <v>20.399999999999999</v>
      </c>
      <c r="AJ123" s="568">
        <v>28.8</v>
      </c>
      <c r="AK123" s="568">
        <v>31.8</v>
      </c>
      <c r="AL123" s="568">
        <v>150.9</v>
      </c>
      <c r="AM123" s="568">
        <v>154.6</v>
      </c>
      <c r="AN123" s="568">
        <v>178.8</v>
      </c>
      <c r="AO123" s="869">
        <v>31.589836083643799</v>
      </c>
      <c r="AP123" s="869">
        <v>23.663132332782606</v>
      </c>
      <c r="AQ123" s="869">
        <v>22.47554546899719</v>
      </c>
      <c r="AR123" s="869">
        <v>27.757642162261405</v>
      </c>
      <c r="AS123" s="869">
        <v>27.950803306307897</v>
      </c>
      <c r="AT123" s="869">
        <v>22.438147477643305</v>
      </c>
      <c r="AU123" s="869">
        <v>21.1</v>
      </c>
      <c r="AV123" s="870" t="e">
        <f t="shared" si="6"/>
        <v>#VALUE!</v>
      </c>
      <c r="AW123" s="403"/>
      <c r="AX123" s="809" t="e">
        <f>([1]!HsGetValue(AX$1,"Scenario#"&amp;AX$3&amp;"","Year#"&amp;AX$4&amp;"","Period#"&amp;AX$6&amp;"","View#"&amp;AX$7&amp;"","Entity#"&amp;$B123&amp;"","Value#"&amp;AX$8&amp;"","Account#"&amp;$G123&amp;"","ICP#"&amp;AX$9&amp;"","Custom1#"&amp;AX$10&amp;"","Custom2#"&amp;AX$11&amp;"","Custom3#"&amp;AX$12&amp;"","Custom4#"&amp;AX$13&amp;""))/1000</f>
        <v>#VALUE!</v>
      </c>
      <c r="AY123" s="809" t="e">
        <f>([1]!HsGetValue(AY$1,"Scenario#"&amp;AY$3&amp;"","Year#"&amp;AY$4&amp;"","Period#"&amp;AY$6&amp;"","View#"&amp;AY$7&amp;"","Entity#"&amp;$B123&amp;"","Value#"&amp;AY$8&amp;"","Account#"&amp;$G123&amp;"","ICP#"&amp;AY$9&amp;"","Custom1#"&amp;AY$10&amp;"","Custom2#"&amp;AY$11&amp;"","Custom3#"&amp;AY$12&amp;"","Custom4#"&amp;AY$13&amp;""))/1000</f>
        <v>#VALUE!</v>
      </c>
      <c r="AZ123" s="403"/>
      <c r="BA123" s="496">
        <v>25.6</v>
      </c>
      <c r="BB123" s="506" t="e">
        <f t="shared" si="5"/>
        <v>#VALUE!</v>
      </c>
      <c r="BD123" s="73"/>
    </row>
    <row r="124" spans="1:56" s="75" customFormat="1" ht="18" customHeight="1" thickTop="1">
      <c r="A124" s="635"/>
      <c r="B124" s="436"/>
      <c r="C124" s="617"/>
      <c r="D124" s="617"/>
      <c r="E124" s="616"/>
      <c r="F124" s="616"/>
      <c r="G124" s="432"/>
      <c r="H124" s="610" t="s">
        <v>1100</v>
      </c>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403"/>
      <c r="AW124" s="403"/>
      <c r="AX124" s="403"/>
      <c r="AY124" s="403"/>
      <c r="AZ124" s="403"/>
      <c r="BA124" s="496"/>
      <c r="BB124" s="506"/>
      <c r="BD124" s="73"/>
    </row>
    <row r="125" spans="1:56" ht="36">
      <c r="H125" s="694" t="s">
        <v>389</v>
      </c>
      <c r="BA125" s="494"/>
      <c r="BB125" s="507"/>
    </row>
    <row r="126" spans="1:56" ht="39" customHeight="1">
      <c r="H126" s="1" t="s">
        <v>390</v>
      </c>
      <c r="BA126" s="494"/>
      <c r="BB126" s="507"/>
    </row>
    <row r="127" spans="1:56" ht="30" customHeight="1" thickBot="1">
      <c r="H127" s="30" t="s">
        <v>336</v>
      </c>
      <c r="I127" s="580" t="s">
        <v>18</v>
      </c>
      <c r="J127" s="580" t="s">
        <v>19</v>
      </c>
      <c r="K127" s="580" t="s">
        <v>20</v>
      </c>
      <c r="L127" s="580" t="s">
        <v>21</v>
      </c>
      <c r="M127" s="580" t="s">
        <v>22</v>
      </c>
      <c r="N127" s="580" t="s">
        <v>23</v>
      </c>
      <c r="O127" s="580" t="s">
        <v>24</v>
      </c>
      <c r="P127" s="580" t="s">
        <v>25</v>
      </c>
      <c r="Q127" s="580" t="s">
        <v>26</v>
      </c>
      <c r="R127" s="580" t="s">
        <v>27</v>
      </c>
      <c r="S127" s="580" t="s">
        <v>28</v>
      </c>
      <c r="T127" s="580" t="s">
        <v>29</v>
      </c>
      <c r="U127" s="580" t="s">
        <v>30</v>
      </c>
      <c r="V127" s="580" t="s">
        <v>31</v>
      </c>
      <c r="W127" s="580" t="s">
        <v>32</v>
      </c>
      <c r="X127" s="580" t="s">
        <v>33</v>
      </c>
      <c r="Y127" s="580" t="s">
        <v>34</v>
      </c>
      <c r="Z127" s="580" t="s">
        <v>35</v>
      </c>
      <c r="AA127" s="580" t="s">
        <v>36</v>
      </c>
      <c r="AB127" s="580" t="s">
        <v>37</v>
      </c>
      <c r="AC127" s="580" t="s">
        <v>38</v>
      </c>
      <c r="AD127" s="580" t="s">
        <v>39</v>
      </c>
      <c r="AE127" s="580" t="s">
        <v>40</v>
      </c>
      <c r="AF127" s="580" t="s">
        <v>41</v>
      </c>
      <c r="AG127" s="580" t="s">
        <v>6</v>
      </c>
      <c r="AH127" s="580" t="s">
        <v>690</v>
      </c>
      <c r="AI127" s="580" t="s">
        <v>695</v>
      </c>
      <c r="AJ127" s="580" t="s">
        <v>701</v>
      </c>
      <c r="AK127" s="580" t="s">
        <v>704</v>
      </c>
      <c r="AL127" s="580" t="s">
        <v>730</v>
      </c>
      <c r="AM127" s="580" t="s">
        <v>776</v>
      </c>
      <c r="AN127" s="580" t="s">
        <v>791</v>
      </c>
      <c r="AO127" s="580" t="s">
        <v>842</v>
      </c>
      <c r="AP127" s="580" t="s">
        <v>884</v>
      </c>
      <c r="AQ127" s="580" t="s">
        <v>925</v>
      </c>
      <c r="AR127" s="580" t="s">
        <v>938</v>
      </c>
      <c r="AS127" s="580" t="s">
        <v>955</v>
      </c>
      <c r="AT127" s="580" t="s">
        <v>982</v>
      </c>
      <c r="AU127" s="580" t="s">
        <v>986</v>
      </c>
      <c r="AV127" s="363" t="e">
        <f>AV$14</f>
        <v>#REF!</v>
      </c>
      <c r="AW127" s="406"/>
      <c r="AX127" s="363" t="e">
        <f>AX6</f>
        <v>#REF!</v>
      </c>
      <c r="AY127" s="363" t="e">
        <f>AY$14</f>
        <v>#REF!</v>
      </c>
      <c r="AZ127" s="554"/>
      <c r="BA127" s="495" t="s">
        <v>39</v>
      </c>
      <c r="BB127" s="506"/>
    </row>
    <row r="128" spans="1:56" ht="18">
      <c r="B128" s="617" t="s">
        <v>340</v>
      </c>
      <c r="C128" s="617" t="s">
        <v>707</v>
      </c>
      <c r="D128" s="617" t="s">
        <v>753</v>
      </c>
      <c r="F128" s="616" t="s">
        <v>769</v>
      </c>
      <c r="G128" s="616" t="s">
        <v>391</v>
      </c>
      <c r="H128" s="8" t="s">
        <v>212</v>
      </c>
      <c r="I128" s="565">
        <v>9.6999999999999993</v>
      </c>
      <c r="J128" s="565">
        <v>4.0999999999999996</v>
      </c>
      <c r="K128" s="565">
        <v>2.5</v>
      </c>
      <c r="L128" s="565">
        <v>7.8</v>
      </c>
      <c r="M128" s="565">
        <v>9.6999999999999993</v>
      </c>
      <c r="N128" s="565">
        <v>4.5</v>
      </c>
      <c r="O128" s="565">
        <v>2.8</v>
      </c>
      <c r="P128" s="565">
        <v>9</v>
      </c>
      <c r="Q128" s="565">
        <v>9.5</v>
      </c>
      <c r="R128" s="565">
        <v>4.4000000000000004</v>
      </c>
      <c r="S128" s="565">
        <v>2.8</v>
      </c>
      <c r="T128" s="565">
        <v>8.8000000000000007</v>
      </c>
      <c r="U128" s="565">
        <v>9</v>
      </c>
      <c r="V128" s="565">
        <v>2.4</v>
      </c>
      <c r="W128" s="565">
        <v>1.5</v>
      </c>
      <c r="X128" s="565">
        <v>7.7</v>
      </c>
      <c r="Y128" s="565">
        <v>8.1999999999999993</v>
      </c>
      <c r="Z128" s="565">
        <v>3.2</v>
      </c>
      <c r="AA128" s="565">
        <v>1.6</v>
      </c>
      <c r="AB128" s="565">
        <v>6.8</v>
      </c>
      <c r="AC128" s="565">
        <v>8.4</v>
      </c>
      <c r="AD128" s="565">
        <v>3.5</v>
      </c>
      <c r="AE128" s="565">
        <v>1.1000000000000001</v>
      </c>
      <c r="AF128" s="565">
        <v>7.7</v>
      </c>
      <c r="AG128" s="692">
        <v>6.6</v>
      </c>
      <c r="AH128" s="692">
        <v>2.7</v>
      </c>
      <c r="AI128" s="692">
        <v>1.7</v>
      </c>
      <c r="AJ128" s="692">
        <v>6</v>
      </c>
      <c r="AK128" s="692">
        <v>6.2</v>
      </c>
      <c r="AL128" s="692">
        <v>2.7</v>
      </c>
      <c r="AM128" s="692">
        <v>1.8</v>
      </c>
      <c r="AN128" s="692">
        <v>6.7</v>
      </c>
      <c r="AO128" s="692"/>
      <c r="AP128" s="692"/>
      <c r="AQ128" s="692"/>
      <c r="AR128" s="692"/>
      <c r="AS128" s="692"/>
      <c r="AT128" s="692"/>
      <c r="AU128" s="692"/>
      <c r="AV128" s="665"/>
      <c r="AW128" s="403"/>
      <c r="AX128" s="403" t="e">
        <f>([1]!HsGetValue(AX$1,"Scenario#"&amp;AX$3&amp;"","Year#"&amp;AX$4&amp;"","Period#"&amp;AX$6&amp;"","View#"&amp;AX$7&amp;"","Entity#"&amp;$B128&amp;"","Value#"&amp;AX$8&amp;"","Account#"&amp;$G128&amp;"","ICP#"&amp;AX$9&amp;"","Custom1#"&amp;AX$10&amp;"","Custom2#"&amp;AX$11&amp;"","Custom3#"&amp;AX$12&amp;"","Custom4#"&amp;AX$13&amp;""))/1000</f>
        <v>#VALUE!</v>
      </c>
      <c r="AY128" s="403" t="e">
        <f>([1]!HsGetValue(AY$1,"Scenario#"&amp;AY$3&amp;"","Year#"&amp;AY$4&amp;"","Period#"&amp;AY$6&amp;"","View#"&amp;AY$7&amp;"","Entity#"&amp;$B128&amp;"","Value#"&amp;AY$8&amp;"","Account#"&amp;$G128&amp;"","ICP#"&amp;AY$9&amp;"","Custom1#"&amp;AY$10&amp;"","Custom2#"&amp;AY$11&amp;"","Custom3#"&amp;AY$12&amp;"","Custom4#"&amp;AY$13&amp;""))/1000</f>
        <v>#VALUE!</v>
      </c>
      <c r="AZ128" s="565"/>
      <c r="BA128" s="496">
        <v>4.0999999999999996</v>
      </c>
      <c r="BB128" s="506">
        <f>BA128-AV128</f>
        <v>4.0999999999999996</v>
      </c>
    </row>
    <row r="129" spans="1:56">
      <c r="B129" s="617" t="s">
        <v>377</v>
      </c>
      <c r="C129" s="643"/>
      <c r="G129" s="616" t="s">
        <v>391</v>
      </c>
      <c r="H129" s="8" t="s">
        <v>377</v>
      </c>
      <c r="I129" s="565">
        <v>2</v>
      </c>
      <c r="J129" s="565">
        <v>1.1000000000000001</v>
      </c>
      <c r="K129" s="565">
        <v>0.8</v>
      </c>
      <c r="L129" s="565">
        <v>1.6</v>
      </c>
      <c r="M129" s="565">
        <v>1.3</v>
      </c>
      <c r="N129" s="565">
        <v>0.6</v>
      </c>
      <c r="O129" s="565">
        <v>0.3</v>
      </c>
      <c r="P129" s="565">
        <v>1</v>
      </c>
      <c r="Q129" s="565">
        <v>1.2</v>
      </c>
      <c r="R129" s="565">
        <v>0.6</v>
      </c>
      <c r="S129" s="565">
        <v>0.3</v>
      </c>
      <c r="T129" s="565">
        <v>1</v>
      </c>
      <c r="U129" s="565">
        <v>1.4</v>
      </c>
      <c r="V129" s="565">
        <v>0.5</v>
      </c>
      <c r="W129" s="565">
        <v>0.4</v>
      </c>
      <c r="X129" s="565">
        <v>1.4</v>
      </c>
      <c r="Y129" s="565">
        <v>1.5</v>
      </c>
      <c r="Z129" s="565">
        <v>0.8</v>
      </c>
      <c r="AA129" s="565">
        <v>0.4</v>
      </c>
      <c r="AB129" s="565">
        <v>1.2</v>
      </c>
      <c r="AC129" s="565">
        <v>1.6</v>
      </c>
      <c r="AD129" s="565">
        <v>0.6</v>
      </c>
      <c r="AE129" s="565">
        <v>0.4</v>
      </c>
      <c r="AF129" s="565">
        <v>1.2</v>
      </c>
      <c r="AG129" s="692">
        <v>1.4</v>
      </c>
      <c r="AH129" s="692">
        <v>0.7</v>
      </c>
      <c r="AI129" s="692">
        <v>0.5</v>
      </c>
      <c r="AJ129" s="692">
        <v>1.2</v>
      </c>
      <c r="AK129" s="692">
        <v>1</v>
      </c>
      <c r="AL129" s="692">
        <v>0.7</v>
      </c>
      <c r="AM129" s="692">
        <v>0.3</v>
      </c>
      <c r="AN129" s="692">
        <v>0.8</v>
      </c>
      <c r="AO129" s="692">
        <v>1.2141359460362902</v>
      </c>
      <c r="AP129" s="692">
        <v>0.5357149553816698</v>
      </c>
      <c r="AQ129" s="692">
        <v>0.32649752632099971</v>
      </c>
      <c r="AR129" s="692">
        <v>0.98703579266802066</v>
      </c>
      <c r="AS129" s="692">
        <v>1.0801559118269999</v>
      </c>
      <c r="AT129" s="692">
        <v>0.52865967905200018</v>
      </c>
      <c r="AU129" s="692">
        <v>0.3</v>
      </c>
      <c r="AV129" s="691" t="e">
        <f t="shared" ref="AV129:AV137" si="7">+AY129-AX129</f>
        <v>#VALUE!</v>
      </c>
      <c r="AW129" s="403"/>
      <c r="AX129" s="403" t="e">
        <f>([1]!HsGetValue(AX$1,"Scenario#"&amp;AX$3&amp;"","Year#"&amp;AX$4&amp;"","Period#"&amp;AX$6&amp;"","View#"&amp;AX$7&amp;"","Entity#"&amp;$B129&amp;"","Value#"&amp;AX$8&amp;"","Account#"&amp;$G129&amp;"","ICP#"&amp;AX$9&amp;"","Custom1#"&amp;AX$10&amp;"","Custom2#"&amp;AX$11&amp;"","Custom3#"&amp;AX$12&amp;"","Custom4#"&amp;AX$13&amp;""))/1000</f>
        <v>#VALUE!</v>
      </c>
      <c r="AY129" s="403" t="e">
        <f>([1]!HsGetValue(AY$1,"Scenario#"&amp;AY$3&amp;"","Year#"&amp;AY$4&amp;"","Period#"&amp;AY$5&amp;"","View#"&amp;AY$7&amp;"","Entity#"&amp;$B129&amp;"","Value#"&amp;AY$8&amp;"","Account#"&amp;$G129&amp;"","ICP#"&amp;AY$9&amp;"","Custom1#"&amp;AY$10&amp;"","Custom2#"&amp;AY$11&amp;"","Custom3#"&amp;AY$12&amp;"","Custom4#"&amp;AY$13&amp;""))/1000</f>
        <v>#VALUE!</v>
      </c>
      <c r="AZ129" s="565"/>
      <c r="BA129" s="496">
        <v>0.8</v>
      </c>
      <c r="BB129" s="506" t="e">
        <f>BA129-AV129</f>
        <v>#VALUE!</v>
      </c>
    </row>
    <row r="130" spans="1:56">
      <c r="B130" s="617" t="s">
        <v>380</v>
      </c>
      <c r="C130" s="643"/>
      <c r="G130" s="616" t="s">
        <v>391</v>
      </c>
      <c r="H130" s="694" t="s">
        <v>380</v>
      </c>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692">
        <v>0.7</v>
      </c>
      <c r="AH130" s="692">
        <v>0.2</v>
      </c>
      <c r="AI130" s="692">
        <v>0.1</v>
      </c>
      <c r="AJ130" s="692">
        <v>0.6</v>
      </c>
      <c r="AK130" s="692">
        <v>0.7</v>
      </c>
      <c r="AL130" s="692">
        <v>0.2</v>
      </c>
      <c r="AM130" s="692">
        <v>0.1</v>
      </c>
      <c r="AN130" s="692">
        <v>0.5</v>
      </c>
      <c r="AO130" s="692">
        <v>0.75900000000000001</v>
      </c>
      <c r="AP130" s="692">
        <v>0.27578999999999987</v>
      </c>
      <c r="AQ130" s="692">
        <v>0.13339000000000012</v>
      </c>
      <c r="AR130" s="692">
        <v>0.60625000000000018</v>
      </c>
      <c r="AS130" s="692">
        <v>0.66573000000000004</v>
      </c>
      <c r="AT130" s="692">
        <v>0.14067999999999992</v>
      </c>
      <c r="AU130" s="692">
        <v>0</v>
      </c>
      <c r="AV130" s="691" t="e">
        <f t="shared" si="7"/>
        <v>#VALUE!</v>
      </c>
      <c r="AW130" s="403"/>
      <c r="AX130" s="403" t="e">
        <f>([1]!HsGetValue(AX$1,"Scenario#"&amp;AX$3&amp;"","Year#"&amp;AX$4&amp;"","Period#"&amp;AX$6&amp;"","View#"&amp;AX$7&amp;"","Entity#"&amp;$B130&amp;"","Value#"&amp;AX$8&amp;"","Account#"&amp;$G130&amp;"","ICP#"&amp;AX$9&amp;"","Custom1#"&amp;AX$10&amp;"","Custom2#"&amp;AX$11&amp;"","Custom3#"&amp;AX$12&amp;"","Custom4#"&amp;AX$13&amp;""))/1000</f>
        <v>#VALUE!</v>
      </c>
      <c r="AY130" s="403" t="e">
        <f>([1]!HsGetValue(AY$1,"Scenario#"&amp;AY$3&amp;"","Year#"&amp;AY$4&amp;"","Period#"&amp;AY$5&amp;"","View#"&amp;AY$7&amp;"","Entity#"&amp;$B130&amp;"","Value#"&amp;AY$8&amp;"","Account#"&amp;$G130&amp;"","ICP#"&amp;AY$9&amp;"","Custom1#"&amp;AY$10&amp;"","Custom2#"&amp;AY$11&amp;"","Custom3#"&amp;AY$12&amp;"","Custom4#"&amp;AY$13&amp;""))/1000</f>
        <v>#VALUE!</v>
      </c>
      <c r="AZ130" s="565"/>
      <c r="BA130" s="496"/>
      <c r="BB130" s="506"/>
    </row>
    <row r="131" spans="1:56" ht="18">
      <c r="B131" s="617" t="s">
        <v>392</v>
      </c>
      <c r="G131" s="616" t="s">
        <v>391</v>
      </c>
      <c r="H131" s="8" t="s">
        <v>392</v>
      </c>
      <c r="I131" s="565">
        <v>2</v>
      </c>
      <c r="J131" s="565">
        <v>0.5</v>
      </c>
      <c r="K131" s="565">
        <v>0.3</v>
      </c>
      <c r="L131" s="565">
        <v>1.3</v>
      </c>
      <c r="M131" s="565">
        <v>1.5</v>
      </c>
      <c r="N131" s="565">
        <v>0.5</v>
      </c>
      <c r="O131" s="565">
        <v>0.2</v>
      </c>
      <c r="P131" s="565">
        <v>1.2</v>
      </c>
      <c r="Q131" s="565">
        <v>1.5</v>
      </c>
      <c r="R131" s="565">
        <v>0.5</v>
      </c>
      <c r="S131" s="565">
        <v>0.2</v>
      </c>
      <c r="T131" s="565">
        <v>1.2</v>
      </c>
      <c r="U131" s="565">
        <v>1.6</v>
      </c>
      <c r="V131" s="565">
        <v>0.5</v>
      </c>
      <c r="W131" s="565">
        <v>0.2</v>
      </c>
      <c r="X131" s="565">
        <v>1.4</v>
      </c>
      <c r="Y131" s="565">
        <v>1.6</v>
      </c>
      <c r="Z131" s="565">
        <v>0.6</v>
      </c>
      <c r="AA131" s="565">
        <v>0.2</v>
      </c>
      <c r="AB131" s="565">
        <v>1.2</v>
      </c>
      <c r="AC131" s="565">
        <v>1.7</v>
      </c>
      <c r="AD131" s="565">
        <v>0.3</v>
      </c>
      <c r="AE131" s="565">
        <v>0.2</v>
      </c>
      <c r="AF131" s="565">
        <v>1.2</v>
      </c>
      <c r="AG131" s="692">
        <v>1.5</v>
      </c>
      <c r="AH131" s="692">
        <v>0.5</v>
      </c>
      <c r="AI131" s="692">
        <v>0.2</v>
      </c>
      <c r="AJ131" s="692">
        <v>1.1000000000000001</v>
      </c>
      <c r="AK131" s="692">
        <v>1.4</v>
      </c>
      <c r="AL131" s="692">
        <v>0.5</v>
      </c>
      <c r="AM131" s="692">
        <v>0.2</v>
      </c>
      <c r="AN131" s="692">
        <v>1.2</v>
      </c>
      <c r="AO131" s="692">
        <v>1.64528308559417</v>
      </c>
      <c r="AP131" s="692">
        <v>0.6154418117883198</v>
      </c>
      <c r="AQ131" s="692">
        <v>0.23952602991806016</v>
      </c>
      <c r="AR131" s="692">
        <v>1.33595497576249</v>
      </c>
      <c r="AS131" s="692">
        <v>1.5086136827925101</v>
      </c>
      <c r="AT131" s="692">
        <v>0.53807411962000007</v>
      </c>
      <c r="AU131" s="692">
        <v>0.3</v>
      </c>
      <c r="AV131" s="691" t="e">
        <f t="shared" si="7"/>
        <v>#VALUE!</v>
      </c>
      <c r="AW131" s="403"/>
      <c r="AX131" s="403" t="e">
        <f>([1]!HsGetValue(AX$1,"Scenario#"&amp;AX$3&amp;"","Year#"&amp;AX$4&amp;"","Period#"&amp;AX$6&amp;"","View#"&amp;AX$7&amp;"","Entity#"&amp;$B131&amp;"","Value#"&amp;AX$8&amp;"","Account#"&amp;$G131&amp;"","ICP#"&amp;AX$9&amp;"","Custom1#"&amp;AX$10&amp;"","Custom2#"&amp;AX$11&amp;"","Custom3#"&amp;AX$12&amp;"","Custom4#"&amp;AX$13&amp;""))/1000</f>
        <v>#VALUE!</v>
      </c>
      <c r="AY131" s="403" t="e">
        <f>([1]!HsGetValue(AY$1,"Scenario#"&amp;AY$3&amp;"","Year#"&amp;AY$4&amp;"","Period#"&amp;AY$5&amp;"","View#"&amp;AY$7&amp;"","Entity#"&amp;$B131&amp;"","Value#"&amp;AY$8&amp;"","Account#"&amp;$G131&amp;"","ICP#"&amp;AY$9&amp;"","Custom1#"&amp;AY$10&amp;"","Custom2#"&amp;AY$11&amp;"","Custom3#"&amp;AY$12&amp;"","Custom4#"&amp;AY$13&amp;""))/1000</f>
        <v>#VALUE!</v>
      </c>
      <c r="AZ131" s="565"/>
      <c r="BA131" s="496">
        <v>0.4</v>
      </c>
      <c r="BB131" s="506" t="e">
        <f>BA131-AV131</f>
        <v>#VALUE!</v>
      </c>
    </row>
    <row r="132" spans="1:56" ht="18">
      <c r="C132" s="617" t="s">
        <v>707</v>
      </c>
      <c r="D132" s="617" t="s">
        <v>752</v>
      </c>
      <c r="E132" s="616" t="s">
        <v>756</v>
      </c>
      <c r="F132" s="616" t="s">
        <v>769</v>
      </c>
      <c r="G132" s="616" t="s">
        <v>391</v>
      </c>
      <c r="H132" s="694" t="s">
        <v>734</v>
      </c>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692">
        <v>0</v>
      </c>
      <c r="AH132" s="692">
        <v>0</v>
      </c>
      <c r="AI132" s="692">
        <v>0</v>
      </c>
      <c r="AJ132" s="692">
        <v>0</v>
      </c>
      <c r="AK132" s="692">
        <v>0</v>
      </c>
      <c r="AL132" s="692">
        <v>0.7</v>
      </c>
      <c r="AM132" s="692">
        <v>0.7</v>
      </c>
      <c r="AN132" s="692">
        <v>1</v>
      </c>
      <c r="AO132" s="692"/>
      <c r="AP132" s="692"/>
      <c r="AQ132" s="692"/>
      <c r="AR132" s="692"/>
      <c r="AS132" s="692"/>
      <c r="AT132" s="692"/>
      <c r="AU132" s="692"/>
      <c r="AV132" s="691"/>
      <c r="AW132" s="403"/>
      <c r="AX132" s="403"/>
      <c r="AY132" s="403"/>
      <c r="AZ132" s="565"/>
      <c r="BA132" s="496"/>
      <c r="BB132" s="506"/>
    </row>
    <row r="133" spans="1:56" ht="18">
      <c r="C133" s="617" t="s">
        <v>707</v>
      </c>
      <c r="D133" s="617" t="s">
        <v>754</v>
      </c>
      <c r="F133" s="616" t="s">
        <v>769</v>
      </c>
      <c r="G133" s="616" t="s">
        <v>391</v>
      </c>
      <c r="H133" s="694" t="s">
        <v>736</v>
      </c>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692">
        <v>0</v>
      </c>
      <c r="AH133" s="692">
        <v>0</v>
      </c>
      <c r="AI133" s="692">
        <v>0</v>
      </c>
      <c r="AJ133" s="692">
        <v>0</v>
      </c>
      <c r="AK133" s="692">
        <v>0</v>
      </c>
      <c r="AL133" s="692">
        <v>0.6</v>
      </c>
      <c r="AM133" s="692">
        <v>0.7</v>
      </c>
      <c r="AN133" s="692">
        <v>1</v>
      </c>
      <c r="AO133" s="692"/>
      <c r="AP133" s="692"/>
      <c r="AQ133" s="692"/>
      <c r="AR133" s="692"/>
      <c r="AS133" s="692"/>
      <c r="AT133" s="692"/>
      <c r="AU133" s="692"/>
      <c r="AV133" s="691"/>
      <c r="AW133" s="403"/>
      <c r="AX133" s="403"/>
      <c r="AY133" s="403"/>
      <c r="AZ133" s="565"/>
      <c r="BA133" s="496"/>
      <c r="BB133" s="506"/>
    </row>
    <row r="134" spans="1:56" ht="21">
      <c r="B134" s="617" t="s">
        <v>379</v>
      </c>
      <c r="C134" s="617" t="s">
        <v>393</v>
      </c>
      <c r="D134" s="617" t="s">
        <v>394</v>
      </c>
      <c r="E134" s="643" t="s">
        <v>395</v>
      </c>
      <c r="F134" s="643" t="s">
        <v>396</v>
      </c>
      <c r="G134" s="616" t="s">
        <v>391</v>
      </c>
      <c r="H134" s="12" t="s">
        <v>826</v>
      </c>
      <c r="I134" s="661">
        <v>1</v>
      </c>
      <c r="J134" s="661">
        <v>0.8</v>
      </c>
      <c r="K134" s="661">
        <v>0.5</v>
      </c>
      <c r="L134" s="661">
        <v>0.8</v>
      </c>
      <c r="M134" s="661">
        <v>1.1000000000000001</v>
      </c>
      <c r="N134" s="661">
        <v>0.7</v>
      </c>
      <c r="O134" s="661">
        <v>0.6</v>
      </c>
      <c r="P134" s="661">
        <v>0.4</v>
      </c>
      <c r="Q134" s="661">
        <v>0.5</v>
      </c>
      <c r="R134" s="661">
        <v>0.2</v>
      </c>
      <c r="S134" s="661">
        <v>0.1</v>
      </c>
      <c r="T134" s="661">
        <v>0.4</v>
      </c>
      <c r="U134" s="661">
        <v>0.6</v>
      </c>
      <c r="V134" s="661">
        <v>0.2</v>
      </c>
      <c r="W134" s="661">
        <v>0.1</v>
      </c>
      <c r="X134" s="661">
        <v>0.6</v>
      </c>
      <c r="Y134" s="661">
        <v>0.7</v>
      </c>
      <c r="Z134" s="661">
        <v>0.3</v>
      </c>
      <c r="AA134" s="661">
        <v>0.3</v>
      </c>
      <c r="AB134" s="661">
        <v>1.1000000000000001</v>
      </c>
      <c r="AC134" s="661">
        <v>1.5</v>
      </c>
      <c r="AD134" s="661">
        <v>0.5</v>
      </c>
      <c r="AE134" s="661">
        <v>0.3</v>
      </c>
      <c r="AF134" s="661">
        <v>1.2</v>
      </c>
      <c r="AG134" s="866">
        <v>0.7</v>
      </c>
      <c r="AH134" s="866">
        <v>0.4</v>
      </c>
      <c r="AI134" s="866">
        <v>0.3</v>
      </c>
      <c r="AJ134" s="866">
        <v>0.6</v>
      </c>
      <c r="AK134" s="866">
        <v>0.5</v>
      </c>
      <c r="AL134" s="866">
        <v>0.5</v>
      </c>
      <c r="AM134" s="866">
        <v>0.3</v>
      </c>
      <c r="AN134" s="866">
        <v>0.6</v>
      </c>
      <c r="AO134" s="866">
        <v>0.79394609999993904</v>
      </c>
      <c r="AP134" s="866">
        <v>0.34576390000000501</v>
      </c>
      <c r="AQ134" s="866">
        <v>8.5549000000046505E-2</v>
      </c>
      <c r="AR134" s="866">
        <v>0.11449055000008812</v>
      </c>
      <c r="AS134" s="866">
        <v>0.14164300000000019</v>
      </c>
      <c r="AT134" s="866">
        <v>7.5000999999959461E-2</v>
      </c>
      <c r="AU134" s="866">
        <v>0.1</v>
      </c>
      <c r="AV134" s="867" t="e">
        <f t="shared" si="7"/>
        <v>#VALUE!</v>
      </c>
      <c r="AW134" s="403"/>
      <c r="AX134" s="403" t="e">
        <f>AX137-SUM(AX128:AX133)</f>
        <v>#VALUE!</v>
      </c>
      <c r="AY134" s="403" t="e">
        <f>AY137-SUM(AY128:AY133)</f>
        <v>#VALUE!</v>
      </c>
      <c r="AZ134" s="565"/>
      <c r="BA134" s="496">
        <v>0.6</v>
      </c>
      <c r="BB134" s="506" t="e">
        <f>BA134-AV134</f>
        <v>#VALUE!</v>
      </c>
    </row>
    <row r="135" spans="1:56" ht="21">
      <c r="E135" s="643"/>
      <c r="F135" s="643"/>
      <c r="H135" s="7" t="s">
        <v>1103</v>
      </c>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692"/>
      <c r="AH135" s="692"/>
      <c r="AI135" s="692"/>
      <c r="AJ135" s="692"/>
      <c r="AK135" s="692"/>
      <c r="AL135" s="692"/>
      <c r="AM135" s="692"/>
      <c r="AN135" s="692"/>
      <c r="AO135" s="692">
        <v>4.4000000000000004</v>
      </c>
      <c r="AP135" s="692">
        <v>1.8</v>
      </c>
      <c r="AQ135" s="692">
        <v>0.8</v>
      </c>
      <c r="AR135" s="692">
        <v>3</v>
      </c>
      <c r="AS135" s="692">
        <v>3.4</v>
      </c>
      <c r="AT135" s="692">
        <v>1.3</v>
      </c>
      <c r="AU135" s="692">
        <v>0.7</v>
      </c>
      <c r="AV135" s="691" t="e">
        <f>+AV137-AV136</f>
        <v>#VALUE!</v>
      </c>
      <c r="AW135" s="403"/>
      <c r="AX135" s="403"/>
      <c r="AY135" s="403"/>
      <c r="AZ135" s="565"/>
      <c r="BA135" s="496"/>
      <c r="BB135" s="506"/>
    </row>
    <row r="136" spans="1:56" ht="21">
      <c r="B136" s="617" t="s">
        <v>340</v>
      </c>
      <c r="C136" s="617" t="s">
        <v>707</v>
      </c>
      <c r="D136" s="617" t="s">
        <v>753</v>
      </c>
      <c r="F136" s="616" t="s">
        <v>769</v>
      </c>
      <c r="G136" s="616" t="s">
        <v>391</v>
      </c>
      <c r="H136" s="8" t="s">
        <v>227</v>
      </c>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692"/>
      <c r="AH136" s="692"/>
      <c r="AI136" s="692"/>
      <c r="AJ136" s="692"/>
      <c r="AK136" s="692"/>
      <c r="AL136" s="692"/>
      <c r="AM136" s="692"/>
      <c r="AN136" s="692"/>
      <c r="AO136" s="692">
        <v>7.503967245438</v>
      </c>
      <c r="AP136" s="692">
        <v>2.3844039677990096</v>
      </c>
      <c r="AQ136" s="692">
        <v>1.6895014694879897</v>
      </c>
      <c r="AR136" s="692">
        <v>5.4345883789290017</v>
      </c>
      <c r="AS136" s="692">
        <v>6.1762059414149997</v>
      </c>
      <c r="AT136" s="692">
        <v>2.0996236579115299</v>
      </c>
      <c r="AU136" s="692">
        <v>1.5</v>
      </c>
      <c r="AV136" s="665" t="e">
        <f t="shared" ref="AV136" si="8">+AY136-AX136</f>
        <v>#VALUE!</v>
      </c>
      <c r="AW136" s="403"/>
      <c r="AX136" s="403" t="e">
        <f>([1]!HsGetValue(AX$1,"Scenario#"&amp;AX$3&amp;"","Year#"&amp;AX$4&amp;"","Period#"&amp;AX$6&amp;"","View#"&amp;AX$7&amp;"","Entity#"&amp;$B136&amp;"","Value#"&amp;AX$8&amp;"","Account#"&amp;$G136&amp;"","ICP#"&amp;AX$9&amp;"","Custom1#"&amp;AX$10&amp;"","Custom2#"&amp;AX$11&amp;"","Custom3#"&amp;AX$12&amp;"","Custom4#"&amp;AX$13&amp;""))/1000</f>
        <v>#VALUE!</v>
      </c>
      <c r="AY136" s="403" t="e">
        <f>([1]!HsGetValue(AY$1,"Scenario#"&amp;AY$3&amp;"","Year#"&amp;AY$4&amp;"","Period#"&amp;AY$6&amp;"","View#"&amp;AY$7&amp;"","Entity#"&amp;$B136&amp;"","Value#"&amp;AY$8&amp;"","Account#"&amp;$G136&amp;"","ICP#"&amp;AY$9&amp;"","Custom1#"&amp;AY$10&amp;"","Custom2#"&amp;AY$11&amp;"","Custom3#"&amp;AY$12&amp;"","Custom4#"&amp;AY$13&amp;""))/1000</f>
        <v>#VALUE!</v>
      </c>
      <c r="AZ136" s="565"/>
      <c r="BA136" s="496"/>
      <c r="BB136" s="506"/>
    </row>
    <row r="137" spans="1:56" s="75" customFormat="1" ht="18" customHeight="1" thickBot="1">
      <c r="A137" s="635"/>
      <c r="B137" s="436" t="s">
        <v>343</v>
      </c>
      <c r="C137" s="436" t="s">
        <v>707</v>
      </c>
      <c r="D137" s="436"/>
      <c r="E137" s="432"/>
      <c r="F137" s="616" t="s">
        <v>769</v>
      </c>
      <c r="G137" s="432" t="s">
        <v>391</v>
      </c>
      <c r="H137" s="37" t="s">
        <v>1095</v>
      </c>
      <c r="I137" s="568">
        <f>SUM(I128:I134)</f>
        <v>14.7</v>
      </c>
      <c r="J137" s="568">
        <f>SUM(J128:J134)</f>
        <v>6.4999999999999991</v>
      </c>
      <c r="K137" s="568">
        <f>SUM(K128:K134)</f>
        <v>4.0999999999999996</v>
      </c>
      <c r="L137" s="568">
        <f>SUM(L128:L134)</f>
        <v>11.500000000000002</v>
      </c>
      <c r="M137" s="568">
        <v>13.6</v>
      </c>
      <c r="N137" s="568">
        <v>6.3</v>
      </c>
      <c r="O137" s="568">
        <v>3.9</v>
      </c>
      <c r="P137" s="568">
        <v>11.6</v>
      </c>
      <c r="Q137" s="568">
        <v>12.7</v>
      </c>
      <c r="R137" s="568">
        <v>5.7</v>
      </c>
      <c r="S137" s="568">
        <v>3.5</v>
      </c>
      <c r="T137" s="568">
        <v>11.3</v>
      </c>
      <c r="U137" s="568">
        <v>12.5</v>
      </c>
      <c r="V137" s="568">
        <v>3.6</v>
      </c>
      <c r="W137" s="568">
        <v>2.2000000000000002</v>
      </c>
      <c r="X137" s="568">
        <v>11</v>
      </c>
      <c r="Y137" s="568">
        <v>12</v>
      </c>
      <c r="Z137" s="568">
        <v>4.9000000000000004</v>
      </c>
      <c r="AA137" s="568">
        <v>2.6</v>
      </c>
      <c r="AB137" s="568">
        <v>10.4</v>
      </c>
      <c r="AC137" s="568">
        <v>13.2</v>
      </c>
      <c r="AD137" s="568">
        <v>5</v>
      </c>
      <c r="AE137" s="568">
        <v>2</v>
      </c>
      <c r="AF137" s="568">
        <v>11.3</v>
      </c>
      <c r="AG137" s="568">
        <v>10.9</v>
      </c>
      <c r="AH137" s="568">
        <v>4.4000000000000004</v>
      </c>
      <c r="AI137" s="568">
        <v>2.8</v>
      </c>
      <c r="AJ137" s="568">
        <v>9.5</v>
      </c>
      <c r="AK137" s="568">
        <v>9.8000000000000007</v>
      </c>
      <c r="AL137" s="568">
        <v>6</v>
      </c>
      <c r="AM137" s="568">
        <v>4.0999999999999996</v>
      </c>
      <c r="AN137" s="568">
        <v>11.8</v>
      </c>
      <c r="AO137" s="869">
        <v>11.9163323770684</v>
      </c>
      <c r="AP137" s="869">
        <v>4.1571146349690018</v>
      </c>
      <c r="AQ137" s="869">
        <v>2.474464025727098</v>
      </c>
      <c r="AR137" s="869">
        <v>8.4783196973595985</v>
      </c>
      <c r="AS137" s="869">
        <v>9.5723485360345091</v>
      </c>
      <c r="AT137" s="869">
        <v>3.3820384565834907</v>
      </c>
      <c r="AU137" s="869">
        <v>2.1</v>
      </c>
      <c r="AV137" s="870" t="e">
        <f t="shared" si="7"/>
        <v>#VALUE!</v>
      </c>
      <c r="AW137" s="403"/>
      <c r="AX137" s="809" t="e">
        <f>([1]!HsGetValue(AX$1,"Scenario#"&amp;AX$3&amp;"","Year#"&amp;AX$4&amp;"","Period#"&amp;AX$6&amp;"","View#"&amp;AX$7&amp;"","Entity#"&amp;$B137&amp;"","Value#"&amp;AX$8&amp;"","Account#"&amp;$G137&amp;"","ICP#"&amp;AX$9&amp;"","Custom1#"&amp;AX$10&amp;"","Custom2#"&amp;AX$11&amp;"","Custom3#"&amp;AX$12&amp;"","Custom4#"&amp;AX$13&amp;""))/1000</f>
        <v>#VALUE!</v>
      </c>
      <c r="AY137" s="809" t="e">
        <f>([1]!HsGetValue(AY$1,"Scenario#"&amp;AY$3&amp;"","Year#"&amp;AY$4&amp;"","Period#"&amp;AY$6&amp;"","View#"&amp;AY$7&amp;"","Entity#"&amp;$B137&amp;"","Value#"&amp;AY$8&amp;"","Account#"&amp;$G137&amp;"","ICP#"&amp;AY$9&amp;"","Custom1#"&amp;AY$10&amp;"","Custom2#"&amp;AY$11&amp;"","Custom3#"&amp;AY$12&amp;"","Custom4#"&amp;AY$13&amp;""))/1000</f>
        <v>#VALUE!</v>
      </c>
      <c r="AZ137" s="403"/>
      <c r="BA137" s="496">
        <v>5.9</v>
      </c>
      <c r="BB137" s="506" t="e">
        <f>BA137-AV137</f>
        <v>#VALUE!</v>
      </c>
      <c r="BD137" s="73"/>
    </row>
    <row r="138" spans="1:56" ht="18" customHeight="1" thickTop="1" thickBot="1">
      <c r="H138" s="694" t="s">
        <v>827</v>
      </c>
      <c r="I138" s="42"/>
      <c r="J138" s="42"/>
      <c r="K138" s="42"/>
      <c r="BA138" s="500"/>
      <c r="BB138" s="510"/>
    </row>
    <row r="139" spans="1:56">
      <c r="H139" s="694" t="s">
        <v>828</v>
      </c>
    </row>
    <row r="140" spans="1:56">
      <c r="H140" s="610" t="s">
        <v>1082</v>
      </c>
    </row>
    <row r="141" spans="1:56" s="76" customFormat="1">
      <c r="A141" s="636"/>
      <c r="B141" s="431"/>
      <c r="C141" s="431"/>
      <c r="D141" s="431"/>
      <c r="E141" s="430"/>
      <c r="F141" s="430"/>
      <c r="G141" s="430"/>
      <c r="H141" s="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c r="AK141" s="558"/>
      <c r="AL141" s="558"/>
      <c r="AM141" s="558"/>
      <c r="AN141" s="558"/>
      <c r="AO141" s="558"/>
      <c r="AP141" s="558"/>
      <c r="AQ141" s="558"/>
      <c r="AR141" s="558"/>
      <c r="AS141" s="558"/>
      <c r="AT141" s="558"/>
      <c r="AU141" s="558"/>
      <c r="AV141" s="409"/>
      <c r="AW141" s="409"/>
      <c r="AX141" s="409"/>
      <c r="AY141" s="409"/>
      <c r="AZ141" s="558"/>
      <c r="BA141" s="558"/>
      <c r="BB141" s="503"/>
    </row>
    <row r="142" spans="1:56" s="76" customFormat="1">
      <c r="A142" s="636"/>
      <c r="B142" s="431"/>
      <c r="C142" s="431"/>
      <c r="D142" s="431"/>
      <c r="E142" s="430"/>
      <c r="F142" s="430"/>
      <c r="G142" s="430"/>
      <c r="H142" s="4"/>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8"/>
      <c r="AL142" s="558"/>
      <c r="AM142" s="558"/>
      <c r="AN142" s="558"/>
      <c r="AO142" s="558"/>
      <c r="AP142" s="558"/>
      <c r="AQ142" s="558"/>
      <c r="AR142" s="558"/>
      <c r="AS142" s="558"/>
      <c r="AT142" s="558"/>
      <c r="AU142" s="558"/>
      <c r="AV142" s="409"/>
      <c r="AW142" s="409"/>
      <c r="AX142" s="409"/>
      <c r="AY142" s="409"/>
      <c r="AZ142" s="558"/>
      <c r="BA142" s="558"/>
      <c r="BB142" s="503"/>
    </row>
    <row r="143" spans="1:56" s="76" customFormat="1">
      <c r="A143" s="636"/>
      <c r="B143" s="431"/>
      <c r="C143" s="431"/>
      <c r="D143" s="431"/>
      <c r="E143" s="430"/>
      <c r="F143" s="430"/>
      <c r="G143" s="430"/>
      <c r="H143" s="4"/>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8"/>
      <c r="AL143" s="558"/>
      <c r="AM143" s="558"/>
      <c r="AN143" s="558"/>
      <c r="AO143" s="558"/>
      <c r="AP143" s="558"/>
      <c r="AQ143" s="558"/>
      <c r="AR143" s="558"/>
      <c r="AS143" s="558"/>
      <c r="AT143" s="558"/>
      <c r="AU143" s="558"/>
      <c r="AV143" s="409"/>
      <c r="AW143" s="409"/>
      <c r="AX143" s="409"/>
      <c r="AY143" s="409"/>
      <c r="AZ143" s="558"/>
      <c r="BA143" s="558"/>
      <c r="BB143" s="503"/>
    </row>
    <row r="144" spans="1:56" s="76" customFormat="1">
      <c r="A144" s="636"/>
      <c r="B144" s="431"/>
      <c r="C144" s="431"/>
      <c r="D144" s="431"/>
      <c r="E144" s="430"/>
      <c r="F144" s="430"/>
      <c r="G144" s="430"/>
      <c r="H144" s="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c r="AK144" s="558"/>
      <c r="AL144" s="558"/>
      <c r="AM144" s="558"/>
      <c r="AN144" s="558"/>
      <c r="AO144" s="558"/>
      <c r="AP144" s="558"/>
      <c r="AQ144" s="558"/>
      <c r="AR144" s="558"/>
      <c r="AS144" s="558"/>
      <c r="AT144" s="558"/>
      <c r="AU144" s="558"/>
      <c r="AV144" s="409"/>
      <c r="AW144" s="409"/>
      <c r="AX144" s="409"/>
      <c r="AY144" s="409"/>
      <c r="AZ144" s="558"/>
      <c r="BA144" s="558"/>
      <c r="BB144" s="503"/>
    </row>
    <row r="145" spans="1:54" s="76" customFormat="1">
      <c r="A145" s="636"/>
      <c r="B145" s="431"/>
      <c r="C145" s="431"/>
      <c r="D145" s="431"/>
      <c r="E145" s="430"/>
      <c r="F145" s="430"/>
      <c r="G145" s="430"/>
      <c r="H145" s="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c r="AK145" s="558"/>
      <c r="AL145" s="558"/>
      <c r="AM145" s="558"/>
      <c r="AN145" s="558"/>
      <c r="AO145" s="558"/>
      <c r="AP145" s="558"/>
      <c r="AQ145" s="558"/>
      <c r="AR145" s="558"/>
      <c r="AS145" s="558"/>
      <c r="AT145" s="558"/>
      <c r="AU145" s="558"/>
      <c r="AV145" s="409"/>
      <c r="AW145" s="409"/>
      <c r="AX145" s="409"/>
      <c r="AY145" s="409"/>
      <c r="AZ145" s="558"/>
      <c r="BA145" s="558"/>
      <c r="BB145" s="503"/>
    </row>
    <row r="146" spans="1:54" s="76" customFormat="1">
      <c r="A146" s="636"/>
      <c r="B146" s="431"/>
      <c r="C146" s="431"/>
      <c r="D146" s="431"/>
      <c r="E146" s="430"/>
      <c r="F146" s="430"/>
      <c r="G146" s="430"/>
      <c r="H146" s="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c r="AK146" s="558"/>
      <c r="AL146" s="558"/>
      <c r="AM146" s="558"/>
      <c r="AN146" s="558"/>
      <c r="AO146" s="558"/>
      <c r="AP146" s="558"/>
      <c r="AQ146" s="558"/>
      <c r="AR146" s="558"/>
      <c r="AS146" s="558"/>
      <c r="AT146" s="558"/>
      <c r="AU146" s="558"/>
      <c r="AV146" s="409"/>
      <c r="AW146" s="409"/>
      <c r="AX146" s="409"/>
      <c r="AY146" s="409"/>
      <c r="AZ146" s="558"/>
      <c r="BA146" s="558"/>
      <c r="BB146" s="503"/>
    </row>
    <row r="147" spans="1:54" s="76" customFormat="1">
      <c r="A147" s="636"/>
      <c r="B147" s="431"/>
      <c r="C147" s="431"/>
      <c r="D147" s="431"/>
      <c r="E147" s="430"/>
      <c r="F147" s="430"/>
      <c r="G147" s="430"/>
      <c r="H147" s="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c r="AK147" s="558"/>
      <c r="AL147" s="558"/>
      <c r="AM147" s="558"/>
      <c r="AN147" s="558"/>
      <c r="AO147" s="558"/>
      <c r="AP147" s="558"/>
      <c r="AQ147" s="558"/>
      <c r="AR147" s="558"/>
      <c r="AS147" s="558"/>
      <c r="AT147" s="558"/>
      <c r="AU147" s="558"/>
      <c r="AV147" s="409"/>
      <c r="AW147" s="409"/>
      <c r="AX147" s="409"/>
      <c r="AY147" s="409"/>
      <c r="AZ147" s="558"/>
      <c r="BA147" s="558"/>
      <c r="BB147" s="503"/>
    </row>
    <row r="306" spans="8:8">
      <c r="H306" s="10" t="s">
        <v>183</v>
      </c>
    </row>
  </sheetData>
  <pageMargins left="0.51181102362204722" right="0.51181102362204722" top="0.35433070866141736" bottom="0.31496062992125984" header="0.15748031496062992" footer="0.27559055118110237"/>
  <pageSetup paperSize="9" scale="13" firstPageNumber="9" orientation="portrait" useFirstPageNumber="1" r:id="rId1"/>
  <headerFooter alignWithMargins="0">
    <oddFooter>&amp;C&amp;P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activeCell="AF37" sqref="AF37"/>
      <selection pane="topRight" activeCell="AG6" sqref="AG6"/>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7" customWidth="1"/>
    <col min="25" max="25" width="10.109375" style="33" customWidth="1"/>
    <col min="26" max="29" width="10.21875" style="33" customWidth="1"/>
    <col min="30" max="33" width="10.44140625" style="33" customWidth="1"/>
    <col min="34" max="37" width="8.77734375" style="562"/>
    <col min="38" max="16384" width="8.77734375" style="33"/>
  </cols>
  <sheetData>
    <row r="1" spans="1:38" ht="39" customHeight="1">
      <c r="A1" s="32" t="s">
        <v>685</v>
      </c>
      <c r="B1" s="32"/>
      <c r="C1" s="32"/>
      <c r="D1" s="32"/>
      <c r="E1" s="32"/>
      <c r="F1" s="32"/>
      <c r="G1" s="32"/>
      <c r="H1" s="32"/>
      <c r="I1" s="32"/>
      <c r="J1" s="3"/>
      <c r="K1" s="597"/>
      <c r="L1" s="3"/>
      <c r="M1" s="3"/>
      <c r="N1" s="3"/>
      <c r="O1" s="3"/>
      <c r="P1" s="3"/>
      <c r="Q1" s="3"/>
      <c r="R1" s="3"/>
      <c r="S1" s="3"/>
      <c r="T1" s="562"/>
      <c r="U1" s="562"/>
      <c r="Y1" s="562"/>
      <c r="Z1" s="562"/>
      <c r="AA1" s="562"/>
      <c r="AB1" s="562"/>
      <c r="AC1" s="562"/>
      <c r="AD1" s="562"/>
      <c r="AE1" s="562"/>
      <c r="AF1" s="562"/>
      <c r="AG1" s="562"/>
      <c r="AH1" s="420"/>
      <c r="AI1" s="420"/>
      <c r="AJ1" s="420"/>
      <c r="AK1" s="420"/>
      <c r="AL1" s="420"/>
    </row>
    <row r="2" spans="1:38" ht="39" customHeight="1">
      <c r="A2" s="1" t="s">
        <v>507</v>
      </c>
      <c r="B2" s="1"/>
      <c r="C2" s="1"/>
      <c r="D2" s="1"/>
      <c r="E2" s="1"/>
      <c r="F2" s="1"/>
      <c r="G2" s="1"/>
      <c r="H2" s="1"/>
      <c r="I2" s="1"/>
      <c r="J2" s="3"/>
      <c r="K2" s="597"/>
      <c r="L2" s="3"/>
      <c r="M2" s="3"/>
      <c r="N2" s="3"/>
      <c r="O2" s="3"/>
      <c r="P2" s="3"/>
      <c r="Q2" s="3"/>
      <c r="R2" s="3"/>
      <c r="S2" s="3"/>
      <c r="T2" s="562"/>
      <c r="U2" s="562"/>
      <c r="Y2" s="562"/>
      <c r="Z2" s="562"/>
      <c r="AA2" s="562"/>
      <c r="AB2" s="562"/>
      <c r="AC2" s="562"/>
      <c r="AD2" s="562"/>
      <c r="AE2" s="562"/>
      <c r="AF2" s="562"/>
      <c r="AG2" s="562"/>
      <c r="AL2" s="562"/>
    </row>
    <row r="3" spans="1:38" ht="21" thickBot="1">
      <c r="A3" s="31" t="s">
        <v>336</v>
      </c>
      <c r="B3" s="18" t="s">
        <v>405</v>
      </c>
      <c r="C3" s="18" t="s">
        <v>406</v>
      </c>
      <c r="D3" s="18" t="s">
        <v>407</v>
      </c>
      <c r="E3" s="18" t="s">
        <v>408</v>
      </c>
      <c r="F3" s="18" t="s">
        <v>409</v>
      </c>
      <c r="G3" s="18" t="s">
        <v>410</v>
      </c>
      <c r="H3" s="18" t="s">
        <v>411</v>
      </c>
      <c r="I3" s="18" t="s">
        <v>412</v>
      </c>
      <c r="J3" s="6" t="s">
        <v>413</v>
      </c>
      <c r="K3" s="6" t="s">
        <v>414</v>
      </c>
      <c r="L3" s="6" t="s">
        <v>415</v>
      </c>
      <c r="M3" s="6" t="s">
        <v>416</v>
      </c>
      <c r="N3" s="6" t="s">
        <v>417</v>
      </c>
      <c r="O3" s="6" t="s">
        <v>418</v>
      </c>
      <c r="P3" s="6" t="s">
        <v>419</v>
      </c>
      <c r="Q3" s="6" t="s">
        <v>420</v>
      </c>
      <c r="R3" s="6" t="s">
        <v>421</v>
      </c>
      <c r="S3" s="6" t="s">
        <v>422</v>
      </c>
      <c r="T3" s="6" t="s">
        <v>423</v>
      </c>
      <c r="U3" s="6" t="s">
        <v>424</v>
      </c>
      <c r="V3" s="388" t="s">
        <v>425</v>
      </c>
      <c r="W3" s="388" t="s">
        <v>426</v>
      </c>
      <c r="X3" s="388" t="s">
        <v>427</v>
      </c>
      <c r="Y3" s="388" t="s">
        <v>428</v>
      </c>
      <c r="Z3" s="388" t="s">
        <v>429</v>
      </c>
      <c r="AA3" s="388" t="s">
        <v>430</v>
      </c>
      <c r="AB3" s="388" t="s">
        <v>431</v>
      </c>
      <c r="AC3" s="6" t="s">
        <v>432</v>
      </c>
      <c r="AD3" s="6" t="s">
        <v>18</v>
      </c>
      <c r="AE3" s="388" t="s">
        <v>19</v>
      </c>
      <c r="AF3" s="388" t="s">
        <v>20</v>
      </c>
      <c r="AG3" s="388" t="s">
        <v>21</v>
      </c>
      <c r="AL3" s="562"/>
    </row>
    <row r="4" spans="1:38">
      <c r="A4" s="2" t="s">
        <v>377</v>
      </c>
      <c r="B4" s="564">
        <v>3.6</v>
      </c>
      <c r="C4" s="564">
        <v>2.1</v>
      </c>
      <c r="D4" s="564">
        <v>1.7</v>
      </c>
      <c r="E4" s="564">
        <v>3.3</v>
      </c>
      <c r="F4" s="564">
        <v>4</v>
      </c>
      <c r="G4" s="564">
        <v>2</v>
      </c>
      <c r="H4" s="564">
        <v>1.7</v>
      </c>
      <c r="I4" s="564">
        <v>3.4</v>
      </c>
      <c r="J4" s="564">
        <v>3.7</v>
      </c>
      <c r="K4" s="564">
        <v>2.2999999999999998</v>
      </c>
      <c r="L4" s="564">
        <v>1.7</v>
      </c>
      <c r="M4" s="564">
        <v>3.1</v>
      </c>
      <c r="N4" s="564">
        <v>3.1</v>
      </c>
      <c r="O4" s="564">
        <v>1.4</v>
      </c>
      <c r="P4" s="564">
        <v>0.8</v>
      </c>
      <c r="Q4" s="564">
        <v>2.7</v>
      </c>
      <c r="R4" s="564">
        <v>3.5</v>
      </c>
      <c r="S4" s="564">
        <v>1.8</v>
      </c>
      <c r="T4" s="564">
        <v>1.2</v>
      </c>
      <c r="U4" s="564">
        <v>3.1</v>
      </c>
      <c r="V4" s="565">
        <v>3.4</v>
      </c>
      <c r="W4" s="565">
        <v>1.7</v>
      </c>
      <c r="X4" s="565">
        <v>1.2</v>
      </c>
      <c r="Y4" s="565">
        <v>2.2000000000000002</v>
      </c>
      <c r="Z4" s="565">
        <v>2.2000000000000002</v>
      </c>
      <c r="AA4" s="565">
        <v>1</v>
      </c>
      <c r="AB4" s="565">
        <v>0.9</v>
      </c>
      <c r="AC4" s="565">
        <v>1.7</v>
      </c>
      <c r="AD4" s="565">
        <v>2</v>
      </c>
      <c r="AE4" s="565">
        <v>1.1000000000000001</v>
      </c>
      <c r="AF4" s="565">
        <v>0.8</v>
      </c>
      <c r="AG4" s="565">
        <v>1.5</v>
      </c>
      <c r="AL4" s="562"/>
    </row>
    <row r="5" spans="1:38">
      <c r="A5" s="2" t="s">
        <v>379</v>
      </c>
      <c r="B5" s="564">
        <v>4.2</v>
      </c>
      <c r="C5" s="564">
        <v>1.8</v>
      </c>
      <c r="D5" s="564">
        <v>0.8</v>
      </c>
      <c r="E5" s="564">
        <v>2.5</v>
      </c>
      <c r="F5" s="564">
        <v>3.5</v>
      </c>
      <c r="G5" s="564">
        <v>1.7</v>
      </c>
      <c r="H5" s="564">
        <v>0.9</v>
      </c>
      <c r="I5" s="564">
        <v>3</v>
      </c>
      <c r="J5" s="564">
        <v>3.4</v>
      </c>
      <c r="K5" s="564">
        <v>1.6</v>
      </c>
      <c r="L5" s="564">
        <v>1.1000000000000001</v>
      </c>
      <c r="M5" s="564">
        <v>3</v>
      </c>
      <c r="N5" s="564">
        <v>4</v>
      </c>
      <c r="O5" s="564">
        <v>1.7</v>
      </c>
      <c r="P5" s="564">
        <v>0.9</v>
      </c>
      <c r="Q5" s="564">
        <v>3.2</v>
      </c>
      <c r="R5" s="564">
        <v>4.5999999999999996</v>
      </c>
      <c r="S5" s="564">
        <v>1.8</v>
      </c>
      <c r="T5" s="564">
        <v>0.8</v>
      </c>
      <c r="U5" s="564">
        <v>3.7</v>
      </c>
      <c r="V5" s="565">
        <v>4.2</v>
      </c>
      <c r="W5" s="565">
        <v>1.2</v>
      </c>
      <c r="X5" s="565">
        <v>0.6</v>
      </c>
      <c r="Y5" s="565">
        <v>2.5</v>
      </c>
      <c r="Z5" s="565">
        <v>3.3</v>
      </c>
      <c r="AA5" s="565">
        <v>1.6</v>
      </c>
      <c r="AB5" s="565">
        <v>0.7</v>
      </c>
      <c r="AC5" s="565">
        <v>2.9</v>
      </c>
      <c r="AD5" s="565">
        <v>3.8</v>
      </c>
      <c r="AE5" s="565">
        <v>1.4</v>
      </c>
      <c r="AF5" s="565">
        <v>0.7</v>
      </c>
      <c r="AG5" s="565">
        <v>2.4</v>
      </c>
      <c r="AL5" s="562"/>
    </row>
    <row r="6" spans="1:38">
      <c r="A6" s="2" t="s">
        <v>392</v>
      </c>
      <c r="B6" s="564">
        <v>1.9</v>
      </c>
      <c r="C6" s="564">
        <v>0.5</v>
      </c>
      <c r="D6" s="564">
        <v>0.2</v>
      </c>
      <c r="E6" s="564">
        <v>1</v>
      </c>
      <c r="F6" s="564">
        <v>1.4</v>
      </c>
      <c r="G6" s="564">
        <v>0.5</v>
      </c>
      <c r="H6" s="564">
        <v>0.2</v>
      </c>
      <c r="I6" s="564">
        <v>1.4</v>
      </c>
      <c r="J6" s="564">
        <v>1.5</v>
      </c>
      <c r="K6" s="564">
        <v>0.6</v>
      </c>
      <c r="L6" s="564">
        <v>0.2</v>
      </c>
      <c r="M6" s="564">
        <v>1.3</v>
      </c>
      <c r="N6" s="564">
        <v>1.8</v>
      </c>
      <c r="O6" s="564">
        <v>0.4</v>
      </c>
      <c r="P6" s="564">
        <v>0.1</v>
      </c>
      <c r="Q6" s="564">
        <v>1.4</v>
      </c>
      <c r="R6" s="564">
        <v>1.8</v>
      </c>
      <c r="S6" s="564">
        <v>0.5</v>
      </c>
      <c r="T6" s="564">
        <v>0.3</v>
      </c>
      <c r="U6" s="564">
        <v>1.4</v>
      </c>
      <c r="V6" s="565">
        <v>2.1</v>
      </c>
      <c r="W6" s="565">
        <v>0.5</v>
      </c>
      <c r="X6" s="565">
        <v>0.2</v>
      </c>
      <c r="Y6" s="565">
        <v>1.5</v>
      </c>
      <c r="Z6" s="565">
        <v>2.02</v>
      </c>
      <c r="AA6" s="565">
        <v>0.6</v>
      </c>
      <c r="AB6" s="565">
        <v>0.2</v>
      </c>
      <c r="AC6" s="565">
        <v>1.5</v>
      </c>
      <c r="AD6" s="565">
        <v>2</v>
      </c>
      <c r="AE6" s="565">
        <v>0.5</v>
      </c>
      <c r="AF6" s="565">
        <v>0.3</v>
      </c>
      <c r="AG6" s="565">
        <v>1.3</v>
      </c>
      <c r="AL6" s="562"/>
    </row>
    <row r="7" spans="1:38">
      <c r="A7" s="2" t="s">
        <v>386</v>
      </c>
      <c r="B7" s="564">
        <v>0.6</v>
      </c>
      <c r="C7" s="564">
        <v>0.1</v>
      </c>
      <c r="D7" s="564">
        <v>0</v>
      </c>
      <c r="E7" s="564">
        <v>0.4</v>
      </c>
      <c r="F7" s="564">
        <v>0.6</v>
      </c>
      <c r="G7" s="564">
        <v>0.1</v>
      </c>
      <c r="H7" s="564">
        <v>0.2</v>
      </c>
      <c r="I7" s="564">
        <v>0.5</v>
      </c>
      <c r="J7" s="564">
        <v>0.6</v>
      </c>
      <c r="K7" s="564">
        <v>0.2</v>
      </c>
      <c r="L7" s="564">
        <v>0.1</v>
      </c>
      <c r="M7" s="564">
        <v>0.5</v>
      </c>
      <c r="N7" s="564">
        <v>0.5</v>
      </c>
      <c r="O7" s="564">
        <v>0.2</v>
      </c>
      <c r="P7" s="564">
        <v>0.2</v>
      </c>
      <c r="Q7" s="564">
        <v>0.5</v>
      </c>
      <c r="R7" s="564">
        <v>0.7</v>
      </c>
      <c r="S7" s="564">
        <v>0.2</v>
      </c>
      <c r="T7" s="564">
        <v>0.1</v>
      </c>
      <c r="U7" s="564">
        <v>0.6</v>
      </c>
      <c r="V7" s="565">
        <v>0.7</v>
      </c>
      <c r="W7" s="565">
        <v>0.2</v>
      </c>
      <c r="X7" s="565">
        <v>0.1</v>
      </c>
      <c r="Y7" s="565">
        <v>0.3</v>
      </c>
      <c r="Z7" s="565">
        <v>0.6</v>
      </c>
      <c r="AA7" s="565">
        <v>0.1</v>
      </c>
      <c r="AB7" s="565">
        <v>0.1</v>
      </c>
      <c r="AC7" s="565">
        <v>0.3</v>
      </c>
      <c r="AD7" s="565">
        <v>0.4</v>
      </c>
      <c r="AE7" s="565">
        <v>0.2</v>
      </c>
      <c r="AF7" s="565">
        <v>0.1</v>
      </c>
      <c r="AG7" s="565">
        <v>0.5</v>
      </c>
      <c r="AL7" s="562"/>
    </row>
    <row r="8" spans="1:38" s="39" customFormat="1" ht="23.25" thickBot="1">
      <c r="A8" s="15" t="s">
        <v>219</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68">
        <v>10.4</v>
      </c>
      <c r="W8" s="568">
        <v>3.6</v>
      </c>
      <c r="X8" s="568">
        <v>2.1</v>
      </c>
      <c r="Y8" s="568">
        <v>6.5</v>
      </c>
      <c r="Z8" s="568">
        <v>8.1</v>
      </c>
      <c r="AA8" s="568">
        <v>3.3</v>
      </c>
      <c r="AB8" s="568">
        <f>SUM(AB4:AB7)</f>
        <v>1.9000000000000001</v>
      </c>
      <c r="AC8" s="568">
        <f>SUM(AC4:AC7)</f>
        <v>6.3999999999999995</v>
      </c>
      <c r="AD8" s="568">
        <v>8.1999999999999993</v>
      </c>
      <c r="AE8" s="568">
        <f>SUM(AE4:AE7)</f>
        <v>3.2</v>
      </c>
      <c r="AF8" s="568">
        <f>SUM(AF4:AF7)</f>
        <v>1.9000000000000001</v>
      </c>
      <c r="AG8" s="568">
        <f>SUM(AG4:AG7)</f>
        <v>5.7</v>
      </c>
    </row>
    <row r="9" spans="1:38" ht="21" thickTop="1">
      <c r="A9" s="1"/>
      <c r="B9" s="1"/>
      <c r="C9" s="1"/>
      <c r="D9" s="1"/>
      <c r="E9" s="1"/>
      <c r="F9" s="1"/>
      <c r="G9" s="1"/>
      <c r="H9" s="1"/>
      <c r="I9" s="1"/>
      <c r="J9" s="3"/>
      <c r="K9" s="597"/>
      <c r="L9" s="3"/>
      <c r="M9" s="3"/>
      <c r="N9" s="3"/>
      <c r="O9" s="3"/>
      <c r="P9" s="3"/>
      <c r="Q9" s="3"/>
      <c r="R9" s="3"/>
      <c r="S9" s="3"/>
      <c r="T9" s="562"/>
      <c r="U9" s="562"/>
      <c r="Y9" s="562"/>
      <c r="Z9" s="562"/>
      <c r="AA9" s="562"/>
      <c r="AB9" s="562"/>
      <c r="AC9" s="562"/>
      <c r="AD9" s="562"/>
      <c r="AE9" s="562"/>
      <c r="AF9" s="562"/>
      <c r="AG9" s="562"/>
      <c r="AL9" s="562"/>
    </row>
    <row r="10" spans="1:38" ht="39" customHeight="1">
      <c r="A10" s="1" t="s">
        <v>370</v>
      </c>
      <c r="B10" s="1"/>
      <c r="C10" s="1"/>
      <c r="D10" s="1"/>
      <c r="E10" s="1"/>
      <c r="F10" s="1"/>
      <c r="G10" s="1"/>
      <c r="H10" s="1"/>
      <c r="I10" s="1"/>
      <c r="J10" s="3"/>
      <c r="K10" s="597"/>
      <c r="L10" s="3"/>
      <c r="M10" s="3"/>
      <c r="N10" s="3"/>
      <c r="O10" s="3"/>
      <c r="P10" s="3"/>
      <c r="Q10" s="3"/>
      <c r="R10" s="3"/>
      <c r="S10" s="3"/>
      <c r="T10" s="562"/>
      <c r="U10" s="562"/>
      <c r="Y10" s="562"/>
      <c r="Z10" s="562"/>
      <c r="AA10" s="562"/>
      <c r="AB10" s="562"/>
      <c r="AC10" s="562"/>
      <c r="AD10" s="562"/>
      <c r="AE10" s="562"/>
      <c r="AF10" s="562"/>
      <c r="AG10" s="562"/>
      <c r="AL10" s="562"/>
    </row>
    <row r="11" spans="1:38" ht="20.25" customHeight="1" thickBot="1">
      <c r="A11" s="31" t="s">
        <v>336</v>
      </c>
      <c r="B11" s="18" t="s">
        <v>405</v>
      </c>
      <c r="C11" s="18" t="s">
        <v>406</v>
      </c>
      <c r="D11" s="18" t="s">
        <v>407</v>
      </c>
      <c r="E11" s="18" t="s">
        <v>408</v>
      </c>
      <c r="F11" s="18" t="s">
        <v>409</v>
      </c>
      <c r="G11" s="18" t="s">
        <v>410</v>
      </c>
      <c r="H11" s="18" t="s">
        <v>411</v>
      </c>
      <c r="I11" s="18" t="s">
        <v>412</v>
      </c>
      <c r="J11" s="6" t="s">
        <v>413</v>
      </c>
      <c r="K11" s="6" t="s">
        <v>414</v>
      </c>
      <c r="L11" s="6" t="s">
        <v>415</v>
      </c>
      <c r="M11" s="6" t="s">
        <v>416</v>
      </c>
      <c r="N11" s="6" t="s">
        <v>417</v>
      </c>
      <c r="O11" s="6" t="s">
        <v>418</v>
      </c>
      <c r="P11" s="6" t="s">
        <v>419</v>
      </c>
      <c r="Q11" s="6" t="s">
        <v>420</v>
      </c>
      <c r="R11" s="6" t="s">
        <v>421</v>
      </c>
      <c r="S11" s="6" t="s">
        <v>422</v>
      </c>
      <c r="T11" s="6" t="s">
        <v>423</v>
      </c>
      <c r="U11" s="6" t="s">
        <v>424</v>
      </c>
      <c r="V11" s="388" t="s">
        <v>425</v>
      </c>
      <c r="W11" s="388" t="s">
        <v>426</v>
      </c>
      <c r="X11" s="388" t="s">
        <v>427</v>
      </c>
      <c r="Y11" s="388" t="s">
        <v>428</v>
      </c>
      <c r="Z11" s="388" t="s">
        <v>429</v>
      </c>
      <c r="AA11" s="388" t="s">
        <v>430</v>
      </c>
      <c r="AB11" s="388" t="s">
        <v>431</v>
      </c>
      <c r="AC11" s="388" t="s">
        <v>432</v>
      </c>
      <c r="AD11" s="6" t="s">
        <v>18</v>
      </c>
      <c r="AE11" s="388" t="s">
        <v>19</v>
      </c>
      <c r="AF11" s="388" t="s">
        <v>20</v>
      </c>
      <c r="AG11" s="388" t="s">
        <v>21</v>
      </c>
      <c r="AL11" s="562"/>
    </row>
    <row r="12" spans="1:38" ht="21" thickBot="1">
      <c r="A12" s="22" t="s">
        <v>508</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75">
        <v>2.7</v>
      </c>
      <c r="W12" s="575">
        <v>1.2</v>
      </c>
      <c r="X12" s="575">
        <v>0.8</v>
      </c>
      <c r="Y12" s="575">
        <v>1.5</v>
      </c>
      <c r="Z12" s="575">
        <v>1.7</v>
      </c>
      <c r="AA12" s="575">
        <v>0.8</v>
      </c>
      <c r="AB12" s="575">
        <v>0.4</v>
      </c>
      <c r="AC12" s="575">
        <v>1.3</v>
      </c>
      <c r="AD12" s="575">
        <v>1.7</v>
      </c>
      <c r="AE12" s="575">
        <v>1</v>
      </c>
      <c r="AF12" s="575">
        <v>0.7</v>
      </c>
      <c r="AG12" s="575">
        <v>1.4</v>
      </c>
      <c r="AH12" s="651"/>
      <c r="AI12" s="652"/>
      <c r="AJ12" s="653"/>
      <c r="AK12" s="654"/>
      <c r="AL12" s="562"/>
    </row>
    <row r="13" spans="1:38" ht="65.25" customHeight="1" thickTop="1">
      <c r="A13" s="1" t="s">
        <v>344</v>
      </c>
      <c r="B13" s="1"/>
      <c r="C13" s="1"/>
      <c r="D13" s="1"/>
      <c r="E13" s="1"/>
      <c r="F13" s="1"/>
      <c r="G13" s="1"/>
      <c r="H13" s="1"/>
      <c r="I13" s="1"/>
      <c r="J13" s="2"/>
      <c r="K13" s="597"/>
      <c r="L13" s="3"/>
      <c r="M13" s="3"/>
      <c r="N13" s="3"/>
      <c r="O13" s="3"/>
      <c r="P13" s="3"/>
      <c r="Q13" s="3"/>
      <c r="R13" s="3"/>
      <c r="S13" s="3"/>
      <c r="T13" s="3"/>
      <c r="U13" s="3"/>
      <c r="V13" s="572"/>
      <c r="W13" s="572"/>
      <c r="X13" s="572"/>
      <c r="Y13" s="562"/>
      <c r="Z13" s="562"/>
      <c r="AA13" s="562"/>
      <c r="AB13" s="562"/>
      <c r="AC13" s="562"/>
      <c r="AD13" s="562"/>
      <c r="AE13" s="562"/>
      <c r="AF13" s="562"/>
      <c r="AG13" s="562"/>
      <c r="AH13" s="418"/>
      <c r="AI13" s="418"/>
      <c r="AJ13" s="418"/>
      <c r="AK13" s="418"/>
      <c r="AL13" s="562"/>
    </row>
    <row r="14" spans="1:38" ht="21" thickBot="1">
      <c r="A14" s="5" t="s">
        <v>336</v>
      </c>
      <c r="B14" s="18" t="s">
        <v>405</v>
      </c>
      <c r="C14" s="18" t="s">
        <v>406</v>
      </c>
      <c r="D14" s="18" t="s">
        <v>407</v>
      </c>
      <c r="E14" s="18" t="s">
        <v>408</v>
      </c>
      <c r="F14" s="18" t="s">
        <v>409</v>
      </c>
      <c r="G14" s="18" t="s">
        <v>410</v>
      </c>
      <c r="H14" s="18" t="s">
        <v>411</v>
      </c>
      <c r="I14" s="18" t="s">
        <v>412</v>
      </c>
      <c r="J14" s="6" t="s">
        <v>413</v>
      </c>
      <c r="K14" s="6" t="s">
        <v>414</v>
      </c>
      <c r="L14" s="6" t="s">
        <v>415</v>
      </c>
      <c r="M14" s="6" t="s">
        <v>416</v>
      </c>
      <c r="N14" s="6" t="s">
        <v>417</v>
      </c>
      <c r="O14" s="6" t="s">
        <v>418</v>
      </c>
      <c r="P14" s="6" t="s">
        <v>419</v>
      </c>
      <c r="Q14" s="6" t="s">
        <v>420</v>
      </c>
      <c r="R14" s="6" t="s">
        <v>421</v>
      </c>
      <c r="S14" s="6" t="s">
        <v>422</v>
      </c>
      <c r="T14" s="6" t="s">
        <v>423</v>
      </c>
      <c r="U14" s="6" t="s">
        <v>424</v>
      </c>
      <c r="V14" s="388" t="s">
        <v>425</v>
      </c>
      <c r="W14" s="388" t="s">
        <v>426</v>
      </c>
      <c r="X14" s="388" t="s">
        <v>427</v>
      </c>
      <c r="Y14" s="388" t="s">
        <v>428</v>
      </c>
      <c r="Z14" s="388" t="s">
        <v>429</v>
      </c>
      <c r="AA14" s="388" t="s">
        <v>430</v>
      </c>
      <c r="AB14" s="388" t="s">
        <v>431</v>
      </c>
      <c r="AC14" s="388" t="s">
        <v>432</v>
      </c>
      <c r="AD14" s="6" t="s">
        <v>18</v>
      </c>
      <c r="AE14" s="388" t="s">
        <v>19</v>
      </c>
      <c r="AF14" s="388" t="s">
        <v>20</v>
      </c>
      <c r="AG14" s="388" t="s">
        <v>21</v>
      </c>
      <c r="AH14" s="651"/>
      <c r="AI14" s="652"/>
      <c r="AJ14" s="653"/>
      <c r="AK14" s="652"/>
      <c r="AL14" s="562"/>
    </row>
    <row r="15" spans="1:38" ht="21" thickBot="1">
      <c r="A15" s="71" t="s">
        <v>509</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75">
        <v>9.1</v>
      </c>
      <c r="W15" s="575">
        <v>3.3</v>
      </c>
      <c r="X15" s="575">
        <v>2.1</v>
      </c>
      <c r="Y15" s="575">
        <v>5.4</v>
      </c>
      <c r="Z15" s="575">
        <v>6.8</v>
      </c>
      <c r="AA15" s="575">
        <v>2.8</v>
      </c>
      <c r="AB15" s="575">
        <v>1.7</v>
      </c>
      <c r="AC15" s="575">
        <v>5.4</v>
      </c>
      <c r="AD15" s="575">
        <v>6.8</v>
      </c>
      <c r="AE15" s="575">
        <v>2.9</v>
      </c>
      <c r="AF15" s="575">
        <v>2</v>
      </c>
      <c r="AG15" s="575">
        <v>4.7</v>
      </c>
      <c r="AH15" s="651"/>
      <c r="AI15" s="651"/>
      <c r="AJ15" s="651"/>
      <c r="AK15" s="651"/>
      <c r="AL15" s="562"/>
    </row>
    <row r="16" spans="1:38" ht="57.75" customHeight="1" thickTop="1">
      <c r="A16" s="1" t="s">
        <v>334</v>
      </c>
      <c r="B16" s="1"/>
      <c r="C16" s="1"/>
      <c r="D16" s="1"/>
      <c r="E16" s="1"/>
      <c r="F16" s="1"/>
      <c r="G16" s="1"/>
      <c r="H16" s="1"/>
      <c r="I16" s="1"/>
      <c r="J16" s="2"/>
      <c r="K16" s="597"/>
      <c r="L16" s="3"/>
      <c r="M16" s="3"/>
      <c r="N16" s="3"/>
      <c r="O16" s="3"/>
      <c r="P16" s="3"/>
      <c r="Q16" s="3"/>
      <c r="R16" s="3"/>
      <c r="S16" s="3"/>
      <c r="T16" s="3"/>
      <c r="U16" s="3"/>
      <c r="V16" s="572"/>
      <c r="W16" s="572"/>
      <c r="X16" s="572"/>
      <c r="Y16" s="562"/>
      <c r="Z16" s="562"/>
      <c r="AA16" s="562"/>
      <c r="AB16" s="562"/>
      <c r="AC16" s="562"/>
      <c r="AD16" s="562"/>
      <c r="AE16" s="562"/>
      <c r="AF16" s="562"/>
      <c r="AG16" s="562"/>
      <c r="AL16" s="562"/>
    </row>
    <row r="17" spans="1:37" ht="21" thickBot="1">
      <c r="A17" s="5" t="s">
        <v>336</v>
      </c>
      <c r="B17" s="18" t="s">
        <v>405</v>
      </c>
      <c r="C17" s="18" t="s">
        <v>406</v>
      </c>
      <c r="D17" s="18" t="s">
        <v>407</v>
      </c>
      <c r="E17" s="18" t="s">
        <v>408</v>
      </c>
      <c r="F17" s="18" t="s">
        <v>409</v>
      </c>
      <c r="G17" s="18" t="s">
        <v>410</v>
      </c>
      <c r="H17" s="18" t="s">
        <v>411</v>
      </c>
      <c r="I17" s="18" t="s">
        <v>412</v>
      </c>
      <c r="J17" s="6" t="s">
        <v>413</v>
      </c>
      <c r="K17" s="6" t="s">
        <v>414</v>
      </c>
      <c r="L17" s="6" t="s">
        <v>415</v>
      </c>
      <c r="M17" s="6" t="s">
        <v>416</v>
      </c>
      <c r="N17" s="6" t="s">
        <v>417</v>
      </c>
      <c r="O17" s="6" t="s">
        <v>418</v>
      </c>
      <c r="P17" s="6" t="s">
        <v>419</v>
      </c>
      <c r="Q17" s="6" t="s">
        <v>420</v>
      </c>
      <c r="R17" s="6" t="s">
        <v>421</v>
      </c>
      <c r="S17" s="6" t="s">
        <v>422</v>
      </c>
      <c r="T17" s="6" t="s">
        <v>423</v>
      </c>
      <c r="U17" s="6" t="s">
        <v>424</v>
      </c>
      <c r="V17" s="388" t="s">
        <v>425</v>
      </c>
      <c r="W17" s="388" t="s">
        <v>426</v>
      </c>
      <c r="X17" s="388" t="s">
        <v>427</v>
      </c>
      <c r="Y17" s="388" t="s">
        <v>428</v>
      </c>
      <c r="Z17" s="388" t="s">
        <v>429</v>
      </c>
      <c r="AA17" s="388" t="s">
        <v>430</v>
      </c>
      <c r="AB17" s="388" t="s">
        <v>431</v>
      </c>
      <c r="AC17" s="388" t="s">
        <v>432</v>
      </c>
      <c r="AD17" s="6" t="s">
        <v>18</v>
      </c>
      <c r="AE17" s="388" t="s">
        <v>19</v>
      </c>
      <c r="AF17" s="388" t="s">
        <v>20</v>
      </c>
      <c r="AG17" s="388" t="s">
        <v>21</v>
      </c>
      <c r="AH17" s="651"/>
      <c r="AI17" s="652"/>
      <c r="AJ17" s="652"/>
      <c r="AK17" s="652"/>
    </row>
    <row r="18" spans="1:37" ht="21" thickBot="1">
      <c r="A18" s="71" t="s">
        <v>510</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75">
        <v>2.7</v>
      </c>
      <c r="W18" s="575">
        <v>1.2</v>
      </c>
      <c r="X18" s="575">
        <v>0.6</v>
      </c>
      <c r="Y18" s="575">
        <v>1.5</v>
      </c>
      <c r="Z18" s="575">
        <v>1.4</v>
      </c>
      <c r="AA18" s="575">
        <v>0.8</v>
      </c>
      <c r="AB18" s="575">
        <v>0.3</v>
      </c>
      <c r="AC18" s="575">
        <v>1</v>
      </c>
      <c r="AD18" s="575">
        <v>1.4</v>
      </c>
      <c r="AE18" s="575">
        <v>0.8</v>
      </c>
      <c r="AF18" s="575">
        <v>0.5</v>
      </c>
      <c r="AG18" s="575">
        <v>1.3</v>
      </c>
      <c r="AH18" s="652"/>
      <c r="AI18" s="652"/>
      <c r="AJ18" s="652"/>
      <c r="AK18" s="651"/>
    </row>
    <row r="19" spans="1:37" ht="57.75" customHeight="1" thickTop="1">
      <c r="A19" s="1" t="s">
        <v>511</v>
      </c>
      <c r="B19" s="1"/>
      <c r="C19" s="1"/>
      <c r="D19" s="1"/>
      <c r="E19" s="1"/>
      <c r="F19" s="1"/>
      <c r="G19" s="1"/>
      <c r="H19" s="1"/>
      <c r="I19" s="1"/>
      <c r="J19" s="2"/>
      <c r="K19" s="597"/>
      <c r="L19" s="3"/>
      <c r="M19" s="3"/>
      <c r="N19" s="3"/>
      <c r="O19" s="3"/>
      <c r="P19" s="3"/>
      <c r="Q19" s="3"/>
      <c r="R19" s="3"/>
      <c r="S19" s="3"/>
      <c r="T19" s="3"/>
      <c r="U19" s="3"/>
      <c r="V19" s="572"/>
      <c r="W19" s="572"/>
      <c r="X19" s="572"/>
      <c r="Y19" s="562"/>
      <c r="Z19" s="562"/>
      <c r="AA19" s="562"/>
      <c r="AB19" s="562"/>
      <c r="AC19" s="562"/>
      <c r="AD19" s="562"/>
      <c r="AE19" s="562"/>
      <c r="AF19" s="562"/>
      <c r="AG19" s="562"/>
    </row>
    <row r="20" spans="1:37" ht="42.75" customHeight="1" thickBot="1">
      <c r="A20" s="5" t="s">
        <v>348</v>
      </c>
      <c r="B20" s="90"/>
      <c r="C20" s="90"/>
      <c r="D20" s="90"/>
      <c r="E20" s="19" t="s">
        <v>442</v>
      </c>
      <c r="F20" s="90"/>
      <c r="G20" s="90"/>
      <c r="H20" s="90"/>
      <c r="I20" s="19" t="s">
        <v>446</v>
      </c>
      <c r="J20" s="91"/>
      <c r="K20" s="91"/>
      <c r="L20" s="91"/>
      <c r="M20" s="19" t="s">
        <v>450</v>
      </c>
      <c r="N20" s="91"/>
      <c r="O20" s="91"/>
      <c r="P20" s="91"/>
      <c r="Q20" s="19" t="s">
        <v>454</v>
      </c>
      <c r="R20" s="53" t="s">
        <v>455</v>
      </c>
      <c r="S20" s="19" t="s">
        <v>686</v>
      </c>
      <c r="T20" s="19" t="s">
        <v>457</v>
      </c>
      <c r="U20" s="19" t="s">
        <v>458</v>
      </c>
      <c r="V20" s="570" t="s">
        <v>459</v>
      </c>
      <c r="W20" s="570" t="s">
        <v>460</v>
      </c>
      <c r="X20" s="570" t="s">
        <v>461</v>
      </c>
      <c r="Y20" s="570" t="s">
        <v>462</v>
      </c>
      <c r="Z20" s="570" t="s">
        <v>463</v>
      </c>
      <c r="AA20" s="570" t="s">
        <v>464</v>
      </c>
      <c r="AB20" s="570" t="s">
        <v>465</v>
      </c>
      <c r="AC20" s="570" t="s">
        <v>466</v>
      </c>
      <c r="AD20" s="570" t="s">
        <v>576</v>
      </c>
      <c r="AE20" s="570" t="s">
        <v>349</v>
      </c>
      <c r="AF20" s="570" t="s">
        <v>350</v>
      </c>
      <c r="AG20" s="570" t="s">
        <v>77</v>
      </c>
    </row>
    <row r="21" spans="1:37">
      <c r="A21" s="23" t="s">
        <v>512</v>
      </c>
      <c r="B21" s="23"/>
      <c r="C21" s="23"/>
      <c r="D21" s="23"/>
      <c r="E21" s="23">
        <v>1373</v>
      </c>
      <c r="F21" s="23"/>
      <c r="G21" s="23"/>
      <c r="H21" s="23"/>
      <c r="I21" s="23">
        <v>1360</v>
      </c>
      <c r="J21" s="598"/>
      <c r="K21" s="598"/>
      <c r="L21" s="598"/>
      <c r="M21" s="598">
        <v>1213</v>
      </c>
      <c r="N21" s="598"/>
      <c r="O21" s="598"/>
      <c r="P21" s="598"/>
      <c r="Q21" s="598">
        <v>1446</v>
      </c>
      <c r="R21" s="598">
        <v>1518</v>
      </c>
      <c r="S21" s="598">
        <v>1518</v>
      </c>
      <c r="T21" s="598">
        <v>1518</v>
      </c>
      <c r="U21" s="598">
        <v>1600</v>
      </c>
      <c r="V21" s="607">
        <v>1706</v>
      </c>
      <c r="W21" s="607">
        <v>1703</v>
      </c>
      <c r="X21" s="607">
        <v>1703</v>
      </c>
      <c r="Y21" s="607">
        <v>1670</v>
      </c>
      <c r="Z21" s="607">
        <v>1565</v>
      </c>
      <c r="AA21" s="607">
        <v>1565</v>
      </c>
      <c r="AB21" s="607">
        <v>1565</v>
      </c>
      <c r="AC21" s="607">
        <v>1569</v>
      </c>
      <c r="AD21" s="607">
        <v>1481</v>
      </c>
      <c r="AE21" s="607">
        <v>1502</v>
      </c>
      <c r="AF21" s="607">
        <v>1524</v>
      </c>
      <c r="AG21" s="607">
        <v>1398</v>
      </c>
    </row>
    <row r="22" spans="1:37">
      <c r="A22" s="8" t="s">
        <v>513</v>
      </c>
      <c r="B22" s="8"/>
      <c r="C22" s="8"/>
      <c r="D22" s="8"/>
      <c r="E22" s="8">
        <v>10633</v>
      </c>
      <c r="F22" s="8"/>
      <c r="G22" s="8"/>
      <c r="H22" s="8"/>
      <c r="I22" s="8">
        <v>10973</v>
      </c>
      <c r="J22" s="598"/>
      <c r="K22" s="598"/>
      <c r="L22" s="598"/>
      <c r="M22" s="598">
        <v>10218</v>
      </c>
      <c r="N22" s="598"/>
      <c r="O22" s="598"/>
      <c r="P22" s="598"/>
      <c r="Q22" s="598">
        <v>10284</v>
      </c>
      <c r="R22" s="598">
        <v>10182</v>
      </c>
      <c r="S22" s="598">
        <v>10182</v>
      </c>
      <c r="T22" s="598">
        <v>10297</v>
      </c>
      <c r="U22" s="598">
        <v>10448</v>
      </c>
      <c r="V22" s="607">
        <v>10405</v>
      </c>
      <c r="W22" s="607">
        <v>10131</v>
      </c>
      <c r="X22" s="607">
        <v>10096</v>
      </c>
      <c r="Y22" s="607">
        <v>10375</v>
      </c>
      <c r="Z22" s="607">
        <v>8892</v>
      </c>
      <c r="AA22" s="607">
        <v>8884</v>
      </c>
      <c r="AB22" s="607">
        <v>8864</v>
      </c>
      <c r="AC22" s="607">
        <v>8785</v>
      </c>
      <c r="AD22" s="607">
        <v>8248</v>
      </c>
      <c r="AE22" s="607">
        <v>8247</v>
      </c>
      <c r="AF22" s="607">
        <v>8362</v>
      </c>
      <c r="AG22" s="607">
        <v>7943</v>
      </c>
    </row>
    <row r="24" spans="1:37" s="73" customFormat="1" ht="39" customHeight="1">
      <c r="A24" s="1" t="s">
        <v>494</v>
      </c>
      <c r="B24" s="1"/>
      <c r="C24" s="1"/>
      <c r="D24" s="1"/>
      <c r="E24" s="1"/>
      <c r="F24" s="1"/>
      <c r="G24" s="1"/>
      <c r="H24" s="1"/>
      <c r="I24" s="1"/>
      <c r="J24" s="3"/>
      <c r="K24" s="597"/>
      <c r="L24" s="3"/>
      <c r="M24" s="3"/>
      <c r="N24" s="3"/>
      <c r="O24" s="3"/>
      <c r="P24" s="3"/>
      <c r="Q24" s="3"/>
      <c r="R24" s="3"/>
      <c r="S24" s="3"/>
      <c r="T24" s="3"/>
      <c r="U24" s="3"/>
      <c r="V24" s="572"/>
      <c r="W24" s="572"/>
      <c r="X24" s="572"/>
      <c r="AB24" s="612"/>
      <c r="AC24" s="612"/>
      <c r="AD24" s="612"/>
      <c r="AE24" s="612"/>
      <c r="AF24" s="612"/>
      <c r="AG24" s="612"/>
    </row>
    <row r="25" spans="1:37" s="73" customFormat="1" ht="18.75" thickBot="1">
      <c r="A25" s="31" t="s">
        <v>17</v>
      </c>
      <c r="B25" s="18" t="s">
        <v>405</v>
      </c>
      <c r="C25" s="18" t="s">
        <v>406</v>
      </c>
      <c r="D25" s="18" t="s">
        <v>407</v>
      </c>
      <c r="E25" s="18" t="s">
        <v>408</v>
      </c>
      <c r="F25" s="18" t="s">
        <v>409</v>
      </c>
      <c r="G25" s="18" t="s">
        <v>410</v>
      </c>
      <c r="H25" s="18" t="s">
        <v>411</v>
      </c>
      <c r="I25" s="18" t="s">
        <v>412</v>
      </c>
      <c r="J25" s="6" t="s">
        <v>413</v>
      </c>
      <c r="K25" s="6" t="s">
        <v>414</v>
      </c>
      <c r="L25" s="6" t="s">
        <v>415</v>
      </c>
      <c r="M25" s="6" t="s">
        <v>416</v>
      </c>
      <c r="N25" s="6" t="s">
        <v>417</v>
      </c>
      <c r="O25" s="6" t="s">
        <v>418</v>
      </c>
      <c r="P25" s="6" t="s">
        <v>419</v>
      </c>
      <c r="Q25" s="6" t="s">
        <v>420</v>
      </c>
      <c r="R25" s="6" t="s">
        <v>421</v>
      </c>
      <c r="S25" s="6" t="s">
        <v>422</v>
      </c>
      <c r="T25" s="6" t="s">
        <v>423</v>
      </c>
      <c r="U25" s="6" t="s">
        <v>424</v>
      </c>
      <c r="V25" s="388" t="s">
        <v>425</v>
      </c>
      <c r="W25" s="388" t="s">
        <v>426</v>
      </c>
      <c r="X25" s="388" t="s">
        <v>427</v>
      </c>
      <c r="Y25" s="388" t="s">
        <v>428</v>
      </c>
      <c r="Z25" s="388" t="s">
        <v>429</v>
      </c>
      <c r="AA25" s="388" t="s">
        <v>430</v>
      </c>
      <c r="AB25" s="388" t="s">
        <v>431</v>
      </c>
      <c r="AC25" s="6" t="s">
        <v>432</v>
      </c>
      <c r="AD25" s="6" t="s">
        <v>18</v>
      </c>
      <c r="AE25" s="388" t="s">
        <v>19</v>
      </c>
      <c r="AF25" s="388" t="s">
        <v>20</v>
      </c>
      <c r="AG25" s="388" t="s">
        <v>21</v>
      </c>
    </row>
    <row r="26" spans="1:37" s="73" customFormat="1" ht="18">
      <c r="A26" s="8" t="s">
        <v>42</v>
      </c>
      <c r="B26" s="598">
        <v>480</v>
      </c>
      <c r="C26" s="598">
        <v>229</v>
      </c>
      <c r="D26" s="598">
        <v>178</v>
      </c>
      <c r="E26" s="598">
        <v>381</v>
      </c>
      <c r="F26" s="598">
        <v>479</v>
      </c>
      <c r="G26" s="598">
        <v>252</v>
      </c>
      <c r="H26" s="598">
        <v>186</v>
      </c>
      <c r="I26" s="598">
        <v>439</v>
      </c>
      <c r="J26" s="598">
        <v>493</v>
      </c>
      <c r="K26" s="598">
        <v>284</v>
      </c>
      <c r="L26" s="598">
        <v>226</v>
      </c>
      <c r="M26" s="598">
        <v>463</v>
      </c>
      <c r="N26" s="598">
        <v>514</v>
      </c>
      <c r="O26" s="598">
        <v>250</v>
      </c>
      <c r="P26" s="598">
        <v>177</v>
      </c>
      <c r="Q26" s="598">
        <v>458</v>
      </c>
      <c r="R26" s="598">
        <v>651</v>
      </c>
      <c r="S26" s="598">
        <v>301</v>
      </c>
      <c r="T26" s="598">
        <v>220</v>
      </c>
      <c r="U26" s="598">
        <v>598</v>
      </c>
      <c r="V26" s="607">
        <v>725</v>
      </c>
      <c r="W26" s="607">
        <v>322</v>
      </c>
      <c r="X26" s="607">
        <v>212</v>
      </c>
      <c r="Y26" s="607">
        <v>478</v>
      </c>
      <c r="Z26" s="607">
        <v>625</v>
      </c>
      <c r="AA26" s="607">
        <v>321</v>
      </c>
      <c r="AB26" s="607">
        <v>205</v>
      </c>
      <c r="AC26" s="607">
        <v>477</v>
      </c>
      <c r="AD26" s="607">
        <v>629</v>
      </c>
      <c r="AE26" s="607">
        <v>283</v>
      </c>
      <c r="AF26" s="607">
        <v>214</v>
      </c>
      <c r="AG26" s="607">
        <v>439</v>
      </c>
    </row>
    <row r="27" spans="1:37" s="73" customFormat="1" ht="18">
      <c r="A27" s="38" t="s">
        <v>209</v>
      </c>
      <c r="B27" s="598">
        <v>-8</v>
      </c>
      <c r="C27" s="598">
        <v>-7</v>
      </c>
      <c r="D27" s="598">
        <v>-12</v>
      </c>
      <c r="E27" s="598">
        <v>-5</v>
      </c>
      <c r="F27" s="598">
        <v>24</v>
      </c>
      <c r="G27" s="598">
        <v>11</v>
      </c>
      <c r="H27" s="598">
        <v>4</v>
      </c>
      <c r="I27" s="598">
        <v>-1</v>
      </c>
      <c r="J27" s="598">
        <v>7</v>
      </c>
      <c r="K27" s="598">
        <v>0</v>
      </c>
      <c r="L27" s="598">
        <v>-4</v>
      </c>
      <c r="M27" s="598">
        <v>-3</v>
      </c>
      <c r="N27" s="598">
        <v>9</v>
      </c>
      <c r="O27" s="598">
        <v>4</v>
      </c>
      <c r="P27" s="598">
        <v>2</v>
      </c>
      <c r="Q27" s="598">
        <v>8</v>
      </c>
      <c r="R27" s="598">
        <v>-6</v>
      </c>
      <c r="S27" s="598">
        <v>2</v>
      </c>
      <c r="T27" s="598">
        <v>1</v>
      </c>
      <c r="U27" s="598">
        <v>-5</v>
      </c>
      <c r="V27" s="607">
        <v>-1</v>
      </c>
      <c r="W27" s="607">
        <v>1</v>
      </c>
      <c r="X27" s="607">
        <v>2</v>
      </c>
      <c r="Y27" s="607">
        <v>6</v>
      </c>
      <c r="Z27" s="607">
        <v>9</v>
      </c>
      <c r="AA27" s="607">
        <v>2</v>
      </c>
      <c r="AB27" s="607">
        <v>1</v>
      </c>
      <c r="AC27" s="607">
        <v>6</v>
      </c>
      <c r="AD27" s="607">
        <v>3</v>
      </c>
      <c r="AE27" s="607">
        <v>2</v>
      </c>
      <c r="AF27" s="607">
        <v>1</v>
      </c>
      <c r="AG27" s="607">
        <v>2</v>
      </c>
    </row>
    <row r="28" spans="1:37" s="73" customFormat="1" ht="18">
      <c r="A28" s="38" t="s">
        <v>495</v>
      </c>
      <c r="B28" s="598">
        <v>69</v>
      </c>
      <c r="C28" s="598">
        <v>179</v>
      </c>
      <c r="D28" s="598">
        <v>18</v>
      </c>
      <c r="E28" s="598">
        <v>68</v>
      </c>
      <c r="F28" s="598">
        <v>75</v>
      </c>
      <c r="G28" s="598">
        <v>35</v>
      </c>
      <c r="H28" s="598">
        <v>23</v>
      </c>
      <c r="I28" s="598">
        <v>69</v>
      </c>
      <c r="J28" s="598">
        <v>77</v>
      </c>
      <c r="K28" s="598">
        <v>42</v>
      </c>
      <c r="L28" s="598">
        <v>33</v>
      </c>
      <c r="M28" s="598">
        <v>76</v>
      </c>
      <c r="N28" s="598">
        <v>84</v>
      </c>
      <c r="O28" s="598">
        <v>37</v>
      </c>
      <c r="P28" s="598">
        <v>19</v>
      </c>
      <c r="Q28" s="598">
        <v>84</v>
      </c>
      <c r="R28" s="598">
        <v>145</v>
      </c>
      <c r="S28" s="598">
        <v>55</v>
      </c>
      <c r="T28" s="598">
        <v>39</v>
      </c>
      <c r="U28" s="598">
        <v>129</v>
      </c>
      <c r="V28" s="607">
        <v>151</v>
      </c>
      <c r="W28" s="607">
        <v>75</v>
      </c>
      <c r="X28" s="607">
        <v>34</v>
      </c>
      <c r="Y28" s="607">
        <v>82</v>
      </c>
      <c r="Z28" s="607">
        <v>96</v>
      </c>
      <c r="AA28" s="607">
        <v>44</v>
      </c>
      <c r="AB28" s="607">
        <v>24</v>
      </c>
      <c r="AC28" s="607">
        <v>68</v>
      </c>
      <c r="AD28" s="607">
        <v>84</v>
      </c>
      <c r="AE28" s="607">
        <v>48</v>
      </c>
      <c r="AF28" s="607">
        <v>33</v>
      </c>
      <c r="AG28" s="607">
        <v>69</v>
      </c>
    </row>
    <row r="29" spans="1:37" s="73" customFormat="1" ht="18">
      <c r="A29" s="38" t="s">
        <v>514</v>
      </c>
      <c r="B29" s="598">
        <v>383</v>
      </c>
      <c r="C29" s="598">
        <v>43</v>
      </c>
      <c r="D29" s="598">
        <v>126</v>
      </c>
      <c r="E29" s="598">
        <v>288</v>
      </c>
      <c r="F29" s="598">
        <v>377</v>
      </c>
      <c r="G29" s="598">
        <v>193</v>
      </c>
      <c r="H29" s="598">
        <v>143</v>
      </c>
      <c r="I29" s="598">
        <v>341</v>
      </c>
      <c r="J29" s="598">
        <v>386</v>
      </c>
      <c r="K29" s="598">
        <v>215</v>
      </c>
      <c r="L29" s="598">
        <v>165</v>
      </c>
      <c r="M29" s="598">
        <v>354</v>
      </c>
      <c r="N29" s="598">
        <v>397</v>
      </c>
      <c r="O29" s="598">
        <v>185</v>
      </c>
      <c r="P29" s="598">
        <v>132</v>
      </c>
      <c r="Q29" s="598">
        <v>341</v>
      </c>
      <c r="R29" s="598">
        <v>470</v>
      </c>
      <c r="S29" s="598">
        <v>218</v>
      </c>
      <c r="T29" s="598">
        <v>153</v>
      </c>
      <c r="U29" s="598">
        <v>428</v>
      </c>
      <c r="V29" s="607">
        <v>529</v>
      </c>
      <c r="W29" s="607">
        <v>214</v>
      </c>
      <c r="X29" s="607">
        <v>142</v>
      </c>
      <c r="Y29" s="607">
        <v>353</v>
      </c>
      <c r="Z29" s="607">
        <v>465</v>
      </c>
      <c r="AA29" s="607">
        <v>193</v>
      </c>
      <c r="AB29" s="607">
        <v>134</v>
      </c>
      <c r="AC29" s="607">
        <v>366</v>
      </c>
      <c r="AD29" s="607">
        <v>512</v>
      </c>
      <c r="AE29" s="607">
        <v>191</v>
      </c>
      <c r="AF29" s="607">
        <v>133</v>
      </c>
      <c r="AG29" s="607">
        <v>328</v>
      </c>
    </row>
    <row r="30" spans="1:37" s="73" customFormat="1" ht="18">
      <c r="A30" s="38" t="s">
        <v>525</v>
      </c>
      <c r="B30" s="598">
        <v>28</v>
      </c>
      <c r="C30" s="598">
        <v>7</v>
      </c>
      <c r="D30" s="598">
        <v>34</v>
      </c>
      <c r="E30" s="598">
        <v>25</v>
      </c>
      <c r="F30" s="598">
        <v>27</v>
      </c>
      <c r="G30" s="598">
        <v>24</v>
      </c>
      <c r="H30" s="598">
        <v>20</v>
      </c>
      <c r="I30" s="598">
        <v>29</v>
      </c>
      <c r="J30" s="598">
        <v>30</v>
      </c>
      <c r="K30" s="598">
        <v>27</v>
      </c>
      <c r="L30" s="598">
        <v>28</v>
      </c>
      <c r="M30" s="598">
        <v>33</v>
      </c>
      <c r="N30" s="598">
        <v>33</v>
      </c>
      <c r="O30" s="598">
        <v>28</v>
      </c>
      <c r="P30" s="598">
        <v>26</v>
      </c>
      <c r="Q30" s="598">
        <v>33</v>
      </c>
      <c r="R30" s="598">
        <v>36</v>
      </c>
      <c r="S30" s="598">
        <v>28</v>
      </c>
      <c r="T30" s="598">
        <v>28</v>
      </c>
      <c r="U30" s="598">
        <v>41</v>
      </c>
      <c r="V30" s="607">
        <v>45</v>
      </c>
      <c r="W30" s="607">
        <v>33</v>
      </c>
      <c r="X30" s="607">
        <v>36</v>
      </c>
      <c r="Y30" s="607">
        <v>43</v>
      </c>
      <c r="Z30" s="607">
        <v>64</v>
      </c>
      <c r="AA30" s="607">
        <v>84</v>
      </c>
      <c r="AB30" s="607">
        <v>47</v>
      </c>
      <c r="AC30" s="607">
        <v>43</v>
      </c>
      <c r="AD30" s="607">
        <v>33</v>
      </c>
      <c r="AE30" s="607">
        <v>44</v>
      </c>
      <c r="AF30" s="607">
        <v>48</v>
      </c>
      <c r="AG30" s="607">
        <v>42</v>
      </c>
    </row>
    <row r="31" spans="1:37" s="73" customFormat="1" ht="18">
      <c r="A31" s="8" t="s">
        <v>149</v>
      </c>
      <c r="B31" s="598">
        <v>156</v>
      </c>
      <c r="C31" s="598">
        <v>65</v>
      </c>
      <c r="D31" s="598">
        <v>38</v>
      </c>
      <c r="E31" s="598">
        <v>138</v>
      </c>
      <c r="F31" s="598">
        <v>177</v>
      </c>
      <c r="G31" s="598">
        <v>76</v>
      </c>
      <c r="H31" s="598">
        <v>37</v>
      </c>
      <c r="I31" s="598">
        <v>163</v>
      </c>
      <c r="J31" s="598">
        <v>163</v>
      </c>
      <c r="K31" s="598">
        <v>68</v>
      </c>
      <c r="L31" s="598">
        <v>38</v>
      </c>
      <c r="M31" s="598">
        <v>150</v>
      </c>
      <c r="N31" s="598">
        <v>152</v>
      </c>
      <c r="O31" s="598">
        <v>64</v>
      </c>
      <c r="P31" s="598">
        <v>28</v>
      </c>
      <c r="Q31" s="598">
        <v>149</v>
      </c>
      <c r="R31" s="598">
        <v>177</v>
      </c>
      <c r="S31" s="598">
        <v>79</v>
      </c>
      <c r="T31" s="598">
        <v>34</v>
      </c>
      <c r="U31" s="598">
        <v>172</v>
      </c>
      <c r="V31" s="598">
        <v>220</v>
      </c>
      <c r="W31" s="598">
        <v>74</v>
      </c>
      <c r="X31" s="598">
        <v>32</v>
      </c>
      <c r="Y31" s="598">
        <v>145</v>
      </c>
      <c r="Z31" s="598">
        <v>212</v>
      </c>
      <c r="AA31" s="598">
        <v>73</v>
      </c>
      <c r="AB31" s="598">
        <v>43</v>
      </c>
      <c r="AC31" s="598">
        <v>153</v>
      </c>
      <c r="AD31" s="598">
        <v>222</v>
      </c>
      <c r="AE31" s="598">
        <v>64</v>
      </c>
      <c r="AF31" s="598">
        <v>39</v>
      </c>
      <c r="AG31" s="598">
        <v>164</v>
      </c>
    </row>
    <row r="32" spans="1:37" s="73" customFormat="1" ht="18">
      <c r="A32" s="8" t="s">
        <v>497</v>
      </c>
      <c r="B32" s="598">
        <v>149</v>
      </c>
      <c r="C32" s="598">
        <v>71</v>
      </c>
      <c r="D32" s="598">
        <v>26</v>
      </c>
      <c r="E32" s="598">
        <v>162</v>
      </c>
      <c r="F32" s="598">
        <v>182</v>
      </c>
      <c r="G32" s="598">
        <v>73</v>
      </c>
      <c r="H32" s="598">
        <v>38</v>
      </c>
      <c r="I32" s="598">
        <v>164</v>
      </c>
      <c r="J32" s="598">
        <v>172</v>
      </c>
      <c r="K32" s="598">
        <v>78</v>
      </c>
      <c r="L32" s="598">
        <v>30</v>
      </c>
      <c r="M32" s="598">
        <v>196</v>
      </c>
      <c r="N32" s="598">
        <v>153</v>
      </c>
      <c r="O32" s="598">
        <v>77</v>
      </c>
      <c r="P32" s="598">
        <v>30</v>
      </c>
      <c r="Q32" s="598">
        <v>154</v>
      </c>
      <c r="R32" s="598">
        <v>204</v>
      </c>
      <c r="S32" s="598">
        <v>81</v>
      </c>
      <c r="T32" s="598">
        <v>31</v>
      </c>
      <c r="U32" s="598">
        <v>174</v>
      </c>
      <c r="V32" s="607">
        <v>314</v>
      </c>
      <c r="W32" s="607">
        <v>74</v>
      </c>
      <c r="X32" s="607">
        <v>36</v>
      </c>
      <c r="Y32" s="607">
        <v>149</v>
      </c>
      <c r="Z32" s="607">
        <v>264</v>
      </c>
      <c r="AA32" s="607">
        <v>70</v>
      </c>
      <c r="AB32" s="607">
        <v>42</v>
      </c>
      <c r="AC32" s="607">
        <v>178</v>
      </c>
      <c r="AD32" s="607">
        <v>227</v>
      </c>
      <c r="AE32" s="607">
        <v>61</v>
      </c>
      <c r="AF32" s="607">
        <v>50</v>
      </c>
      <c r="AG32" s="607">
        <v>166</v>
      </c>
    </row>
    <row r="33" spans="1:33" s="73" customFormat="1" ht="18">
      <c r="A33" s="14" t="s">
        <v>48</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74">
        <v>171</v>
      </c>
      <c r="W33" s="574">
        <v>25</v>
      </c>
      <c r="X33" s="574">
        <v>-14</v>
      </c>
      <c r="Y33" s="574">
        <v>96</v>
      </c>
      <c r="Z33" s="574">
        <v>162</v>
      </c>
      <c r="AA33" s="574">
        <v>24</v>
      </c>
      <c r="AB33" s="574">
        <v>-9</v>
      </c>
      <c r="AC33" s="574">
        <v>94</v>
      </c>
      <c r="AD33" s="574">
        <v>170</v>
      </c>
      <c r="AE33" s="574">
        <v>11</v>
      </c>
      <c r="AF33" s="574">
        <v>-14</v>
      </c>
      <c r="AG33" s="574">
        <v>106</v>
      </c>
    </row>
    <row r="34" spans="1:33" s="73" customFormat="1" ht="18">
      <c r="A34" s="8" t="s">
        <v>557</v>
      </c>
      <c r="B34" s="598">
        <v>1</v>
      </c>
      <c r="C34" s="598">
        <v>4</v>
      </c>
      <c r="D34" s="598">
        <v>-1</v>
      </c>
      <c r="E34" s="598">
        <v>16</v>
      </c>
      <c r="F34" s="598">
        <v>0</v>
      </c>
      <c r="G34" s="598">
        <v>1</v>
      </c>
      <c r="H34" s="598">
        <v>0</v>
      </c>
      <c r="I34" s="598">
        <v>1</v>
      </c>
      <c r="J34" s="598">
        <v>2</v>
      </c>
      <c r="K34" s="598">
        <v>0</v>
      </c>
      <c r="L34" s="598">
        <v>2</v>
      </c>
      <c r="M34" s="598">
        <v>60</v>
      </c>
      <c r="N34" s="598">
        <v>0</v>
      </c>
      <c r="O34" s="598">
        <v>9</v>
      </c>
      <c r="P34" s="598">
        <v>6</v>
      </c>
      <c r="Q34" s="598">
        <v>6</v>
      </c>
      <c r="R34" s="598">
        <v>19</v>
      </c>
      <c r="S34" s="598">
        <v>3</v>
      </c>
      <c r="T34" s="598">
        <v>0</v>
      </c>
      <c r="U34" s="598">
        <v>7</v>
      </c>
      <c r="V34" s="607">
        <v>80</v>
      </c>
      <c r="W34" s="607">
        <v>-1</v>
      </c>
      <c r="X34" s="607">
        <v>0</v>
      </c>
      <c r="Y34" s="607">
        <v>7</v>
      </c>
      <c r="Z34" s="607">
        <v>58</v>
      </c>
      <c r="AA34" s="607">
        <v>0</v>
      </c>
      <c r="AB34" s="607">
        <v>-1</v>
      </c>
      <c r="AC34" s="607">
        <v>23</v>
      </c>
      <c r="AD34" s="607">
        <v>0</v>
      </c>
      <c r="AE34" s="607">
        <v>0</v>
      </c>
      <c r="AF34" s="607">
        <v>9</v>
      </c>
      <c r="AG34" s="607">
        <v>9</v>
      </c>
    </row>
    <row r="35" spans="1:33" s="73" customFormat="1" ht="18">
      <c r="A35" s="8" t="s">
        <v>498</v>
      </c>
      <c r="B35" s="598">
        <v>-8</v>
      </c>
      <c r="C35" s="598">
        <v>2</v>
      </c>
      <c r="D35" s="598">
        <v>-11</v>
      </c>
      <c r="E35" s="598">
        <v>8</v>
      </c>
      <c r="F35" s="598">
        <v>5</v>
      </c>
      <c r="G35" s="598">
        <v>-4</v>
      </c>
      <c r="H35" s="598">
        <v>1</v>
      </c>
      <c r="I35" s="598">
        <v>0</v>
      </c>
      <c r="J35" s="598">
        <v>7</v>
      </c>
      <c r="K35" s="598">
        <v>10</v>
      </c>
      <c r="L35" s="598">
        <v>-10</v>
      </c>
      <c r="M35" s="598">
        <v>-14</v>
      </c>
      <c r="N35" s="598">
        <v>1</v>
      </c>
      <c r="O35" s="598">
        <v>4</v>
      </c>
      <c r="P35" s="598">
        <v>-4</v>
      </c>
      <c r="Q35" s="598">
        <v>-1</v>
      </c>
      <c r="R35" s="598">
        <v>8</v>
      </c>
      <c r="S35" s="598">
        <v>-1</v>
      </c>
      <c r="T35" s="598">
        <v>-3</v>
      </c>
      <c r="U35" s="598">
        <v>-5</v>
      </c>
      <c r="V35" s="607">
        <v>14</v>
      </c>
      <c r="W35" s="607">
        <v>1</v>
      </c>
      <c r="X35" s="607">
        <v>4</v>
      </c>
      <c r="Y35" s="607">
        <v>-3</v>
      </c>
      <c r="Z35" s="607">
        <v>-6</v>
      </c>
      <c r="AA35" s="607">
        <v>-3</v>
      </c>
      <c r="AB35" s="607">
        <v>0</v>
      </c>
      <c r="AC35" s="607">
        <v>2</v>
      </c>
      <c r="AD35" s="607">
        <v>5</v>
      </c>
      <c r="AE35" s="607">
        <v>-3</v>
      </c>
      <c r="AF35" s="607">
        <v>2</v>
      </c>
      <c r="AG35" s="607">
        <v>-7</v>
      </c>
    </row>
    <row r="36" spans="1:33" s="73" customFormat="1" ht="18">
      <c r="A36" s="14" t="s">
        <v>50</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74">
        <v>265</v>
      </c>
      <c r="W36" s="574">
        <v>25</v>
      </c>
      <c r="X36" s="574">
        <v>-10</v>
      </c>
      <c r="Y36" s="574">
        <v>100</v>
      </c>
      <c r="Z36" s="574">
        <v>214</v>
      </c>
      <c r="AA36" s="574">
        <v>21</v>
      </c>
      <c r="AB36" s="574">
        <v>-10</v>
      </c>
      <c r="AC36" s="574">
        <v>119</v>
      </c>
      <c r="AD36" s="574">
        <v>175</v>
      </c>
      <c r="AE36" s="574">
        <v>8</v>
      </c>
      <c r="AF36" s="574">
        <v>-3</v>
      </c>
      <c r="AG36" s="574">
        <v>108</v>
      </c>
    </row>
    <row r="37" spans="1:33" s="73" customFormat="1" ht="18">
      <c r="A37" s="8"/>
      <c r="B37" s="598"/>
      <c r="C37" s="598"/>
      <c r="D37" s="598"/>
      <c r="E37" s="598"/>
      <c r="F37" s="598"/>
      <c r="G37" s="598"/>
      <c r="H37" s="598"/>
      <c r="I37" s="598"/>
      <c r="J37" s="598"/>
      <c r="K37" s="598"/>
      <c r="L37" s="598"/>
      <c r="M37" s="598"/>
      <c r="N37" s="598"/>
      <c r="O37" s="598"/>
      <c r="P37" s="598"/>
      <c r="Q37" s="598"/>
      <c r="R37" s="598"/>
      <c r="S37" s="598"/>
      <c r="T37" s="598"/>
      <c r="U37" s="598"/>
      <c r="V37" s="607"/>
      <c r="W37" s="607"/>
      <c r="X37" s="607"/>
      <c r="AB37" s="612"/>
      <c r="AC37" s="612"/>
      <c r="AD37" s="612"/>
      <c r="AE37" s="612"/>
      <c r="AF37" s="612"/>
      <c r="AG37" s="612"/>
    </row>
    <row r="38" spans="1:33" s="73" customFormat="1" ht="18">
      <c r="A38" s="8" t="s">
        <v>499</v>
      </c>
      <c r="B38" s="598">
        <v>11</v>
      </c>
      <c r="C38" s="598">
        <v>3</v>
      </c>
      <c r="D38" s="598">
        <v>2</v>
      </c>
      <c r="E38" s="598">
        <v>7</v>
      </c>
      <c r="F38" s="598">
        <v>7</v>
      </c>
      <c r="G38" s="598">
        <v>5</v>
      </c>
      <c r="H38" s="598">
        <v>4</v>
      </c>
      <c r="I38" s="598">
        <v>8</v>
      </c>
      <c r="J38" s="598">
        <v>7</v>
      </c>
      <c r="K38" s="598">
        <v>1</v>
      </c>
      <c r="L38" s="598">
        <v>0</v>
      </c>
      <c r="M38" s="598">
        <v>4</v>
      </c>
      <c r="N38" s="598">
        <v>5</v>
      </c>
      <c r="O38" s="598">
        <v>7</v>
      </c>
      <c r="P38" s="598">
        <v>6</v>
      </c>
      <c r="Q38" s="598">
        <v>12</v>
      </c>
      <c r="R38" s="598">
        <v>18</v>
      </c>
      <c r="S38" s="598">
        <v>1</v>
      </c>
      <c r="T38" s="598">
        <v>3</v>
      </c>
      <c r="U38" s="598">
        <v>9</v>
      </c>
      <c r="V38" s="607">
        <v>4</v>
      </c>
      <c r="W38" s="607">
        <v>5</v>
      </c>
      <c r="X38" s="607">
        <v>3</v>
      </c>
      <c r="Y38" s="607">
        <v>7</v>
      </c>
      <c r="Z38" s="607">
        <v>9</v>
      </c>
      <c r="AA38" s="607">
        <v>1</v>
      </c>
      <c r="AB38" s="607">
        <v>2</v>
      </c>
      <c r="AC38" s="607">
        <v>8</v>
      </c>
      <c r="AD38" s="607">
        <v>9</v>
      </c>
      <c r="AE38" s="607">
        <v>3</v>
      </c>
      <c r="AF38" s="607">
        <v>3</v>
      </c>
      <c r="AG38" s="607">
        <v>4</v>
      </c>
    </row>
    <row r="39" spans="1:33" s="73" customFormat="1" ht="18">
      <c r="A39" s="8" t="s">
        <v>46</v>
      </c>
      <c r="B39" s="598">
        <v>30</v>
      </c>
      <c r="C39" s="598">
        <v>30</v>
      </c>
      <c r="D39" s="598">
        <v>41</v>
      </c>
      <c r="E39" s="598">
        <v>43</v>
      </c>
      <c r="F39" s="598">
        <v>40</v>
      </c>
      <c r="G39" s="598">
        <v>40</v>
      </c>
      <c r="H39" s="598">
        <v>40</v>
      </c>
      <c r="I39" s="598">
        <v>43</v>
      </c>
      <c r="J39" s="598">
        <v>42</v>
      </c>
      <c r="K39" s="598">
        <v>41</v>
      </c>
      <c r="L39" s="598">
        <v>45</v>
      </c>
      <c r="M39" s="598">
        <v>41</v>
      </c>
      <c r="N39" s="598">
        <v>38</v>
      </c>
      <c r="O39" s="598">
        <v>38</v>
      </c>
      <c r="P39" s="598">
        <v>41</v>
      </c>
      <c r="Q39" s="598">
        <v>45</v>
      </c>
      <c r="R39" s="598">
        <v>45</v>
      </c>
      <c r="S39" s="598">
        <v>46</v>
      </c>
      <c r="T39" s="598">
        <v>46</v>
      </c>
      <c r="U39" s="598">
        <v>50</v>
      </c>
      <c r="V39" s="607">
        <v>49</v>
      </c>
      <c r="W39" s="607">
        <v>49</v>
      </c>
      <c r="X39" s="607">
        <v>46</v>
      </c>
      <c r="Y39" s="607">
        <v>49</v>
      </c>
      <c r="Z39" s="607">
        <v>50</v>
      </c>
      <c r="AA39" s="607">
        <v>49</v>
      </c>
      <c r="AB39" s="607">
        <v>52</v>
      </c>
      <c r="AC39" s="607">
        <v>59</v>
      </c>
      <c r="AD39" s="607">
        <v>52</v>
      </c>
      <c r="AE39" s="607">
        <v>53</v>
      </c>
      <c r="AF39" s="607">
        <v>53</v>
      </c>
      <c r="AG39" s="607">
        <v>58</v>
      </c>
    </row>
    <row r="40" spans="1:33" s="73" customFormat="1" ht="18">
      <c r="A40" s="8"/>
      <c r="B40" s="598"/>
      <c r="C40" s="598"/>
      <c r="D40" s="598"/>
      <c r="E40" s="598"/>
      <c r="F40" s="598"/>
      <c r="G40" s="598"/>
      <c r="H40" s="598"/>
      <c r="I40" s="598"/>
      <c r="J40" s="598"/>
      <c r="K40" s="598"/>
      <c r="L40" s="598"/>
      <c r="M40" s="598"/>
      <c r="N40" s="598"/>
      <c r="O40" s="598"/>
      <c r="P40" s="598"/>
      <c r="Q40" s="598"/>
      <c r="R40" s="598"/>
      <c r="S40" s="598"/>
      <c r="T40" s="598"/>
      <c r="U40" s="598"/>
      <c r="V40" s="607"/>
      <c r="W40" s="607"/>
      <c r="X40" s="607"/>
      <c r="AB40" s="612"/>
      <c r="AC40" s="612"/>
      <c r="AD40" s="612"/>
      <c r="AE40" s="612"/>
      <c r="AF40" s="612"/>
      <c r="AG40" s="612"/>
    </row>
    <row r="41" spans="1:33" s="73" customFormat="1" ht="18">
      <c r="A41" s="8" t="s">
        <v>312</v>
      </c>
      <c r="B41" s="598">
        <v>18</v>
      </c>
      <c r="C41" s="598">
        <v>34</v>
      </c>
      <c r="D41" s="598">
        <v>58</v>
      </c>
      <c r="E41" s="598">
        <v>74</v>
      </c>
      <c r="F41" s="598">
        <v>44</v>
      </c>
      <c r="G41" s="598">
        <v>65</v>
      </c>
      <c r="H41" s="598">
        <v>80</v>
      </c>
      <c r="I41" s="598">
        <v>120</v>
      </c>
      <c r="J41" s="598">
        <v>91</v>
      </c>
      <c r="K41" s="598">
        <v>78</v>
      </c>
      <c r="L41" s="598">
        <v>95</v>
      </c>
      <c r="M41" s="598">
        <v>144</v>
      </c>
      <c r="N41" s="598">
        <v>70</v>
      </c>
      <c r="O41" s="598">
        <v>97</v>
      </c>
      <c r="P41" s="598">
        <v>91</v>
      </c>
      <c r="Q41" s="598">
        <v>100</v>
      </c>
      <c r="R41" s="598">
        <v>62</v>
      </c>
      <c r="S41" s="598">
        <v>59</v>
      </c>
      <c r="T41" s="598">
        <v>66</v>
      </c>
      <c r="U41" s="598">
        <v>117</v>
      </c>
      <c r="V41" s="607">
        <v>36</v>
      </c>
      <c r="W41" s="607">
        <v>72</v>
      </c>
      <c r="X41" s="607">
        <v>63</v>
      </c>
      <c r="Y41" s="607">
        <v>126</v>
      </c>
      <c r="Z41" s="607">
        <v>67</v>
      </c>
      <c r="AA41" s="607">
        <v>99</v>
      </c>
      <c r="AB41" s="607">
        <v>118</v>
      </c>
      <c r="AC41" s="607">
        <v>180</v>
      </c>
      <c r="AD41" s="607">
        <v>74</v>
      </c>
      <c r="AE41" s="607">
        <v>96</v>
      </c>
      <c r="AF41" s="607">
        <v>96</v>
      </c>
      <c r="AG41" s="607">
        <v>131</v>
      </c>
    </row>
    <row r="42" spans="1:33" s="73" customFormat="1" ht="18">
      <c r="A42" s="8" t="s">
        <v>313</v>
      </c>
      <c r="B42" s="598">
        <v>43</v>
      </c>
      <c r="C42" s="598">
        <v>539</v>
      </c>
      <c r="D42" s="598">
        <v>4</v>
      </c>
      <c r="E42" s="598">
        <v>3</v>
      </c>
      <c r="F42" s="598">
        <v>15</v>
      </c>
      <c r="G42" s="598">
        <v>0</v>
      </c>
      <c r="H42" s="598">
        <v>2</v>
      </c>
      <c r="I42" s="598">
        <v>1</v>
      </c>
      <c r="J42" s="598">
        <v>21</v>
      </c>
      <c r="K42" s="598">
        <v>1</v>
      </c>
      <c r="L42" s="598">
        <v>1</v>
      </c>
      <c r="M42" s="598">
        <v>-8.6401552739076237E-2</v>
      </c>
      <c r="N42" s="598" t="s">
        <v>61</v>
      </c>
      <c r="O42" s="598">
        <v>0</v>
      </c>
      <c r="P42" s="598">
        <v>0</v>
      </c>
      <c r="Q42" s="598">
        <v>1</v>
      </c>
      <c r="R42" s="598" t="s">
        <v>61</v>
      </c>
      <c r="S42" s="598">
        <v>0</v>
      </c>
      <c r="T42" s="598">
        <v>1</v>
      </c>
      <c r="U42" s="598">
        <v>0</v>
      </c>
      <c r="V42" s="607">
        <v>22</v>
      </c>
      <c r="W42" s="607" t="s">
        <v>61</v>
      </c>
      <c r="X42" s="607" t="s">
        <v>61</v>
      </c>
      <c r="Y42" s="607">
        <v>10</v>
      </c>
      <c r="Z42" s="607">
        <v>0</v>
      </c>
      <c r="AA42" s="607">
        <v>0</v>
      </c>
      <c r="AB42" s="607" t="s">
        <v>61</v>
      </c>
      <c r="AC42" s="607">
        <v>10</v>
      </c>
      <c r="AD42" s="607" t="s">
        <v>61</v>
      </c>
      <c r="AE42" s="607">
        <v>0</v>
      </c>
      <c r="AF42" s="607">
        <v>0</v>
      </c>
      <c r="AG42" s="607">
        <v>0</v>
      </c>
    </row>
    <row r="43" spans="1:33" s="73" customFormat="1" ht="18">
      <c r="A43" s="8" t="s">
        <v>558</v>
      </c>
      <c r="B43" s="598">
        <v>2871</v>
      </c>
      <c r="C43" s="598">
        <v>3593</v>
      </c>
      <c r="D43" s="598">
        <v>3636</v>
      </c>
      <c r="E43" s="598">
        <v>3870</v>
      </c>
      <c r="F43" s="598">
        <v>3830</v>
      </c>
      <c r="G43" s="598">
        <v>3686</v>
      </c>
      <c r="H43" s="598">
        <v>3766</v>
      </c>
      <c r="I43" s="598">
        <v>3928</v>
      </c>
      <c r="J43" s="598">
        <v>4033</v>
      </c>
      <c r="K43" s="598">
        <v>3976</v>
      </c>
      <c r="L43" s="598">
        <v>3949</v>
      </c>
      <c r="M43" s="598">
        <v>3923</v>
      </c>
      <c r="N43" s="598">
        <v>3892</v>
      </c>
      <c r="O43" s="598">
        <v>3844</v>
      </c>
      <c r="P43" s="598">
        <v>4007</v>
      </c>
      <c r="Q43" s="598">
        <v>4244</v>
      </c>
      <c r="R43" s="598">
        <v>4391</v>
      </c>
      <c r="S43" s="598">
        <v>4237</v>
      </c>
      <c r="T43" s="598">
        <v>4373</v>
      </c>
      <c r="U43" s="598">
        <v>4733</v>
      </c>
      <c r="V43" s="607">
        <v>4514</v>
      </c>
      <c r="W43" s="607">
        <v>4262</v>
      </c>
      <c r="X43" s="607">
        <v>4245</v>
      </c>
      <c r="Y43" s="607">
        <v>4597</v>
      </c>
      <c r="Z43" s="607">
        <v>4549</v>
      </c>
      <c r="AA43" s="607">
        <v>4389</v>
      </c>
      <c r="AB43" s="607">
        <v>4552</v>
      </c>
      <c r="AC43" s="607">
        <v>4785</v>
      </c>
      <c r="AD43" s="607">
        <v>4853</v>
      </c>
      <c r="AE43" s="607">
        <v>4503</v>
      </c>
      <c r="AF43" s="607">
        <v>4565</v>
      </c>
      <c r="AG43" s="607">
        <v>4709</v>
      </c>
    </row>
    <row r="44" spans="1:33" s="73" customFormat="1" ht="18">
      <c r="A44" s="8" t="s">
        <v>559</v>
      </c>
      <c r="B44" s="598">
        <v>358</v>
      </c>
      <c r="C44" s="598">
        <v>407</v>
      </c>
      <c r="D44" s="598">
        <v>420</v>
      </c>
      <c r="E44" s="598">
        <v>463</v>
      </c>
      <c r="F44" s="598">
        <v>386</v>
      </c>
      <c r="G44" s="598">
        <v>353</v>
      </c>
      <c r="H44" s="598">
        <v>364</v>
      </c>
      <c r="I44" s="598">
        <v>421</v>
      </c>
      <c r="J44" s="598">
        <v>416</v>
      </c>
      <c r="K44" s="598">
        <v>377</v>
      </c>
      <c r="L44" s="598">
        <v>354</v>
      </c>
      <c r="M44" s="598">
        <v>455</v>
      </c>
      <c r="N44" s="598">
        <v>410</v>
      </c>
      <c r="O44" s="598">
        <v>341</v>
      </c>
      <c r="P44" s="598">
        <v>352</v>
      </c>
      <c r="Q44" s="598">
        <v>456</v>
      </c>
      <c r="R44" s="598">
        <v>436</v>
      </c>
      <c r="S44" s="598">
        <v>353</v>
      </c>
      <c r="T44" s="598">
        <v>352</v>
      </c>
      <c r="U44" s="598">
        <v>551</v>
      </c>
      <c r="V44" s="607">
        <v>484</v>
      </c>
      <c r="W44" s="607">
        <v>351</v>
      </c>
      <c r="X44" s="607">
        <v>311</v>
      </c>
      <c r="Y44" s="607">
        <v>406</v>
      </c>
      <c r="Z44" s="607">
        <v>423</v>
      </c>
      <c r="AA44" s="607">
        <v>362</v>
      </c>
      <c r="AB44" s="607">
        <v>353</v>
      </c>
      <c r="AC44" s="607">
        <v>499</v>
      </c>
      <c r="AD44" s="607">
        <v>460</v>
      </c>
      <c r="AE44" s="607">
        <v>359</v>
      </c>
      <c r="AF44" s="607">
        <v>330</v>
      </c>
      <c r="AG44" s="607">
        <v>426</v>
      </c>
    </row>
    <row r="45" spans="1:33" s="73" customFormat="1" ht="18">
      <c r="A45" s="8" t="s">
        <v>501</v>
      </c>
      <c r="B45" s="598">
        <v>2513</v>
      </c>
      <c r="C45" s="598">
        <v>3186</v>
      </c>
      <c r="D45" s="598">
        <v>3216</v>
      </c>
      <c r="E45" s="598">
        <v>3407</v>
      </c>
      <c r="F45" s="598">
        <v>3444</v>
      </c>
      <c r="G45" s="598">
        <v>3333</v>
      </c>
      <c r="H45" s="598">
        <v>3402</v>
      </c>
      <c r="I45" s="598">
        <v>3507</v>
      </c>
      <c r="J45" s="598">
        <v>3617</v>
      </c>
      <c r="K45" s="598">
        <v>3599</v>
      </c>
      <c r="L45" s="598">
        <v>3595</v>
      </c>
      <c r="M45" s="598">
        <v>3468</v>
      </c>
      <c r="N45" s="598">
        <v>3482</v>
      </c>
      <c r="O45" s="598">
        <v>3503</v>
      </c>
      <c r="P45" s="598">
        <v>3655</v>
      </c>
      <c r="Q45" s="598">
        <v>3787</v>
      </c>
      <c r="R45" s="598">
        <v>3955</v>
      </c>
      <c r="S45" s="598">
        <v>3884</v>
      </c>
      <c r="T45" s="598">
        <v>4021</v>
      </c>
      <c r="U45" s="598">
        <v>4182</v>
      </c>
      <c r="V45" s="607">
        <v>4030</v>
      </c>
      <c r="W45" s="607">
        <v>3911</v>
      </c>
      <c r="X45" s="607">
        <v>3934</v>
      </c>
      <c r="Y45" s="607">
        <v>4191</v>
      </c>
      <c r="Z45" s="607">
        <v>4126</v>
      </c>
      <c r="AA45" s="607">
        <v>4027</v>
      </c>
      <c r="AB45" s="607">
        <v>4199</v>
      </c>
      <c r="AC45" s="607">
        <v>4286</v>
      </c>
      <c r="AD45" s="607">
        <v>4393</v>
      </c>
      <c r="AE45" s="607">
        <v>4144</v>
      </c>
      <c r="AF45" s="607">
        <v>4235</v>
      </c>
      <c r="AG45" s="607">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2"/>
      <c r="W46" s="122"/>
      <c r="X46" s="122"/>
      <c r="AB46" s="612"/>
      <c r="AC46" s="612"/>
      <c r="AD46" s="612"/>
      <c r="AE46" s="612"/>
      <c r="AF46" s="612"/>
      <c r="AG46" s="612"/>
    </row>
    <row r="47" spans="1:33" s="73" customFormat="1" ht="18">
      <c r="A47" s="8" t="s">
        <v>502</v>
      </c>
      <c r="B47" s="8">
        <v>2358</v>
      </c>
      <c r="C47" s="8">
        <v>2344</v>
      </c>
      <c r="D47" s="8">
        <v>2357</v>
      </c>
      <c r="E47" s="8">
        <v>2290</v>
      </c>
      <c r="F47" s="8">
        <v>2304</v>
      </c>
      <c r="G47" s="8">
        <v>2331</v>
      </c>
      <c r="H47" s="8">
        <v>2277</v>
      </c>
      <c r="I47" s="598">
        <v>2279</v>
      </c>
      <c r="J47" s="598">
        <v>2445</v>
      </c>
      <c r="K47" s="598">
        <v>2517</v>
      </c>
      <c r="L47" s="598">
        <v>2486</v>
      </c>
      <c r="M47" s="598">
        <v>2318</v>
      </c>
      <c r="N47" s="598">
        <v>2695</v>
      </c>
      <c r="O47" s="598">
        <v>2666</v>
      </c>
      <c r="P47" s="598">
        <v>2578</v>
      </c>
      <c r="Q47" s="598">
        <v>2552</v>
      </c>
      <c r="R47" s="598">
        <v>2479</v>
      </c>
      <c r="S47" s="598">
        <v>2549</v>
      </c>
      <c r="T47" s="598">
        <v>2434</v>
      </c>
      <c r="U47" s="598">
        <v>2394</v>
      </c>
      <c r="V47" s="607">
        <v>2770</v>
      </c>
      <c r="W47" s="607">
        <v>2793</v>
      </c>
      <c r="X47" s="607">
        <v>2627</v>
      </c>
      <c r="Y47" s="607">
        <v>2504</v>
      </c>
      <c r="Z47" s="607">
        <v>2352</v>
      </c>
      <c r="AA47" s="607">
        <v>2439</v>
      </c>
      <c r="AB47" s="607">
        <v>2341</v>
      </c>
      <c r="AC47" s="607">
        <v>2212</v>
      </c>
      <c r="AD47" s="607">
        <v>2192</v>
      </c>
      <c r="AE47" s="607">
        <v>2221</v>
      </c>
      <c r="AF47" s="607">
        <v>2107</v>
      </c>
      <c r="AG47" s="607">
        <v>2102</v>
      </c>
    </row>
    <row r="48" spans="1:33">
      <c r="A48" s="8"/>
      <c r="B48" s="8"/>
      <c r="C48" s="8"/>
      <c r="D48" s="8"/>
      <c r="E48" s="8"/>
      <c r="F48" s="8"/>
      <c r="G48" s="8"/>
      <c r="H48" s="8"/>
      <c r="I48" s="8"/>
      <c r="J48" s="3"/>
      <c r="K48" s="597"/>
      <c r="L48" s="3"/>
      <c r="M48" s="3"/>
      <c r="N48" s="3"/>
      <c r="O48" s="3"/>
      <c r="P48" s="3"/>
      <c r="Q48" s="3"/>
      <c r="R48" s="3"/>
      <c r="S48" s="3"/>
      <c r="T48" s="562"/>
      <c r="U48" s="562"/>
      <c r="Y48" s="562"/>
      <c r="Z48" s="562"/>
      <c r="AA48" s="562"/>
      <c r="AB48" s="562"/>
      <c r="AC48" s="562"/>
      <c r="AD48" s="562"/>
      <c r="AE48" s="562"/>
      <c r="AF48" s="562"/>
      <c r="AG48" s="562"/>
    </row>
    <row r="49" spans="1:19">
      <c r="A49" s="8"/>
      <c r="B49" s="8"/>
      <c r="C49" s="8"/>
      <c r="D49" s="8"/>
      <c r="E49" s="8"/>
      <c r="F49" s="8"/>
      <c r="G49" s="8"/>
      <c r="H49" s="8"/>
      <c r="I49" s="8"/>
      <c r="J49" s="3"/>
      <c r="K49" s="597"/>
      <c r="L49" s="3"/>
      <c r="M49" s="3"/>
      <c r="N49" s="3"/>
      <c r="O49" s="3"/>
      <c r="P49" s="3"/>
      <c r="Q49" s="3"/>
      <c r="R49" s="3"/>
      <c r="S49" s="3"/>
    </row>
    <row r="50" spans="1:19">
      <c r="A50" s="8"/>
      <c r="B50" s="8"/>
      <c r="C50" s="8"/>
      <c r="D50" s="8"/>
      <c r="E50" s="8"/>
      <c r="F50" s="8"/>
      <c r="G50" s="8"/>
      <c r="H50" s="8"/>
      <c r="I50" s="8"/>
      <c r="J50" s="3"/>
      <c r="K50" s="597"/>
      <c r="L50" s="3"/>
      <c r="M50" s="3"/>
      <c r="N50" s="3"/>
      <c r="O50" s="3"/>
      <c r="P50" s="3"/>
      <c r="Q50" s="3"/>
      <c r="R50" s="3"/>
      <c r="S50" s="3"/>
    </row>
    <row r="52" spans="1:19">
      <c r="A52" s="8"/>
      <c r="B52" s="8"/>
      <c r="C52" s="8"/>
      <c r="D52" s="8"/>
      <c r="E52" s="8"/>
      <c r="F52" s="8"/>
      <c r="G52" s="8"/>
      <c r="H52" s="8"/>
      <c r="I52" s="8"/>
      <c r="J52" s="562"/>
      <c r="K52" s="562"/>
      <c r="L52" s="562"/>
      <c r="M52" s="562"/>
      <c r="N52" s="562"/>
      <c r="O52" s="562"/>
      <c r="P52" s="562"/>
      <c r="Q52" s="562"/>
      <c r="R52" s="562"/>
      <c r="S52" s="562"/>
    </row>
  </sheetData>
  <phoneticPr fontId="16"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K1" activePane="topRight" state="frozen"/>
      <selection activeCell="AE35" sqref="AE35"/>
      <selection pane="topRight" activeCell="AG3" sqref="AG3"/>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2" customWidth="1"/>
    <col min="24" max="24" width="9.77734375" style="362" customWidth="1"/>
    <col min="25" max="27" width="10" style="73" customWidth="1"/>
    <col min="28" max="29" width="10" style="399" customWidth="1"/>
    <col min="30" max="33" width="10.77734375" style="399" customWidth="1"/>
    <col min="34" max="16384" width="8.77734375" style="74"/>
  </cols>
  <sheetData>
    <row r="1" spans="1:33" s="73" customFormat="1" ht="39" customHeight="1">
      <c r="A1" s="32" t="s">
        <v>687</v>
      </c>
      <c r="B1" s="32"/>
      <c r="C1" s="32"/>
      <c r="D1" s="32"/>
      <c r="E1" s="32"/>
      <c r="F1" s="32"/>
      <c r="G1" s="32"/>
      <c r="H1" s="32"/>
      <c r="I1" s="32"/>
      <c r="J1" s="3"/>
      <c r="K1" s="597"/>
      <c r="L1" s="3"/>
      <c r="M1" s="3"/>
      <c r="N1" s="3"/>
      <c r="O1" s="3"/>
      <c r="P1" s="3"/>
      <c r="Q1" s="3"/>
      <c r="R1" s="3"/>
      <c r="S1" s="3"/>
      <c r="V1" s="372"/>
      <c r="W1" s="372"/>
      <c r="X1" s="362"/>
      <c r="AB1" s="612"/>
      <c r="AC1" s="612"/>
      <c r="AD1" s="612"/>
      <c r="AE1" s="612"/>
      <c r="AF1" s="612"/>
      <c r="AG1" s="612"/>
    </row>
    <row r="2" spans="1:33" s="33" customFormat="1" ht="39" customHeight="1">
      <c r="A2" s="1" t="s">
        <v>688</v>
      </c>
      <c r="B2" s="1"/>
      <c r="C2" s="1"/>
      <c r="D2" s="1"/>
      <c r="E2" s="1"/>
      <c r="F2" s="1"/>
      <c r="G2" s="1"/>
      <c r="H2" s="1"/>
      <c r="I2" s="1"/>
      <c r="J2" s="2"/>
      <c r="K2" s="597"/>
      <c r="L2" s="3"/>
      <c r="M2" s="3"/>
      <c r="N2" s="3"/>
      <c r="O2" s="3"/>
      <c r="P2" s="3"/>
      <c r="Q2" s="3"/>
      <c r="R2" s="3"/>
      <c r="S2" s="3"/>
      <c r="T2" s="562"/>
      <c r="U2" s="562"/>
      <c r="V2" s="367"/>
      <c r="W2" s="367"/>
      <c r="X2" s="370"/>
      <c r="Y2" s="562"/>
      <c r="Z2" s="562"/>
      <c r="AA2" s="562"/>
      <c r="AB2" s="562"/>
      <c r="AC2" s="562"/>
      <c r="AD2" s="562"/>
      <c r="AE2" s="562"/>
      <c r="AF2" s="562"/>
      <c r="AG2" s="562"/>
    </row>
    <row r="3" spans="1:33" s="33" customFormat="1" ht="21" thickBot="1">
      <c r="A3" s="30" t="s">
        <v>336</v>
      </c>
      <c r="B3" s="18" t="s">
        <v>405</v>
      </c>
      <c r="C3" s="18" t="s">
        <v>406</v>
      </c>
      <c r="D3" s="18" t="s">
        <v>407</v>
      </c>
      <c r="E3" s="18" t="s">
        <v>408</v>
      </c>
      <c r="F3" s="18" t="s">
        <v>409</v>
      </c>
      <c r="G3" s="18" t="s">
        <v>410</v>
      </c>
      <c r="H3" s="18" t="s">
        <v>411</v>
      </c>
      <c r="I3" s="18" t="s">
        <v>412</v>
      </c>
      <c r="J3" s="6" t="s">
        <v>413</v>
      </c>
      <c r="K3" s="6" t="s">
        <v>414</v>
      </c>
      <c r="L3" s="6" t="s">
        <v>415</v>
      </c>
      <c r="M3" s="6" t="s">
        <v>416</v>
      </c>
      <c r="N3" s="6" t="s">
        <v>417</v>
      </c>
      <c r="O3" s="6" t="s">
        <v>418</v>
      </c>
      <c r="P3" s="6" t="s">
        <v>419</v>
      </c>
      <c r="Q3" s="6" t="s">
        <v>420</v>
      </c>
      <c r="R3" s="6" t="s">
        <v>421</v>
      </c>
      <c r="S3" s="6" t="s">
        <v>422</v>
      </c>
      <c r="T3" s="6" t="s">
        <v>423</v>
      </c>
      <c r="U3" s="6" t="s">
        <v>424</v>
      </c>
      <c r="V3" s="388" t="s">
        <v>425</v>
      </c>
      <c r="W3" s="388" t="s">
        <v>426</v>
      </c>
      <c r="X3" s="388" t="s">
        <v>427</v>
      </c>
      <c r="Y3" s="388" t="s">
        <v>428</v>
      </c>
      <c r="Z3" s="388" t="s">
        <v>429</v>
      </c>
      <c r="AA3" s="388" t="s">
        <v>430</v>
      </c>
      <c r="AB3" s="388" t="s">
        <v>431</v>
      </c>
      <c r="AC3" s="388" t="s">
        <v>432</v>
      </c>
      <c r="AD3" s="388" t="s">
        <v>18</v>
      </c>
      <c r="AE3" s="388" t="s">
        <v>19</v>
      </c>
      <c r="AF3" s="388" t="s">
        <v>20</v>
      </c>
      <c r="AG3" s="388" t="s">
        <v>21</v>
      </c>
    </row>
    <row r="4" spans="1:33" s="33" customFormat="1">
      <c r="A4" s="8" t="s">
        <v>520</v>
      </c>
      <c r="B4" s="106">
        <v>12.7</v>
      </c>
      <c r="C4" s="106">
        <v>9.3000000000000007</v>
      </c>
      <c r="D4" s="106">
        <v>8.6</v>
      </c>
      <c r="E4" s="106">
        <v>11.5</v>
      </c>
      <c r="F4" s="106">
        <v>11.9</v>
      </c>
      <c r="G4" s="106">
        <v>9</v>
      </c>
      <c r="H4" s="106">
        <v>8.1999999999999993</v>
      </c>
      <c r="I4" s="106">
        <v>10.5</v>
      </c>
      <c r="J4" s="564">
        <v>11.2</v>
      </c>
      <c r="K4" s="564">
        <v>8.3000000000000007</v>
      </c>
      <c r="L4" s="564">
        <v>7.5</v>
      </c>
      <c r="M4" s="564">
        <v>9.6</v>
      </c>
      <c r="N4" s="564">
        <v>9.6999999999999993</v>
      </c>
      <c r="O4" s="564">
        <v>6.3</v>
      </c>
      <c r="P4" s="564">
        <v>5.7</v>
      </c>
      <c r="Q4" s="564">
        <v>8.3000000000000007</v>
      </c>
      <c r="R4" s="564">
        <v>9.8000000000000007</v>
      </c>
      <c r="S4" s="564">
        <v>6.3</v>
      </c>
      <c r="T4" s="564">
        <v>5.6</v>
      </c>
      <c r="U4" s="564">
        <v>8.1</v>
      </c>
      <c r="V4" s="565">
        <v>5.5</v>
      </c>
      <c r="W4" s="565">
        <v>2.9</v>
      </c>
      <c r="X4" s="565">
        <v>2.4</v>
      </c>
      <c r="Y4" s="565">
        <v>3.6</v>
      </c>
      <c r="Z4" s="565">
        <v>4.2</v>
      </c>
      <c r="AA4" s="565">
        <v>2.6</v>
      </c>
      <c r="AB4" s="565">
        <v>2.2000000000000002</v>
      </c>
      <c r="AC4" s="565">
        <v>4</v>
      </c>
      <c r="AD4" s="565">
        <v>4.8</v>
      </c>
      <c r="AE4" s="565">
        <v>2.8</v>
      </c>
      <c r="AF4" s="565">
        <v>2.2999999999999998</v>
      </c>
      <c r="AG4" s="565">
        <v>3.7</v>
      </c>
    </row>
    <row r="5" spans="1:33" s="33" customFormat="1">
      <c r="A5" s="8"/>
      <c r="B5" s="8"/>
      <c r="C5" s="8"/>
      <c r="D5" s="8"/>
      <c r="E5" s="8"/>
      <c r="F5" s="8"/>
      <c r="G5" s="8"/>
      <c r="H5" s="8"/>
      <c r="I5" s="8"/>
      <c r="J5" s="3"/>
      <c r="K5" s="597"/>
      <c r="L5" s="3"/>
      <c r="M5" s="3"/>
      <c r="N5" s="3"/>
      <c r="O5" s="3"/>
      <c r="P5" s="3"/>
      <c r="Q5" s="3"/>
      <c r="R5" s="3"/>
      <c r="S5" s="3"/>
      <c r="T5" s="3"/>
      <c r="U5" s="3"/>
      <c r="V5" s="572"/>
      <c r="W5" s="572"/>
      <c r="X5" s="111"/>
      <c r="Y5" s="572"/>
      <c r="Z5" s="572"/>
      <c r="AA5" s="572"/>
      <c r="AB5" s="572"/>
      <c r="AC5" s="572"/>
      <c r="AD5" s="572"/>
      <c r="AE5" s="572"/>
      <c r="AF5" s="572"/>
      <c r="AG5" s="572"/>
    </row>
    <row r="6" spans="1:33" s="33" customFormat="1" ht="39" customHeight="1">
      <c r="A6" s="1" t="s">
        <v>494</v>
      </c>
      <c r="B6" s="1"/>
      <c r="C6" s="1"/>
      <c r="D6" s="1"/>
      <c r="E6" s="1"/>
      <c r="F6" s="1"/>
      <c r="G6" s="1"/>
      <c r="H6" s="1"/>
      <c r="I6" s="1"/>
      <c r="J6" s="3"/>
      <c r="K6" s="597"/>
      <c r="L6" s="3"/>
      <c r="M6" s="3"/>
      <c r="N6" s="3"/>
      <c r="O6" s="3"/>
      <c r="P6" s="3"/>
      <c r="Q6" s="3"/>
      <c r="R6" s="3"/>
      <c r="S6" s="3"/>
      <c r="T6" s="3"/>
      <c r="U6" s="3"/>
      <c r="V6" s="572"/>
      <c r="W6" s="572"/>
      <c r="X6" s="111"/>
      <c r="Y6" s="572"/>
      <c r="Z6" s="572"/>
      <c r="AA6" s="572"/>
      <c r="AB6" s="572"/>
      <c r="AC6" s="572"/>
      <c r="AD6" s="572"/>
      <c r="AE6" s="572"/>
      <c r="AF6" s="572"/>
      <c r="AG6" s="572"/>
    </row>
    <row r="7" spans="1:33" s="33" customFormat="1" ht="21" thickBot="1">
      <c r="A7" s="31" t="s">
        <v>17</v>
      </c>
      <c r="B7" s="18" t="s">
        <v>405</v>
      </c>
      <c r="C7" s="18" t="s">
        <v>406</v>
      </c>
      <c r="D7" s="18" t="s">
        <v>407</v>
      </c>
      <c r="E7" s="18" t="s">
        <v>408</v>
      </c>
      <c r="F7" s="18" t="s">
        <v>409</v>
      </c>
      <c r="G7" s="18" t="s">
        <v>410</v>
      </c>
      <c r="H7" s="18" t="s">
        <v>411</v>
      </c>
      <c r="I7" s="18" t="s">
        <v>412</v>
      </c>
      <c r="J7" s="6" t="s">
        <v>413</v>
      </c>
      <c r="K7" s="6" t="s">
        <v>414</v>
      </c>
      <c r="L7" s="6" t="s">
        <v>415</v>
      </c>
      <c r="M7" s="6" t="s">
        <v>416</v>
      </c>
      <c r="N7" s="6" t="s">
        <v>417</v>
      </c>
      <c r="O7" s="6" t="s">
        <v>418</v>
      </c>
      <c r="P7" s="6" t="s">
        <v>419</v>
      </c>
      <c r="Q7" s="6" t="s">
        <v>420</v>
      </c>
      <c r="R7" s="6" t="s">
        <v>421</v>
      </c>
      <c r="S7" s="6" t="s">
        <v>422</v>
      </c>
      <c r="T7" s="6" t="s">
        <v>423</v>
      </c>
      <c r="U7" s="6" t="s">
        <v>424</v>
      </c>
      <c r="V7" s="388" t="s">
        <v>425</v>
      </c>
      <c r="W7" s="388" t="s">
        <v>426</v>
      </c>
      <c r="X7" s="388" t="s">
        <v>427</v>
      </c>
      <c r="Y7" s="388" t="s">
        <v>428</v>
      </c>
      <c r="Z7" s="388" t="s">
        <v>429</v>
      </c>
      <c r="AA7" s="388" t="s">
        <v>430</v>
      </c>
      <c r="AB7" s="388" t="s">
        <v>431</v>
      </c>
      <c r="AC7" s="388" t="s">
        <v>432</v>
      </c>
      <c r="AD7" s="388" t="s">
        <v>18</v>
      </c>
      <c r="AE7" s="388" t="s">
        <v>19</v>
      </c>
      <c r="AF7" s="388" t="s">
        <v>20</v>
      </c>
      <c r="AG7" s="388" t="s">
        <v>21</v>
      </c>
    </row>
    <row r="8" spans="1:33" s="73" customFormat="1" ht="18">
      <c r="A8" s="8" t="s">
        <v>42</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72">
        <v>373</v>
      </c>
      <c r="W8" s="572">
        <v>183</v>
      </c>
      <c r="X8" s="572">
        <v>139</v>
      </c>
      <c r="Y8" s="572">
        <v>205</v>
      </c>
      <c r="Z8" s="572">
        <v>247</v>
      </c>
      <c r="AA8" s="572">
        <v>135</v>
      </c>
      <c r="AB8" s="572">
        <v>119</v>
      </c>
      <c r="AC8" s="572">
        <v>221</v>
      </c>
      <c r="AD8" s="572">
        <v>262</v>
      </c>
      <c r="AE8" s="572">
        <v>153</v>
      </c>
      <c r="AF8" s="572">
        <v>133</v>
      </c>
      <c r="AG8" s="572">
        <v>196</v>
      </c>
    </row>
    <row r="9" spans="1:33" s="73" customFormat="1" ht="18">
      <c r="A9" s="38" t="s">
        <v>209</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72">
        <v>49</v>
      </c>
      <c r="W9" s="572">
        <v>22</v>
      </c>
      <c r="X9" s="572">
        <v>11</v>
      </c>
      <c r="Y9" s="572">
        <v>13</v>
      </c>
      <c r="Z9" s="572">
        <v>26</v>
      </c>
      <c r="AA9" s="572">
        <v>6</v>
      </c>
      <c r="AB9" s="572">
        <v>1</v>
      </c>
      <c r="AC9" s="572">
        <v>22</v>
      </c>
      <c r="AD9" s="572">
        <v>27</v>
      </c>
      <c r="AE9" s="572">
        <v>16</v>
      </c>
      <c r="AF9" s="572">
        <v>13</v>
      </c>
      <c r="AG9" s="572">
        <v>17</v>
      </c>
    </row>
    <row r="10" spans="1:33" s="73" customFormat="1" ht="18">
      <c r="A10" s="38" t="s">
        <v>495</v>
      </c>
      <c r="B10" s="3">
        <v>530</v>
      </c>
      <c r="C10" s="3">
        <v>381</v>
      </c>
      <c r="D10" s="3">
        <v>415</v>
      </c>
      <c r="E10" s="3">
        <v>505</v>
      </c>
      <c r="F10" s="3">
        <v>496</v>
      </c>
      <c r="G10" s="3">
        <v>327</v>
      </c>
      <c r="H10" s="3">
        <v>308</v>
      </c>
      <c r="I10" s="3">
        <v>451</v>
      </c>
      <c r="J10" s="3">
        <v>501</v>
      </c>
      <c r="K10" s="597">
        <v>397</v>
      </c>
      <c r="L10" s="3">
        <v>448</v>
      </c>
      <c r="M10" s="3">
        <v>519</v>
      </c>
      <c r="N10" s="3">
        <v>462</v>
      </c>
      <c r="O10" s="3">
        <v>289</v>
      </c>
      <c r="P10" s="3">
        <v>266</v>
      </c>
      <c r="Q10" s="3">
        <v>400</v>
      </c>
      <c r="R10" s="3">
        <v>632</v>
      </c>
      <c r="S10" s="3">
        <v>321</v>
      </c>
      <c r="T10" s="3">
        <v>301</v>
      </c>
      <c r="U10" s="3">
        <v>524</v>
      </c>
      <c r="V10" s="572">
        <v>368</v>
      </c>
      <c r="W10" s="572">
        <v>178</v>
      </c>
      <c r="X10" s="572">
        <v>134</v>
      </c>
      <c r="Y10" s="572">
        <v>199</v>
      </c>
      <c r="Z10" s="572">
        <v>240</v>
      </c>
      <c r="AA10" s="572">
        <v>129</v>
      </c>
      <c r="AB10" s="572">
        <v>114</v>
      </c>
      <c r="AC10" s="572">
        <v>214</v>
      </c>
      <c r="AD10" s="572">
        <v>256</v>
      </c>
      <c r="AE10" s="572">
        <v>148</v>
      </c>
      <c r="AF10" s="572">
        <v>128</v>
      </c>
      <c r="AG10" s="572">
        <v>191</v>
      </c>
    </row>
    <row r="11" spans="1:33" s="73" customFormat="1" ht="18">
      <c r="A11" s="38" t="s">
        <v>525</v>
      </c>
      <c r="B11" s="3">
        <v>17</v>
      </c>
      <c r="C11" s="3">
        <v>19</v>
      </c>
      <c r="D11" s="3">
        <v>21</v>
      </c>
      <c r="E11" s="3">
        <v>24</v>
      </c>
      <c r="F11" s="3">
        <v>23</v>
      </c>
      <c r="G11" s="3">
        <v>24</v>
      </c>
      <c r="H11" s="3">
        <v>23</v>
      </c>
      <c r="I11" s="3">
        <v>31</v>
      </c>
      <c r="J11" s="3">
        <v>18</v>
      </c>
      <c r="K11" s="597">
        <v>14</v>
      </c>
      <c r="L11" s="3">
        <v>13</v>
      </c>
      <c r="M11" s="3">
        <v>12</v>
      </c>
      <c r="N11" s="3">
        <v>7</v>
      </c>
      <c r="O11" s="3">
        <v>9</v>
      </c>
      <c r="P11" s="3">
        <v>6</v>
      </c>
      <c r="Q11" s="3">
        <v>10</v>
      </c>
      <c r="R11" s="3">
        <v>5</v>
      </c>
      <c r="S11" s="3">
        <v>6</v>
      </c>
      <c r="T11" s="3">
        <v>4</v>
      </c>
      <c r="U11" s="3">
        <v>5</v>
      </c>
      <c r="V11" s="572">
        <v>5</v>
      </c>
      <c r="W11" s="572">
        <v>5</v>
      </c>
      <c r="X11" s="572">
        <v>5</v>
      </c>
      <c r="Y11" s="572">
        <v>6</v>
      </c>
      <c r="Z11" s="572">
        <v>7</v>
      </c>
      <c r="AA11" s="572">
        <v>6</v>
      </c>
      <c r="AB11" s="572">
        <v>5</v>
      </c>
      <c r="AC11" s="572">
        <v>7</v>
      </c>
      <c r="AD11" s="572">
        <v>6</v>
      </c>
      <c r="AE11" s="572">
        <v>5</v>
      </c>
      <c r="AF11" s="572">
        <v>5</v>
      </c>
      <c r="AG11" s="572">
        <v>5</v>
      </c>
    </row>
    <row r="12" spans="1:33" s="73" customFormat="1" ht="18">
      <c r="A12" s="8" t="s">
        <v>149</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497</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72">
        <v>-19</v>
      </c>
      <c r="W13" s="572">
        <v>23</v>
      </c>
      <c r="X13" s="572">
        <v>6</v>
      </c>
      <c r="Y13" s="572">
        <v>-5</v>
      </c>
      <c r="Z13" s="572">
        <v>11</v>
      </c>
      <c r="AA13" s="572">
        <v>11</v>
      </c>
      <c r="AB13" s="572">
        <v>12</v>
      </c>
      <c r="AC13" s="572">
        <v>6</v>
      </c>
      <c r="AD13" s="572">
        <v>5</v>
      </c>
      <c r="AE13" s="572">
        <v>27</v>
      </c>
      <c r="AF13" s="572">
        <v>14</v>
      </c>
      <c r="AG13" s="572">
        <v>12</v>
      </c>
    </row>
    <row r="14" spans="1:33" s="73" customFormat="1" ht="18">
      <c r="A14" s="14" t="s">
        <v>48</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5">
        <v>11</v>
      </c>
      <c r="W14" s="375">
        <v>10</v>
      </c>
      <c r="X14" s="375">
        <v>4</v>
      </c>
      <c r="Y14" s="375">
        <v>2</v>
      </c>
      <c r="Z14" s="375">
        <v>9</v>
      </c>
      <c r="AA14" s="375">
        <v>11</v>
      </c>
      <c r="AB14" s="375">
        <v>9</v>
      </c>
      <c r="AC14" s="375">
        <v>10</v>
      </c>
      <c r="AD14" s="375">
        <v>15</v>
      </c>
      <c r="AE14" s="375">
        <v>13</v>
      </c>
      <c r="AF14" s="375">
        <v>13</v>
      </c>
      <c r="AG14" s="375">
        <v>7</v>
      </c>
    </row>
    <row r="15" spans="1:33" s="73" customFormat="1" ht="18">
      <c r="A15" s="8" t="s">
        <v>557</v>
      </c>
      <c r="B15" s="561">
        <v>0</v>
      </c>
      <c r="C15" s="561">
        <v>0</v>
      </c>
      <c r="D15" s="561">
        <v>0</v>
      </c>
      <c r="E15" s="561">
        <v>0</v>
      </c>
      <c r="F15" s="561">
        <v>0</v>
      </c>
      <c r="G15" s="561">
        <v>0</v>
      </c>
      <c r="H15" s="561">
        <v>1</v>
      </c>
      <c r="I15" s="561">
        <v>-1</v>
      </c>
      <c r="J15" s="561" t="s">
        <v>61</v>
      </c>
      <c r="K15" s="561" t="s">
        <v>61</v>
      </c>
      <c r="L15" s="561" t="s">
        <v>61</v>
      </c>
      <c r="M15" s="561" t="s">
        <v>61</v>
      </c>
      <c r="N15" s="561">
        <v>0</v>
      </c>
      <c r="O15" s="561">
        <v>0</v>
      </c>
      <c r="P15" s="561">
        <v>0</v>
      </c>
      <c r="Q15" s="561">
        <v>0</v>
      </c>
      <c r="R15" s="561" t="s">
        <v>61</v>
      </c>
      <c r="S15" s="561" t="s">
        <v>61</v>
      </c>
      <c r="T15" s="561" t="s">
        <v>61</v>
      </c>
      <c r="U15" s="561" t="s">
        <v>61</v>
      </c>
      <c r="V15" s="526">
        <v>1</v>
      </c>
      <c r="W15" s="526">
        <v>0</v>
      </c>
      <c r="X15" s="526">
        <v>0</v>
      </c>
      <c r="Y15" s="526">
        <v>2</v>
      </c>
      <c r="Z15" s="526" t="s">
        <v>61</v>
      </c>
      <c r="AA15" s="526" t="s">
        <v>61</v>
      </c>
      <c r="AB15" s="526">
        <v>1</v>
      </c>
      <c r="AC15" s="526">
        <v>0</v>
      </c>
      <c r="AD15" s="526" t="s">
        <v>61</v>
      </c>
      <c r="AE15" s="526" t="s">
        <v>61</v>
      </c>
      <c r="AF15" s="526">
        <v>0</v>
      </c>
      <c r="AG15" s="526" t="s">
        <v>61</v>
      </c>
    </row>
    <row r="16" spans="1:33" s="73" customFormat="1" ht="18">
      <c r="A16" s="8" t="s">
        <v>498</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72">
        <v>-32</v>
      </c>
      <c r="W16" s="572">
        <v>13</v>
      </c>
      <c r="X16" s="572">
        <v>2</v>
      </c>
      <c r="Y16" s="572">
        <v>-10</v>
      </c>
      <c r="Z16" s="572">
        <v>2</v>
      </c>
      <c r="AA16" s="572">
        <v>0</v>
      </c>
      <c r="AB16" s="572">
        <v>1</v>
      </c>
      <c r="AC16" s="572">
        <v>-4</v>
      </c>
      <c r="AD16" s="572">
        <v>-10</v>
      </c>
      <c r="AE16" s="572">
        <v>13</v>
      </c>
      <c r="AF16" s="572">
        <v>1</v>
      </c>
      <c r="AG16" s="572">
        <v>4</v>
      </c>
    </row>
    <row r="17" spans="1:33" s="73" customFormat="1" ht="18">
      <c r="A17" s="14" t="s">
        <v>50</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5">
        <v>-20</v>
      </c>
      <c r="W17" s="375">
        <v>23</v>
      </c>
      <c r="X17" s="375">
        <v>6</v>
      </c>
      <c r="Y17" s="375">
        <v>-6</v>
      </c>
      <c r="Z17" s="375">
        <v>11</v>
      </c>
      <c r="AA17" s="375">
        <v>11</v>
      </c>
      <c r="AB17" s="375">
        <v>11</v>
      </c>
      <c r="AC17" s="375">
        <v>6</v>
      </c>
      <c r="AD17" s="375">
        <v>5</v>
      </c>
      <c r="AE17" s="375">
        <v>26</v>
      </c>
      <c r="AF17" s="375">
        <v>14</v>
      </c>
      <c r="AG17" s="375">
        <v>11</v>
      </c>
    </row>
    <row r="18" spans="1:33" s="73" customFormat="1" ht="18">
      <c r="A18" s="8"/>
      <c r="B18" s="3"/>
      <c r="C18" s="3"/>
      <c r="D18" s="3"/>
      <c r="E18" s="3"/>
      <c r="F18" s="3"/>
      <c r="G18" s="3"/>
      <c r="H18" s="3"/>
      <c r="I18" s="3"/>
      <c r="J18" s="3"/>
      <c r="K18" s="3"/>
      <c r="L18" s="3"/>
      <c r="M18" s="3"/>
      <c r="N18" s="3"/>
      <c r="O18" s="3"/>
      <c r="P18" s="3"/>
      <c r="Q18" s="3"/>
      <c r="R18" s="3"/>
      <c r="S18" s="3"/>
      <c r="T18" s="3"/>
      <c r="U18" s="3"/>
      <c r="V18" s="572"/>
      <c r="W18" s="572"/>
      <c r="X18" s="111"/>
      <c r="Y18" s="572"/>
      <c r="Z18" s="572"/>
      <c r="AA18" s="572"/>
      <c r="AB18" s="572"/>
      <c r="AC18" s="572"/>
      <c r="AD18" s="572"/>
      <c r="AE18" s="572"/>
      <c r="AF18" s="572"/>
      <c r="AG18" s="572"/>
    </row>
    <row r="19" spans="1:33" s="73" customFormat="1" ht="18">
      <c r="A19" s="8" t="s">
        <v>499</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72">
        <v>1</v>
      </c>
      <c r="W19" s="572">
        <v>0</v>
      </c>
      <c r="X19" s="572">
        <v>0</v>
      </c>
      <c r="Y19" s="572">
        <v>1</v>
      </c>
      <c r="Z19" s="572">
        <v>0</v>
      </c>
      <c r="AA19" s="572">
        <v>0</v>
      </c>
      <c r="AB19" s="572">
        <v>0</v>
      </c>
      <c r="AC19" s="572">
        <v>0</v>
      </c>
      <c r="AD19" s="572">
        <v>0</v>
      </c>
      <c r="AE19" s="572">
        <v>0</v>
      </c>
      <c r="AF19" s="572">
        <v>0</v>
      </c>
      <c r="AG19" s="572">
        <v>0</v>
      </c>
    </row>
    <row r="20" spans="1:33" s="73" customFormat="1" ht="18">
      <c r="A20" s="8" t="s">
        <v>46</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72">
        <v>1</v>
      </c>
      <c r="W20" s="572">
        <v>0</v>
      </c>
      <c r="X20" s="572">
        <v>0</v>
      </c>
      <c r="Y20" s="572">
        <v>1</v>
      </c>
      <c r="Z20" s="572">
        <v>0</v>
      </c>
      <c r="AA20" s="572">
        <v>0</v>
      </c>
      <c r="AB20" s="572">
        <v>1</v>
      </c>
      <c r="AC20" s="572">
        <v>0</v>
      </c>
      <c r="AD20" s="572">
        <v>0</v>
      </c>
      <c r="AE20" s="572">
        <v>1</v>
      </c>
      <c r="AF20" s="572">
        <v>0</v>
      </c>
      <c r="AG20" s="572">
        <v>1</v>
      </c>
    </row>
    <row r="21" spans="1:33" s="73" customFormat="1" ht="18">
      <c r="A21" s="8"/>
      <c r="B21" s="3"/>
      <c r="C21" s="3"/>
      <c r="D21" s="3"/>
      <c r="E21" s="3"/>
      <c r="F21" s="3"/>
      <c r="G21" s="3"/>
      <c r="H21" s="3"/>
      <c r="I21" s="3"/>
      <c r="J21" s="3"/>
      <c r="K21" s="3"/>
      <c r="L21" s="3"/>
      <c r="M21" s="3"/>
      <c r="N21" s="3"/>
      <c r="O21" s="3"/>
      <c r="P21" s="3"/>
      <c r="Q21" s="3"/>
      <c r="R21" s="3"/>
      <c r="S21" s="3"/>
      <c r="T21" s="3"/>
      <c r="U21" s="3"/>
      <c r="V21" s="572"/>
      <c r="W21" s="572"/>
      <c r="X21" s="572"/>
      <c r="Y21" s="572"/>
      <c r="Z21" s="572"/>
      <c r="AA21" s="572"/>
      <c r="AB21" s="572"/>
      <c r="AC21" s="572"/>
      <c r="AD21" s="572"/>
      <c r="AE21" s="572"/>
      <c r="AF21" s="572"/>
      <c r="AG21" s="572"/>
    </row>
    <row r="22" spans="1:33" s="73" customFormat="1" ht="18">
      <c r="A22" s="8" t="s">
        <v>312</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72">
        <v>3</v>
      </c>
      <c r="W22" s="572">
        <v>1</v>
      </c>
      <c r="X22" s="572">
        <v>0</v>
      </c>
      <c r="Y22" s="572">
        <v>1</v>
      </c>
      <c r="Z22" s="572">
        <v>0</v>
      </c>
      <c r="AA22" s="572">
        <v>0</v>
      </c>
      <c r="AB22" s="572">
        <v>0</v>
      </c>
      <c r="AC22" s="572">
        <v>1</v>
      </c>
      <c r="AD22" s="572">
        <v>0</v>
      </c>
      <c r="AE22" s="572">
        <v>0</v>
      </c>
      <c r="AF22" s="572">
        <v>0</v>
      </c>
      <c r="AG22" s="572">
        <v>1</v>
      </c>
    </row>
    <row r="23" spans="1:33" s="73" customFormat="1" ht="18">
      <c r="A23" s="8" t="s">
        <v>313</v>
      </c>
      <c r="B23" s="3">
        <v>0</v>
      </c>
      <c r="C23" s="3">
        <v>6</v>
      </c>
      <c r="D23" s="3">
        <v>0</v>
      </c>
      <c r="E23" s="3">
        <v>0</v>
      </c>
      <c r="F23" s="561" t="s">
        <v>61</v>
      </c>
      <c r="G23" s="561" t="s">
        <v>61</v>
      </c>
      <c r="H23" s="561" t="s">
        <v>61</v>
      </c>
      <c r="I23" s="3">
        <v>0</v>
      </c>
      <c r="J23" s="3">
        <v>0</v>
      </c>
      <c r="K23" s="3">
        <v>0</v>
      </c>
      <c r="L23" s="3">
        <v>0</v>
      </c>
      <c r="M23" s="3">
        <v>0.1439</v>
      </c>
      <c r="N23" s="561" t="s">
        <v>61</v>
      </c>
      <c r="O23" s="561" t="s">
        <v>61</v>
      </c>
      <c r="P23" s="561" t="s">
        <v>61</v>
      </c>
      <c r="Q23" s="561" t="s">
        <v>61</v>
      </c>
      <c r="R23" s="561" t="s">
        <v>61</v>
      </c>
      <c r="S23" s="561" t="s">
        <v>61</v>
      </c>
      <c r="T23" s="561" t="s">
        <v>61</v>
      </c>
      <c r="U23" s="561" t="s">
        <v>61</v>
      </c>
      <c r="V23" s="526" t="s">
        <v>61</v>
      </c>
      <c r="W23" s="526" t="s">
        <v>61</v>
      </c>
      <c r="X23" s="526" t="s">
        <v>61</v>
      </c>
      <c r="Y23" s="526" t="s">
        <v>61</v>
      </c>
      <c r="Z23" s="526" t="s">
        <v>61</v>
      </c>
      <c r="AA23" s="526" t="s">
        <v>61</v>
      </c>
      <c r="AB23" s="526" t="s">
        <v>61</v>
      </c>
      <c r="AC23" s="526" t="s">
        <v>61</v>
      </c>
      <c r="AD23" s="526" t="s">
        <v>61</v>
      </c>
      <c r="AE23" s="526" t="s">
        <v>61</v>
      </c>
      <c r="AF23" s="526" t="s">
        <v>61</v>
      </c>
      <c r="AG23" s="526" t="s">
        <v>61</v>
      </c>
    </row>
    <row r="24" spans="1:33" s="73" customFormat="1" ht="18">
      <c r="A24" s="8" t="s">
        <v>558</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72">
        <v>492</v>
      </c>
      <c r="W24" s="572">
        <v>300</v>
      </c>
      <c r="X24" s="572">
        <v>255</v>
      </c>
      <c r="Y24" s="572">
        <v>249</v>
      </c>
      <c r="Z24" s="572">
        <v>343</v>
      </c>
      <c r="AA24" s="572">
        <v>230</v>
      </c>
      <c r="AB24" s="572">
        <v>203</v>
      </c>
      <c r="AC24" s="572">
        <v>292</v>
      </c>
      <c r="AD24" s="572">
        <v>361</v>
      </c>
      <c r="AE24" s="572">
        <v>241</v>
      </c>
      <c r="AF24" s="572">
        <v>193</v>
      </c>
      <c r="AG24" s="572">
        <v>310</v>
      </c>
    </row>
    <row r="25" spans="1:33" s="73" customFormat="1" ht="18">
      <c r="A25" s="8" t="s">
        <v>559</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72">
        <v>362</v>
      </c>
      <c r="W25" s="572">
        <v>223</v>
      </c>
      <c r="X25" s="572">
        <v>212</v>
      </c>
      <c r="Y25" s="572">
        <v>238</v>
      </c>
      <c r="Z25" s="572">
        <v>293</v>
      </c>
      <c r="AA25" s="572">
        <v>208</v>
      </c>
      <c r="AB25" s="572">
        <v>202</v>
      </c>
      <c r="AC25" s="572">
        <v>241</v>
      </c>
      <c r="AD25" s="572">
        <v>290</v>
      </c>
      <c r="AE25" s="572">
        <v>222</v>
      </c>
      <c r="AF25" s="572">
        <v>185</v>
      </c>
      <c r="AG25" s="572">
        <v>271</v>
      </c>
    </row>
    <row r="26" spans="1:33" s="73" customFormat="1" ht="18">
      <c r="A26" s="8" t="s">
        <v>501</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72">
        <v>130</v>
      </c>
      <c r="W26" s="572">
        <v>77</v>
      </c>
      <c r="X26" s="572">
        <v>43</v>
      </c>
      <c r="Y26" s="572">
        <v>11</v>
      </c>
      <c r="Z26" s="572">
        <v>50</v>
      </c>
      <c r="AA26" s="572">
        <v>22</v>
      </c>
      <c r="AB26" s="572">
        <v>1</v>
      </c>
      <c r="AC26" s="572">
        <v>51</v>
      </c>
      <c r="AD26" s="572">
        <v>71</v>
      </c>
      <c r="AE26" s="572">
        <v>19</v>
      </c>
      <c r="AF26" s="572">
        <v>8</v>
      </c>
      <c r="AG26" s="572">
        <v>39</v>
      </c>
    </row>
    <row r="27" spans="1:33" s="73" customFormat="1" ht="18">
      <c r="A27" s="8"/>
      <c r="B27" s="3"/>
      <c r="C27" s="3"/>
      <c r="D27" s="3"/>
      <c r="E27" s="3"/>
      <c r="F27" s="3"/>
      <c r="G27" s="3"/>
      <c r="H27" s="3"/>
      <c r="I27" s="3"/>
      <c r="J27" s="3"/>
      <c r="K27" s="3"/>
      <c r="L27" s="3"/>
      <c r="M27" s="3"/>
      <c r="N27" s="3"/>
      <c r="O27" s="3"/>
      <c r="P27" s="3"/>
      <c r="Q27" s="3"/>
      <c r="R27" s="3"/>
      <c r="S27" s="3"/>
      <c r="T27" s="3"/>
      <c r="U27" s="3"/>
      <c r="V27" s="572"/>
      <c r="W27" s="572"/>
      <c r="X27" s="572"/>
      <c r="Y27" s="572"/>
      <c r="Z27" s="572"/>
      <c r="AA27" s="572"/>
      <c r="AB27" s="572"/>
      <c r="AC27" s="572"/>
      <c r="AD27" s="572"/>
      <c r="AE27" s="572"/>
      <c r="AF27" s="572"/>
      <c r="AG27" s="572"/>
    </row>
    <row r="28" spans="1:33" s="73" customFormat="1" ht="18">
      <c r="A28" s="8" t="s">
        <v>502</v>
      </c>
      <c r="B28" s="8">
        <v>766</v>
      </c>
      <c r="C28" s="8">
        <v>813</v>
      </c>
      <c r="D28" s="8">
        <v>884</v>
      </c>
      <c r="E28" s="8">
        <v>901</v>
      </c>
      <c r="F28" s="8">
        <v>942</v>
      </c>
      <c r="G28" s="8">
        <v>969</v>
      </c>
      <c r="H28" s="8">
        <v>934</v>
      </c>
      <c r="I28" s="3">
        <v>935</v>
      </c>
      <c r="J28" s="3">
        <v>814</v>
      </c>
      <c r="K28" s="597">
        <v>817</v>
      </c>
      <c r="L28" s="3">
        <v>629</v>
      </c>
      <c r="M28" s="3">
        <v>635</v>
      </c>
      <c r="N28" s="3">
        <v>626</v>
      </c>
      <c r="O28" s="3">
        <v>637</v>
      </c>
      <c r="P28" s="3">
        <v>638</v>
      </c>
      <c r="Q28" s="3">
        <v>611</v>
      </c>
      <c r="R28" s="3">
        <v>539</v>
      </c>
      <c r="S28" s="3">
        <v>549</v>
      </c>
      <c r="T28" s="3">
        <v>521</v>
      </c>
      <c r="U28" s="3">
        <v>525</v>
      </c>
      <c r="V28" s="572">
        <v>500</v>
      </c>
      <c r="W28" s="572">
        <v>518</v>
      </c>
      <c r="X28" s="572">
        <v>507</v>
      </c>
      <c r="Y28" s="572">
        <v>519</v>
      </c>
      <c r="Z28" s="572">
        <v>516</v>
      </c>
      <c r="AA28" s="572">
        <v>528</v>
      </c>
      <c r="AB28" s="572">
        <v>514</v>
      </c>
      <c r="AC28" s="572">
        <v>509</v>
      </c>
      <c r="AD28" s="572">
        <v>502</v>
      </c>
      <c r="AE28" s="572">
        <v>519</v>
      </c>
      <c r="AF28" s="572">
        <v>500</v>
      </c>
      <c r="AG28" s="572">
        <v>496</v>
      </c>
    </row>
    <row r="29" spans="1:33" s="73" customFormat="1">
      <c r="A29" s="27"/>
      <c r="B29" s="27"/>
      <c r="C29" s="27"/>
      <c r="D29" s="27"/>
      <c r="E29" s="27"/>
      <c r="F29" s="27"/>
      <c r="G29" s="27"/>
      <c r="H29" s="27"/>
      <c r="I29" s="27"/>
      <c r="J29" s="3"/>
      <c r="K29" s="597"/>
      <c r="L29" s="3"/>
      <c r="M29" s="3"/>
      <c r="N29" s="3"/>
      <c r="O29" s="3"/>
      <c r="P29" s="3"/>
      <c r="Q29" s="3"/>
      <c r="R29" s="3"/>
      <c r="S29" s="3"/>
      <c r="V29" s="372"/>
      <c r="W29" s="372"/>
      <c r="X29" s="362"/>
      <c r="AB29" s="612"/>
      <c r="AC29" s="612"/>
      <c r="AD29" s="612"/>
      <c r="AE29" s="612"/>
      <c r="AF29" s="612"/>
      <c r="AG29" s="612"/>
    </row>
    <row r="30" spans="1:33" s="73" customFormat="1">
      <c r="A30" s="27"/>
      <c r="B30" s="27"/>
      <c r="C30" s="27"/>
      <c r="D30" s="27"/>
      <c r="E30" s="27"/>
      <c r="F30" s="27"/>
      <c r="G30" s="27"/>
      <c r="H30" s="27"/>
      <c r="I30" s="27"/>
      <c r="J30" s="3"/>
      <c r="K30" s="597"/>
      <c r="L30" s="3"/>
      <c r="M30" s="3"/>
      <c r="N30" s="3"/>
      <c r="O30" s="3"/>
      <c r="P30" s="3"/>
      <c r="Q30" s="3"/>
      <c r="R30" s="3"/>
      <c r="S30" s="3"/>
      <c r="V30" s="372"/>
      <c r="W30" s="372"/>
      <c r="X30" s="362"/>
      <c r="AB30" s="612"/>
      <c r="AC30" s="612"/>
      <c r="AD30" s="612"/>
      <c r="AE30" s="612"/>
      <c r="AF30" s="612"/>
      <c r="AG30" s="612"/>
    </row>
    <row r="31" spans="1:33">
      <c r="A31" s="73"/>
      <c r="B31" s="73"/>
      <c r="C31" s="73"/>
      <c r="D31" s="73"/>
      <c r="E31" s="73"/>
      <c r="F31" s="73"/>
      <c r="G31" s="73"/>
      <c r="H31" s="73"/>
      <c r="I31" s="73"/>
      <c r="J31" s="73"/>
      <c r="K31" s="73"/>
      <c r="L31" s="73"/>
      <c r="M31" s="73"/>
      <c r="N31" s="73"/>
      <c r="O31" s="73"/>
      <c r="P31" s="73"/>
      <c r="Q31" s="73"/>
      <c r="R31" s="73"/>
      <c r="AB31" s="612"/>
      <c r="AC31" s="612"/>
      <c r="AD31" s="612"/>
      <c r="AE31" s="612"/>
      <c r="AF31" s="612"/>
      <c r="AG31" s="612"/>
    </row>
    <row r="32" spans="1:33">
      <c r="A32" s="27"/>
      <c r="B32" s="27"/>
      <c r="C32" s="27"/>
      <c r="D32" s="27"/>
      <c r="E32" s="27"/>
      <c r="F32" s="27"/>
      <c r="G32" s="27"/>
      <c r="H32" s="27"/>
      <c r="I32" s="27"/>
      <c r="J32" s="73"/>
      <c r="K32" s="73"/>
      <c r="L32" s="73"/>
      <c r="M32" s="73"/>
      <c r="N32" s="73"/>
      <c r="O32" s="73"/>
      <c r="P32" s="73"/>
      <c r="Q32" s="73"/>
      <c r="R32" s="73"/>
      <c r="AB32" s="612"/>
      <c r="AC32" s="612"/>
      <c r="AD32" s="612"/>
      <c r="AE32" s="612"/>
      <c r="AF32" s="612"/>
      <c r="AG32" s="612"/>
    </row>
  </sheetData>
  <phoneticPr fontId="16"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8649-3490-4CAF-ACDC-67675375CAC3}">
  <sheetPr codeName="Sheet12">
    <pageSetUpPr fitToPage="1"/>
  </sheetPr>
  <dimension ref="A2:N83"/>
  <sheetViews>
    <sheetView zoomScaleNormal="100" workbookViewId="0"/>
  </sheetViews>
  <sheetFormatPr defaultColWidth="8.77734375" defaultRowHeight="23.25" outlineLevelRow="1"/>
  <cols>
    <col min="1" max="1" width="20.33203125" style="744" customWidth="1"/>
    <col min="2" max="2" width="2.109375" style="744" customWidth="1"/>
    <col min="3" max="3" width="27.33203125" style="743" customWidth="1"/>
    <col min="4" max="4" width="3.77734375" style="743" bestFit="1" customWidth="1"/>
    <col min="5" max="5" width="23.44140625" style="743" customWidth="1"/>
    <col min="6" max="16384" width="8.77734375" style="743"/>
  </cols>
  <sheetData>
    <row r="2" spans="1:5" ht="26.25">
      <c r="A2" s="1058" t="s">
        <v>287</v>
      </c>
      <c r="B2" s="1058"/>
      <c r="C2" s="1058"/>
      <c r="D2" s="745"/>
      <c r="E2" s="745"/>
    </row>
    <row r="3" spans="1:5">
      <c r="A3" s="746"/>
      <c r="B3" s="736"/>
      <c r="C3" s="747"/>
      <c r="D3" s="737"/>
      <c r="E3" s="747"/>
    </row>
    <row r="4" spans="1:5" s="936" customFormat="1" ht="15">
      <c r="A4" s="938" t="s">
        <v>288</v>
      </c>
      <c r="B4" s="935"/>
      <c r="C4" s="935"/>
      <c r="D4" s="935"/>
      <c r="E4" s="935"/>
    </row>
    <row r="5" spans="1:5" s="937" customFormat="1" ht="45" customHeight="1" thickBot="1">
      <c r="A5" s="939" t="s">
        <v>289</v>
      </c>
      <c r="B5" s="780" t="s">
        <v>973</v>
      </c>
      <c r="C5" s="779" t="s">
        <v>290</v>
      </c>
      <c r="D5" s="780" t="s">
        <v>973</v>
      </c>
      <c r="E5" s="779" t="s">
        <v>291</v>
      </c>
    </row>
    <row r="6" spans="1:5" ht="12" customHeight="1">
      <c r="A6" s="940"/>
      <c r="B6" s="774"/>
      <c r="C6" s="774"/>
      <c r="D6" s="774"/>
      <c r="E6" s="774"/>
    </row>
    <row r="7" spans="1:5" ht="67.5">
      <c r="A7" s="941" t="s">
        <v>149</v>
      </c>
      <c r="B7" s="781"/>
      <c r="C7" s="781" t="s">
        <v>962</v>
      </c>
      <c r="D7" s="782"/>
      <c r="E7" s="781" t="s">
        <v>811</v>
      </c>
    </row>
    <row r="8" spans="1:5" ht="12" customHeight="1">
      <c r="A8" s="940"/>
      <c r="B8" s="774"/>
      <c r="C8" s="774"/>
      <c r="D8" s="774"/>
      <c r="E8" s="774"/>
    </row>
    <row r="9" spans="1:5" ht="67.5">
      <c r="A9" s="941" t="s">
        <v>48</v>
      </c>
      <c r="B9" s="781"/>
      <c r="C9" s="781" t="s">
        <v>292</v>
      </c>
      <c r="D9" s="782"/>
      <c r="E9" s="781" t="s">
        <v>948</v>
      </c>
    </row>
    <row r="10" spans="1:5" ht="12" customHeight="1">
      <c r="A10" s="942"/>
      <c r="B10" s="783"/>
      <c r="C10" s="783"/>
      <c r="D10" s="776"/>
      <c r="E10" s="783"/>
    </row>
    <row r="11" spans="1:5" ht="45">
      <c r="A11" s="941" t="s">
        <v>49</v>
      </c>
      <c r="B11" s="781"/>
      <c r="C11" s="781" t="s">
        <v>963</v>
      </c>
      <c r="D11" s="782"/>
      <c r="E11" s="781" t="s">
        <v>293</v>
      </c>
    </row>
    <row r="12" spans="1:5" ht="12" customHeight="1">
      <c r="A12" s="942"/>
      <c r="B12" s="783"/>
      <c r="C12" s="783"/>
      <c r="D12" s="776"/>
      <c r="E12" s="783"/>
    </row>
    <row r="13" spans="1:5" ht="67.5">
      <c r="A13" s="941" t="s">
        <v>770</v>
      </c>
      <c r="B13" s="781"/>
      <c r="C13" s="781" t="s">
        <v>964</v>
      </c>
      <c r="D13" s="782"/>
      <c r="E13" s="781" t="s">
        <v>293</v>
      </c>
    </row>
    <row r="14" spans="1:5" ht="12" customHeight="1">
      <c r="A14" s="942"/>
      <c r="B14" s="783"/>
      <c r="C14" s="783"/>
      <c r="D14" s="776"/>
      <c r="E14" s="783"/>
    </row>
    <row r="15" spans="1:5" ht="56.25">
      <c r="A15" s="941" t="s">
        <v>771</v>
      </c>
      <c r="B15" s="781"/>
      <c r="C15" s="781" t="s">
        <v>974</v>
      </c>
      <c r="D15" s="782"/>
      <c r="E15" s="781" t="s">
        <v>293</v>
      </c>
    </row>
    <row r="16" spans="1:5" ht="12" customHeight="1">
      <c r="A16" s="941"/>
      <c r="B16" s="781"/>
      <c r="C16" s="781"/>
      <c r="D16" s="782"/>
      <c r="E16" s="781"/>
    </row>
    <row r="17" spans="1:14" ht="78.75">
      <c r="A17" s="941" t="s">
        <v>71</v>
      </c>
      <c r="B17" s="781"/>
      <c r="C17" s="781" t="s">
        <v>965</v>
      </c>
      <c r="D17" s="782"/>
      <c r="E17" s="781" t="s">
        <v>293</v>
      </c>
    </row>
    <row r="18" spans="1:14" ht="12" customHeight="1">
      <c r="A18" s="942"/>
      <c r="B18" s="783"/>
      <c r="C18" s="783"/>
      <c r="D18" s="776"/>
      <c r="E18" s="783"/>
    </row>
    <row r="19" spans="1:14" ht="45">
      <c r="A19" s="941" t="s">
        <v>355</v>
      </c>
      <c r="B19" s="781"/>
      <c r="C19" s="781" t="s">
        <v>1154</v>
      </c>
      <c r="D19" s="782"/>
      <c r="E19" s="781" t="s">
        <v>293</v>
      </c>
      <c r="I19" s="736"/>
    </row>
    <row r="20" spans="1:14" ht="12" customHeight="1">
      <c r="A20" s="942"/>
      <c r="B20" s="783"/>
      <c r="C20" s="783"/>
      <c r="D20" s="776"/>
      <c r="E20" s="783"/>
    </row>
    <row r="21" spans="1:14" ht="45">
      <c r="A21" s="941" t="s">
        <v>857</v>
      </c>
      <c r="B21" s="781"/>
      <c r="C21" s="781" t="s">
        <v>1218</v>
      </c>
      <c r="D21" s="782"/>
      <c r="E21" s="781" t="s">
        <v>858</v>
      </c>
    </row>
    <row r="22" spans="1:14" ht="12" customHeight="1">
      <c r="A22" s="942"/>
      <c r="B22" s="783"/>
      <c r="C22" s="783"/>
      <c r="D22" s="776"/>
      <c r="E22" s="783"/>
    </row>
    <row r="23" spans="1:14" ht="78.75">
      <c r="A23" s="941" t="s">
        <v>859</v>
      </c>
      <c r="B23" s="781"/>
      <c r="C23" s="781" t="s">
        <v>1216</v>
      </c>
      <c r="D23" s="782"/>
      <c r="E23" s="781" t="s">
        <v>860</v>
      </c>
    </row>
    <row r="24" spans="1:14" ht="12" customHeight="1">
      <c r="A24" s="942"/>
      <c r="B24" s="783"/>
      <c r="C24" s="783"/>
      <c r="D24" s="776"/>
      <c r="E24" s="783"/>
    </row>
    <row r="25" spans="1:14" ht="33.75">
      <c r="A25" s="941" t="s">
        <v>861</v>
      </c>
      <c r="B25" s="781"/>
      <c r="C25" s="781" t="s">
        <v>862</v>
      </c>
      <c r="D25" s="782"/>
      <c r="E25" s="781" t="s">
        <v>863</v>
      </c>
    </row>
    <row r="26" spans="1:14" ht="12" customHeight="1">
      <c r="A26" s="942"/>
      <c r="B26" s="783"/>
      <c r="C26" s="783"/>
      <c r="D26" s="776"/>
      <c r="E26" s="783"/>
    </row>
    <row r="27" spans="1:14" ht="45">
      <c r="A27" s="941" t="s">
        <v>864</v>
      </c>
      <c r="B27" s="781"/>
      <c r="C27" s="781" t="s">
        <v>865</v>
      </c>
      <c r="D27" s="782"/>
      <c r="E27" s="781" t="s">
        <v>860</v>
      </c>
    </row>
    <row r="28" spans="1:14" ht="12" customHeight="1">
      <c r="A28" s="942"/>
      <c r="B28" s="783"/>
      <c r="C28" s="783"/>
      <c r="D28" s="776"/>
      <c r="E28" s="783"/>
    </row>
    <row r="29" spans="1:14" ht="56.25">
      <c r="A29" s="941" t="s">
        <v>866</v>
      </c>
      <c r="B29" s="781"/>
      <c r="C29" s="781" t="s">
        <v>877</v>
      </c>
      <c r="D29" s="782"/>
      <c r="E29" s="781" t="s">
        <v>867</v>
      </c>
      <c r="I29" s="924"/>
    </row>
    <row r="30" spans="1:14" ht="12" customHeight="1">
      <c r="A30" s="942"/>
      <c r="B30" s="783"/>
      <c r="C30" s="783"/>
      <c r="D30" s="776"/>
      <c r="E30" s="783"/>
      <c r="I30" s="924"/>
    </row>
    <row r="31" spans="1:14" s="898" customFormat="1" ht="56.25">
      <c r="A31" s="943" t="s">
        <v>872</v>
      </c>
      <c r="B31" s="893" t="s">
        <v>971</v>
      </c>
      <c r="C31" s="894" t="s">
        <v>972</v>
      </c>
      <c r="D31" s="895"/>
      <c r="E31" s="896" t="s">
        <v>1138</v>
      </c>
      <c r="F31" s="893"/>
      <c r="G31" s="897"/>
      <c r="H31" s="893"/>
      <c r="I31" s="927"/>
      <c r="J31" s="895"/>
      <c r="K31" s="896"/>
      <c r="L31" s="896"/>
      <c r="M31" s="896"/>
      <c r="N31" s="893"/>
    </row>
    <row r="32" spans="1:14" s="903" customFormat="1" ht="22.5" customHeight="1">
      <c r="A32" s="944"/>
      <c r="B32" s="899"/>
      <c r="C32" s="900" t="s">
        <v>307</v>
      </c>
      <c r="D32" s="901"/>
      <c r="E32" s="901"/>
      <c r="F32" s="899"/>
      <c r="G32" s="902"/>
      <c r="H32" s="899"/>
      <c r="I32" s="928"/>
      <c r="J32" s="901"/>
      <c r="K32" s="901"/>
      <c r="L32" s="899"/>
      <c r="M32" s="899"/>
      <c r="N32" s="899"/>
    </row>
    <row r="33" spans="1:9" ht="12" customHeight="1">
      <c r="A33" s="942"/>
      <c r="B33" s="783"/>
      <c r="C33" s="783"/>
      <c r="D33" s="776"/>
      <c r="E33" s="783"/>
      <c r="I33" s="924"/>
    </row>
    <row r="34" spans="1:9" ht="69.75">
      <c r="A34" s="945" t="s">
        <v>294</v>
      </c>
      <c r="B34" s="784"/>
      <c r="C34" s="784" t="s">
        <v>869</v>
      </c>
      <c r="D34" s="777" t="s">
        <v>966</v>
      </c>
      <c r="E34" s="784" t="s">
        <v>296</v>
      </c>
      <c r="I34" s="924"/>
    </row>
    <row r="35" spans="1:9">
      <c r="A35" s="941"/>
      <c r="B35" s="781"/>
      <c r="C35" s="778" t="s">
        <v>787</v>
      </c>
      <c r="D35" s="782"/>
      <c r="E35" s="781"/>
    </row>
    <row r="36" spans="1:9" ht="12" customHeight="1">
      <c r="A36" s="942"/>
      <c r="B36" s="783"/>
      <c r="C36" s="783"/>
      <c r="D36" s="776"/>
      <c r="E36" s="783"/>
    </row>
    <row r="37" spans="1:9" ht="78.75">
      <c r="A37" s="941" t="s">
        <v>967</v>
      </c>
      <c r="B37" s="781"/>
      <c r="C37" s="781" t="s">
        <v>968</v>
      </c>
      <c r="D37" s="782"/>
      <c r="E37" s="781" t="s">
        <v>804</v>
      </c>
    </row>
    <row r="38" spans="1:9" ht="12" customHeight="1">
      <c r="A38" s="942"/>
      <c r="B38" s="783"/>
      <c r="C38" s="783"/>
      <c r="D38" s="776"/>
      <c r="E38" s="783"/>
    </row>
    <row r="39" spans="1:9" ht="78.75">
      <c r="A39" s="941" t="s">
        <v>298</v>
      </c>
      <c r="B39" s="781"/>
      <c r="C39" s="781" t="s">
        <v>969</v>
      </c>
      <c r="D39" s="782"/>
      <c r="E39" s="781" t="s">
        <v>873</v>
      </c>
    </row>
    <row r="40" spans="1:9" ht="12" customHeight="1">
      <c r="A40" s="946"/>
      <c r="B40" s="776"/>
      <c r="C40" s="776"/>
      <c r="D40" s="776"/>
      <c r="E40" s="776"/>
    </row>
    <row r="41" spans="1:9" s="937" customFormat="1" ht="30" customHeight="1" thickBot="1">
      <c r="A41" s="939" t="s">
        <v>1157</v>
      </c>
      <c r="B41" s="780"/>
      <c r="C41" s="779" t="s">
        <v>290</v>
      </c>
      <c r="D41" s="780"/>
      <c r="E41" s="779" t="s">
        <v>291</v>
      </c>
    </row>
    <row r="42" spans="1:9" s="912" customFormat="1" ht="42" customHeight="1">
      <c r="A42" s="945" t="s">
        <v>803</v>
      </c>
      <c r="B42" s="784"/>
      <c r="C42" s="784" t="s">
        <v>719</v>
      </c>
      <c r="D42" s="891"/>
      <c r="E42" s="784" t="s">
        <v>870</v>
      </c>
      <c r="I42" s="925"/>
    </row>
    <row r="43" spans="1:9">
      <c r="A43" s="946"/>
      <c r="B43" s="776"/>
      <c r="C43" s="911" t="s">
        <v>149</v>
      </c>
      <c r="D43" s="776"/>
      <c r="E43" s="776"/>
      <c r="I43" s="924"/>
    </row>
    <row r="44" spans="1:9" ht="12" customHeight="1">
      <c r="A44" s="946"/>
      <c r="B44" s="776"/>
      <c r="C44" s="908"/>
      <c r="D44" s="776"/>
      <c r="E44" s="776"/>
      <c r="I44" s="924"/>
    </row>
    <row r="45" spans="1:9" ht="56.25">
      <c r="A45" s="941" t="s">
        <v>719</v>
      </c>
      <c r="B45" s="781"/>
      <c r="C45" s="781" t="s">
        <v>937</v>
      </c>
      <c r="D45" s="782"/>
      <c r="E45" s="781" t="s">
        <v>970</v>
      </c>
      <c r="I45" s="924"/>
    </row>
    <row r="46" spans="1:9" ht="12" customHeight="1">
      <c r="A46" s="940"/>
      <c r="B46" s="774"/>
      <c r="C46" s="774"/>
      <c r="D46" s="774"/>
      <c r="E46" s="774"/>
    </row>
    <row r="47" spans="1:9" s="936" customFormat="1" ht="15">
      <c r="A47" s="938" t="s">
        <v>1158</v>
      </c>
      <c r="B47" s="935"/>
      <c r="C47" s="935"/>
      <c r="D47" s="935"/>
      <c r="E47" s="935"/>
    </row>
    <row r="48" spans="1:9" s="937" customFormat="1" ht="30" customHeight="1" thickBot="1">
      <c r="A48" s="939" t="s">
        <v>289</v>
      </c>
      <c r="B48" s="780" t="s">
        <v>973</v>
      </c>
      <c r="C48" s="779" t="s">
        <v>290</v>
      </c>
      <c r="D48" s="780" t="s">
        <v>973</v>
      </c>
      <c r="E48" s="779" t="s">
        <v>291</v>
      </c>
    </row>
    <row r="49" spans="1:13" ht="12" customHeight="1">
      <c r="A49" s="948"/>
      <c r="B49" s="934"/>
      <c r="C49" s="933"/>
      <c r="D49" s="934"/>
      <c r="E49" s="933"/>
    </row>
    <row r="50" spans="1:13" s="893" customFormat="1" ht="90">
      <c r="A50" s="949" t="s">
        <v>1139</v>
      </c>
      <c r="B50" s="896"/>
      <c r="C50" s="896" t="s">
        <v>1140</v>
      </c>
      <c r="D50" s="901"/>
      <c r="E50" s="896" t="s">
        <v>1141</v>
      </c>
      <c r="G50" s="896"/>
      <c r="H50" s="896"/>
      <c r="I50" s="896"/>
      <c r="J50" s="901"/>
      <c r="K50" s="896"/>
      <c r="L50" s="896"/>
      <c r="M50" s="896"/>
    </row>
    <row r="51" spans="1:13" s="893" customFormat="1" ht="12" customHeight="1">
      <c r="A51" s="949"/>
      <c r="B51" s="896"/>
      <c r="C51" s="896"/>
      <c r="D51" s="901"/>
      <c r="E51" s="896"/>
      <c r="G51" s="896"/>
      <c r="H51" s="896"/>
      <c r="I51" s="896"/>
      <c r="J51" s="901"/>
      <c r="K51" s="896"/>
      <c r="L51" s="896"/>
      <c r="M51" s="896"/>
    </row>
    <row r="52" spans="1:13" s="893" customFormat="1" ht="95.25" customHeight="1">
      <c r="A52" s="949" t="s">
        <v>1142</v>
      </c>
      <c r="B52" s="896"/>
      <c r="C52" s="896" t="s">
        <v>1143</v>
      </c>
      <c r="D52" s="901"/>
      <c r="E52" s="896" t="s">
        <v>1144</v>
      </c>
      <c r="G52" s="896"/>
      <c r="H52" s="896"/>
      <c r="I52" s="896"/>
      <c r="J52" s="901"/>
      <c r="K52" s="896"/>
      <c r="L52" s="896"/>
      <c r="M52" s="896"/>
    </row>
    <row r="53" spans="1:13" ht="12" customHeight="1">
      <c r="A53" s="946"/>
      <c r="B53" s="776"/>
      <c r="C53" s="776"/>
      <c r="D53" s="776"/>
      <c r="E53" s="776"/>
    </row>
    <row r="54" spans="1:13" s="893" customFormat="1" ht="67.5">
      <c r="A54" s="949" t="s">
        <v>1126</v>
      </c>
      <c r="B54" s="896"/>
      <c r="C54" s="896" t="s">
        <v>1145</v>
      </c>
      <c r="D54" s="901"/>
      <c r="E54" s="896" t="s">
        <v>1146</v>
      </c>
      <c r="G54" s="896"/>
      <c r="H54" s="896"/>
      <c r="I54" s="896"/>
      <c r="J54" s="901"/>
      <c r="K54" s="896"/>
      <c r="L54" s="896"/>
      <c r="M54" s="896"/>
    </row>
    <row r="55" spans="1:13" s="893" customFormat="1" ht="12" customHeight="1">
      <c r="A55" s="950"/>
      <c r="B55" s="904"/>
      <c r="C55" s="904"/>
      <c r="D55" s="905"/>
      <c r="E55" s="904"/>
      <c r="G55" s="904"/>
      <c r="H55" s="904"/>
      <c r="I55" s="904"/>
      <c r="J55" s="905"/>
      <c r="K55" s="904"/>
      <c r="L55" s="904"/>
      <c r="M55" s="904"/>
    </row>
    <row r="56" spans="1:13" s="893" customFormat="1" ht="93" customHeight="1">
      <c r="A56" s="951" t="s">
        <v>1147</v>
      </c>
      <c r="B56" s="904"/>
      <c r="C56" s="906" t="s">
        <v>1126</v>
      </c>
      <c r="D56" s="905"/>
      <c r="E56" s="897" t="s">
        <v>1148</v>
      </c>
      <c r="G56" s="906"/>
      <c r="H56" s="904"/>
      <c r="I56" s="922"/>
      <c r="J56" s="905"/>
      <c r="K56" s="896"/>
      <c r="L56" s="904"/>
      <c r="M56" s="897"/>
    </row>
    <row r="57" spans="1:13" s="893" customFormat="1" ht="11.25">
      <c r="A57" s="950"/>
      <c r="B57" s="904"/>
      <c r="C57" s="907" t="s">
        <v>307</v>
      </c>
      <c r="D57" s="905"/>
      <c r="E57" s="904"/>
      <c r="G57" s="904"/>
      <c r="H57" s="904"/>
      <c r="I57" s="923"/>
      <c r="J57" s="905"/>
      <c r="K57" s="904"/>
      <c r="L57" s="904"/>
      <c r="M57" s="904"/>
    </row>
    <row r="58" spans="1:13" ht="12" customHeight="1">
      <c r="A58" s="946"/>
      <c r="B58" s="776"/>
      <c r="C58" s="776"/>
      <c r="D58" s="776"/>
      <c r="E58" s="776"/>
      <c r="I58" s="924"/>
    </row>
    <row r="59" spans="1:13" s="937" customFormat="1" ht="30" customHeight="1" thickBot="1">
      <c r="A59" s="939" t="s">
        <v>1157</v>
      </c>
      <c r="B59" s="780"/>
      <c r="C59" s="779" t="s">
        <v>290</v>
      </c>
      <c r="D59" s="780"/>
      <c r="E59" s="779" t="s">
        <v>291</v>
      </c>
    </row>
    <row r="60" spans="1:13" ht="12" customHeight="1">
      <c r="A60" s="948"/>
      <c r="B60" s="934"/>
      <c r="C60" s="933"/>
      <c r="D60" s="934"/>
      <c r="E60" s="933"/>
    </row>
    <row r="61" spans="1:13" s="893" customFormat="1" ht="76.5" customHeight="1">
      <c r="A61" s="951" t="s">
        <v>1149</v>
      </c>
      <c r="B61" s="905"/>
      <c r="C61" s="906" t="s">
        <v>1150</v>
      </c>
      <c r="D61" s="905"/>
      <c r="E61" s="897" t="s">
        <v>1151</v>
      </c>
      <c r="G61" s="906"/>
      <c r="H61" s="905"/>
      <c r="I61" s="922"/>
      <c r="J61" s="905"/>
      <c r="K61" s="896"/>
      <c r="L61" s="905"/>
      <c r="M61" s="906"/>
    </row>
    <row r="62" spans="1:13" s="893" customFormat="1" ht="22.5">
      <c r="A62" s="952"/>
      <c r="B62" s="905"/>
      <c r="C62" s="909" t="s">
        <v>1139</v>
      </c>
      <c r="D62" s="905"/>
      <c r="E62" s="905"/>
      <c r="G62" s="905"/>
      <c r="H62" s="905"/>
      <c r="I62" s="926"/>
      <c r="J62" s="905"/>
      <c r="K62" s="905"/>
      <c r="L62" s="905"/>
      <c r="M62" s="905"/>
    </row>
    <row r="63" spans="1:13">
      <c r="A63" s="946"/>
      <c r="B63" s="776"/>
      <c r="C63" s="776"/>
      <c r="D63" s="776"/>
      <c r="E63" s="776"/>
      <c r="I63" s="924"/>
    </row>
    <row r="64" spans="1:13" s="901" customFormat="1" ht="85.5" customHeight="1">
      <c r="A64" s="949" t="s">
        <v>1150</v>
      </c>
      <c r="B64" s="896"/>
      <c r="C64" s="896" t="s">
        <v>1152</v>
      </c>
      <c r="E64" s="896" t="s">
        <v>1153</v>
      </c>
      <c r="G64" s="896"/>
      <c r="H64" s="896"/>
      <c r="I64" s="910"/>
      <c r="K64" s="896"/>
      <c r="L64" s="896"/>
      <c r="M64" s="906"/>
    </row>
    <row r="65" spans="1:5">
      <c r="A65" s="946"/>
      <c r="B65" s="776"/>
      <c r="C65" s="776"/>
      <c r="D65" s="776"/>
      <c r="E65" s="776"/>
    </row>
    <row r="66" spans="1:5" s="936" customFormat="1" ht="15">
      <c r="A66" s="938" t="s">
        <v>303</v>
      </c>
      <c r="B66" s="935"/>
      <c r="C66" s="935"/>
      <c r="D66" s="935"/>
      <c r="E66" s="935"/>
    </row>
    <row r="67" spans="1:5">
      <c r="A67" s="940"/>
      <c r="B67" s="774"/>
      <c r="C67" s="774"/>
      <c r="D67" s="774"/>
      <c r="E67" s="774"/>
    </row>
    <row r="68" spans="1:5">
      <c r="A68" s="953" t="s">
        <v>304</v>
      </c>
      <c r="B68" s="786"/>
      <c r="C68" s="786"/>
      <c r="D68" s="786"/>
      <c r="E68" s="786"/>
    </row>
    <row r="69" spans="1:5">
      <c r="A69" s="954"/>
      <c r="B69" s="774"/>
      <c r="C69" s="774"/>
      <c r="D69" s="774"/>
      <c r="E69" s="774"/>
    </row>
    <row r="70" spans="1:5">
      <c r="A70" s="940" t="s">
        <v>305</v>
      </c>
      <c r="B70" s="774" t="s">
        <v>971</v>
      </c>
      <c r="C70" s="1059" t="s">
        <v>306</v>
      </c>
      <c r="D70" s="1059"/>
      <c r="E70" s="1059"/>
    </row>
    <row r="71" spans="1:5">
      <c r="A71" s="947"/>
      <c r="B71" s="775"/>
      <c r="C71" s="1060" t="s">
        <v>307</v>
      </c>
      <c r="D71" s="1060"/>
      <c r="E71" s="1060"/>
    </row>
    <row r="72" spans="1:5">
      <c r="A72" s="940"/>
      <c r="B72" s="774"/>
      <c r="C72" s="774"/>
      <c r="D72" s="774"/>
      <c r="E72" s="774"/>
    </row>
    <row r="73" spans="1:5">
      <c r="A73" s="940" t="s">
        <v>308</v>
      </c>
      <c r="B73" s="774"/>
      <c r="C73" s="1059" t="s">
        <v>309</v>
      </c>
      <c r="D73" s="1059"/>
      <c r="E73" s="1059"/>
    </row>
    <row r="74" spans="1:5">
      <c r="A74" s="947"/>
      <c r="B74" s="775"/>
      <c r="C74" s="1060" t="s">
        <v>310</v>
      </c>
      <c r="D74" s="1060"/>
      <c r="E74" s="1060"/>
    </row>
    <row r="75" spans="1:5">
      <c r="A75" s="940"/>
      <c r="B75" s="774"/>
      <c r="C75" s="774"/>
      <c r="D75" s="774"/>
      <c r="E75" s="774"/>
    </row>
    <row r="76" spans="1:5">
      <c r="A76" s="953" t="s">
        <v>303</v>
      </c>
      <c r="B76" s="786"/>
      <c r="C76" s="786"/>
      <c r="D76" s="786"/>
      <c r="E76" s="786"/>
    </row>
    <row r="77" spans="1:5">
      <c r="A77" s="954"/>
      <c r="B77" s="774"/>
      <c r="C77" s="774"/>
      <c r="D77" s="774"/>
      <c r="E77" s="774"/>
    </row>
    <row r="78" spans="1:5" ht="84.75" customHeight="1">
      <c r="A78" s="947" t="s">
        <v>312</v>
      </c>
      <c r="B78" s="785"/>
      <c r="C78" s="1057" t="s">
        <v>809</v>
      </c>
      <c r="D78" s="1057"/>
      <c r="E78" s="1057"/>
    </row>
    <row r="79" spans="1:5">
      <c r="A79" s="946"/>
      <c r="B79" s="783"/>
      <c r="C79" s="783"/>
      <c r="D79" s="774"/>
      <c r="E79" s="774"/>
    </row>
    <row r="80" spans="1:5" ht="40.5" customHeight="1">
      <c r="A80" s="947" t="s">
        <v>313</v>
      </c>
      <c r="B80" s="785"/>
      <c r="C80" s="1057" t="s">
        <v>810</v>
      </c>
      <c r="D80" s="1057"/>
      <c r="E80" s="1057"/>
    </row>
    <row r="81" spans="1:5" outlineLevel="1">
      <c r="A81" s="946"/>
      <c r="B81" s="783"/>
      <c r="C81" s="783"/>
      <c r="D81" s="774"/>
      <c r="E81" s="774"/>
    </row>
    <row r="82" spans="1:5" outlineLevel="1">
      <c r="A82" s="947" t="s">
        <v>320</v>
      </c>
      <c r="B82" s="785"/>
      <c r="C82" s="1057" t="s">
        <v>874</v>
      </c>
      <c r="D82" s="1057"/>
      <c r="E82" s="1057"/>
    </row>
    <row r="83" spans="1:5">
      <c r="A83" s="940"/>
      <c r="B83" s="774"/>
      <c r="C83" s="774"/>
      <c r="D83" s="774"/>
      <c r="E83" s="774"/>
    </row>
  </sheetData>
  <mergeCells count="8">
    <mergeCell ref="C78:E78"/>
    <mergeCell ref="C80:E80"/>
    <mergeCell ref="C82:E82"/>
    <mergeCell ref="A2:C2"/>
    <mergeCell ref="C70:E70"/>
    <mergeCell ref="C71:E71"/>
    <mergeCell ref="C73:E73"/>
    <mergeCell ref="C74:E74"/>
  </mergeCells>
  <pageMargins left="0.78740157480314965" right="0.27559055118110237" top="0.51181102362204722" bottom="0.35433070866141736" header="0.39370078740157483" footer="0"/>
  <pageSetup paperSize="9" scale="85" firstPageNumber="53" fitToHeight="0" orientation="portrait" useFirstPageNumber="1" verticalDpi="1200" r:id="rId1"/>
  <headerFooter alignWithMargins="0"/>
  <rowBreaks count="2" manualBreakCount="2">
    <brk id="17" max="6" man="1"/>
    <brk id="4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Q292"/>
  <sheetViews>
    <sheetView zoomScale="60" zoomScaleNormal="60" zoomScaleSheetLayoutView="50" zoomScalePageLayoutView="50" workbookViewId="0">
      <selection activeCell="AQ1" sqref="AQ1:AU1048576"/>
    </sheetView>
  </sheetViews>
  <sheetFormatPr defaultColWidth="8.77734375" defaultRowHeight="20.25"/>
  <cols>
    <col min="1" max="1" width="86" style="10" bestFit="1" customWidth="1"/>
    <col min="2" max="10" width="9.21875" style="399" customWidth="1"/>
    <col min="11" max="11" width="9.21875" style="557" customWidth="1"/>
    <col min="12" max="13" width="9.21875" style="582" customWidth="1"/>
    <col min="14" max="41" width="9.21875" style="612" customWidth="1"/>
    <col min="42" max="42" width="9.6640625" style="75" customWidth="1"/>
    <col min="43" max="16384" width="8.77734375" style="73"/>
  </cols>
  <sheetData>
    <row r="1" spans="1:43" ht="39" customHeight="1">
      <c r="A1" s="32" t="s">
        <v>333</v>
      </c>
      <c r="B1" s="612"/>
      <c r="C1" s="612"/>
      <c r="D1" s="612"/>
      <c r="E1" s="612"/>
      <c r="F1" s="612"/>
      <c r="G1" s="612"/>
      <c r="H1" s="612"/>
      <c r="I1" s="612"/>
      <c r="J1" s="612"/>
      <c r="K1" s="612"/>
      <c r="L1" s="612"/>
      <c r="M1" s="612"/>
    </row>
    <row r="2" spans="1:43" ht="39" customHeight="1">
      <c r="A2" s="1" t="s">
        <v>334</v>
      </c>
      <c r="B2" s="612"/>
      <c r="C2" s="612"/>
      <c r="D2" s="612"/>
      <c r="E2" s="612"/>
      <c r="F2" s="612"/>
      <c r="G2" s="612"/>
      <c r="H2" s="612"/>
      <c r="I2" s="612"/>
      <c r="J2" s="612"/>
      <c r="K2" s="612"/>
      <c r="L2" s="612"/>
      <c r="M2" s="612"/>
    </row>
    <row r="3" spans="1:43" ht="18.75" thickBot="1">
      <c r="A3" s="5" t="s">
        <v>336</v>
      </c>
      <c r="B3" s="580" t="s">
        <v>18</v>
      </c>
      <c r="C3" s="580" t="s">
        <v>19</v>
      </c>
      <c r="D3" s="580" t="s">
        <v>20</v>
      </c>
      <c r="E3" s="580" t="s">
        <v>21</v>
      </c>
      <c r="F3" s="580" t="s">
        <v>22</v>
      </c>
      <c r="G3" s="580" t="s">
        <v>23</v>
      </c>
      <c r="H3" s="580" t="s">
        <v>24</v>
      </c>
      <c r="I3" s="580" t="s">
        <v>25</v>
      </c>
      <c r="J3" s="580" t="s">
        <v>26</v>
      </c>
      <c r="K3" s="580" t="s">
        <v>27</v>
      </c>
      <c r="L3" s="580" t="s">
        <v>28</v>
      </c>
      <c r="M3" s="580" t="s">
        <v>29</v>
      </c>
      <c r="N3" s="580" t="s">
        <v>30</v>
      </c>
      <c r="O3" s="580" t="s">
        <v>31</v>
      </c>
      <c r="P3" s="580" t="s">
        <v>32</v>
      </c>
      <c r="Q3" s="580" t="s">
        <v>33</v>
      </c>
      <c r="R3" s="580" t="s">
        <v>34</v>
      </c>
      <c r="S3" s="580" t="s">
        <v>35</v>
      </c>
      <c r="T3" s="580" t="s">
        <v>36</v>
      </c>
      <c r="U3" s="580" t="s">
        <v>37</v>
      </c>
      <c r="V3" s="580" t="s">
        <v>38</v>
      </c>
      <c r="W3" s="580" t="s">
        <v>39</v>
      </c>
      <c r="X3" s="580" t="s">
        <v>40</v>
      </c>
      <c r="Y3" s="580" t="s">
        <v>41</v>
      </c>
      <c r="Z3" s="580" t="s">
        <v>6</v>
      </c>
      <c r="AA3" s="580" t="s">
        <v>690</v>
      </c>
      <c r="AB3" s="580" t="s">
        <v>695</v>
      </c>
      <c r="AC3" s="580" t="s">
        <v>701</v>
      </c>
      <c r="AD3" s="580" t="s">
        <v>704</v>
      </c>
      <c r="AE3" s="580" t="s">
        <v>730</v>
      </c>
      <c r="AF3" s="580" t="s">
        <v>776</v>
      </c>
      <c r="AG3" s="580" t="s">
        <v>791</v>
      </c>
      <c r="AH3" s="580" t="s">
        <v>842</v>
      </c>
      <c r="AI3" s="580" t="s">
        <v>884</v>
      </c>
      <c r="AJ3" s="580" t="s">
        <v>925</v>
      </c>
      <c r="AK3" s="580" t="s">
        <v>938</v>
      </c>
      <c r="AL3" s="580" t="s">
        <v>955</v>
      </c>
      <c r="AM3" s="580" t="s">
        <v>982</v>
      </c>
      <c r="AN3" s="580" t="s">
        <v>986</v>
      </c>
      <c r="AO3" s="580" t="s">
        <v>1196</v>
      </c>
      <c r="AP3" s="363" t="s">
        <v>1164</v>
      </c>
    </row>
    <row r="4" spans="1:43" ht="21">
      <c r="A4" s="694" t="s">
        <v>1075</v>
      </c>
      <c r="B4" s="554"/>
      <c r="C4" s="554"/>
      <c r="D4" s="554"/>
      <c r="E4" s="554"/>
      <c r="F4" s="554"/>
      <c r="G4" s="554"/>
      <c r="H4" s="554"/>
      <c r="I4" s="554"/>
      <c r="J4" s="554"/>
      <c r="K4" s="554"/>
      <c r="L4" s="554"/>
      <c r="M4" s="554"/>
      <c r="N4" s="554"/>
      <c r="O4" s="554"/>
      <c r="P4" s="554"/>
      <c r="Q4" s="554"/>
      <c r="R4" s="554"/>
      <c r="S4" s="554"/>
      <c r="T4" s="554"/>
      <c r="U4" s="554"/>
      <c r="V4" s="554"/>
      <c r="W4" s="554"/>
      <c r="X4" s="554"/>
      <c r="Y4" s="554"/>
      <c r="Z4" s="565">
        <v>12</v>
      </c>
      <c r="AA4" s="565">
        <v>11.3</v>
      </c>
      <c r="AB4" s="565">
        <v>9.5</v>
      </c>
      <c r="AC4" s="565">
        <v>12.7</v>
      </c>
      <c r="AD4" s="565">
        <v>13.3</v>
      </c>
      <c r="AE4" s="565">
        <v>16.2</v>
      </c>
      <c r="AF4" s="565">
        <v>12.8</v>
      </c>
      <c r="AG4" s="565">
        <v>16.899999999999999</v>
      </c>
      <c r="AH4" s="565">
        <v>13.6</v>
      </c>
      <c r="AI4" s="565">
        <v>11.1</v>
      </c>
      <c r="AJ4" s="565">
        <v>10.7</v>
      </c>
      <c r="AK4" s="565">
        <v>12.6</v>
      </c>
      <c r="AL4" s="565">
        <v>11.9</v>
      </c>
      <c r="AM4" s="565">
        <v>10.4</v>
      </c>
      <c r="AN4" s="565">
        <v>9.6999999999999993</v>
      </c>
      <c r="AO4" s="565">
        <v>11.5</v>
      </c>
      <c r="AP4" s="691">
        <v>11.7</v>
      </c>
    </row>
    <row r="5" spans="1:43" ht="21">
      <c r="A5" s="694" t="s">
        <v>1076</v>
      </c>
      <c r="B5" s="554"/>
      <c r="C5" s="554"/>
      <c r="D5" s="554"/>
      <c r="E5" s="554"/>
      <c r="F5" s="554"/>
      <c r="G5" s="554"/>
      <c r="H5" s="554"/>
      <c r="I5" s="554"/>
      <c r="J5" s="554"/>
      <c r="K5" s="554"/>
      <c r="L5" s="554"/>
      <c r="M5" s="554"/>
      <c r="N5" s="554"/>
      <c r="O5" s="554"/>
      <c r="P5" s="554"/>
      <c r="Q5" s="554"/>
      <c r="R5" s="554"/>
      <c r="S5" s="554"/>
      <c r="T5" s="554"/>
      <c r="U5" s="554"/>
      <c r="V5" s="554"/>
      <c r="W5" s="554"/>
      <c r="X5" s="554"/>
      <c r="Y5" s="554"/>
      <c r="Z5" s="565">
        <v>0.4</v>
      </c>
      <c r="AA5" s="565">
        <v>0.3</v>
      </c>
      <c r="AB5" s="565">
        <v>0.3</v>
      </c>
      <c r="AC5" s="565">
        <v>0.3</v>
      </c>
      <c r="AD5" s="565">
        <v>0.4</v>
      </c>
      <c r="AE5" s="565">
        <v>6.7</v>
      </c>
      <c r="AF5" s="565">
        <v>9.5</v>
      </c>
      <c r="AG5" s="565">
        <v>10.1</v>
      </c>
      <c r="AH5" s="565">
        <v>0.4</v>
      </c>
      <c r="AI5" s="565">
        <v>0.3</v>
      </c>
      <c r="AJ5" s="565">
        <v>0.1</v>
      </c>
      <c r="AK5" s="565">
        <v>0.2</v>
      </c>
      <c r="AL5" s="565">
        <v>0.2</v>
      </c>
      <c r="AM5" s="565">
        <v>0.1</v>
      </c>
      <c r="AN5" s="565">
        <v>0.2</v>
      </c>
      <c r="AO5" s="565">
        <v>0.2</v>
      </c>
      <c r="AP5" s="691">
        <v>0.2</v>
      </c>
    </row>
    <row r="6" spans="1:43" ht="21">
      <c r="A6" s="8" t="s">
        <v>1077</v>
      </c>
      <c r="B6" s="569">
        <v>14.4</v>
      </c>
      <c r="C6" s="569">
        <v>11.7</v>
      </c>
      <c r="D6" s="569">
        <v>10.1</v>
      </c>
      <c r="E6" s="569">
        <v>11.2</v>
      </c>
      <c r="F6" s="569">
        <v>14.3</v>
      </c>
      <c r="G6" s="569">
        <v>11.7</v>
      </c>
      <c r="H6" s="569">
        <v>10.7</v>
      </c>
      <c r="I6" s="569">
        <v>13.4</v>
      </c>
      <c r="J6" s="569">
        <v>13.3</v>
      </c>
      <c r="K6" s="569">
        <v>12.3</v>
      </c>
      <c r="L6" s="569">
        <v>12</v>
      </c>
      <c r="M6" s="569">
        <v>12.5</v>
      </c>
      <c r="N6" s="569">
        <v>14.3</v>
      </c>
      <c r="O6" s="569">
        <v>11.5</v>
      </c>
      <c r="P6" s="569">
        <v>10.3</v>
      </c>
      <c r="Q6" s="569">
        <v>11.5</v>
      </c>
      <c r="R6" s="569">
        <v>12.9</v>
      </c>
      <c r="S6" s="569">
        <v>11.9</v>
      </c>
      <c r="T6" s="569">
        <v>9.9</v>
      </c>
      <c r="U6" s="569">
        <v>12</v>
      </c>
      <c r="V6" s="569">
        <v>13.7</v>
      </c>
      <c r="W6" s="569">
        <v>11.2</v>
      </c>
      <c r="X6" s="569">
        <v>7.9</v>
      </c>
      <c r="Y6" s="569">
        <v>11.5</v>
      </c>
      <c r="Z6" s="675"/>
      <c r="AA6" s="675"/>
      <c r="AB6" s="675"/>
      <c r="AC6" s="675"/>
      <c r="AD6" s="675"/>
      <c r="AE6" s="675"/>
      <c r="AF6" s="675"/>
      <c r="AG6" s="675"/>
      <c r="AH6" s="675"/>
      <c r="AI6" s="675"/>
      <c r="AJ6" s="675"/>
      <c r="AK6" s="675"/>
      <c r="AL6" s="675"/>
      <c r="AM6" s="675"/>
      <c r="AN6" s="675"/>
      <c r="AO6" s="675"/>
      <c r="AP6" s="691"/>
    </row>
    <row r="7" spans="1:43" ht="18">
      <c r="A7" s="8" t="s">
        <v>212</v>
      </c>
      <c r="B7" s="569">
        <v>5.5</v>
      </c>
      <c r="C7" s="569">
        <v>4.8</v>
      </c>
      <c r="D7" s="569">
        <v>4.2</v>
      </c>
      <c r="E7" s="569">
        <v>5.5</v>
      </c>
      <c r="F7" s="569">
        <v>6.3</v>
      </c>
      <c r="G7" s="569">
        <v>4.9000000000000004</v>
      </c>
      <c r="H7" s="569">
        <v>5</v>
      </c>
      <c r="I7" s="569">
        <v>7</v>
      </c>
      <c r="J7" s="569">
        <v>7.5</v>
      </c>
      <c r="K7" s="569">
        <v>5.6</v>
      </c>
      <c r="L7" s="569">
        <v>5.0999999999999996</v>
      </c>
      <c r="M7" s="569">
        <v>7.5</v>
      </c>
      <c r="N7" s="569">
        <v>7.4</v>
      </c>
      <c r="O7" s="569">
        <v>5.7</v>
      </c>
      <c r="P7" s="569">
        <v>5.5</v>
      </c>
      <c r="Q7" s="569">
        <v>6.9</v>
      </c>
      <c r="R7" s="569">
        <v>6.9</v>
      </c>
      <c r="S7" s="569">
        <v>6.1</v>
      </c>
      <c r="T7" s="569">
        <v>6.1</v>
      </c>
      <c r="U7" s="569">
        <v>7.2</v>
      </c>
      <c r="V7" s="569">
        <v>8.3223280100000014</v>
      </c>
      <c r="W7" s="569">
        <v>6.7093454259999996</v>
      </c>
      <c r="X7" s="569">
        <v>6.4954735320000001</v>
      </c>
      <c r="Y7" s="569">
        <v>8.0457920269999992</v>
      </c>
      <c r="Z7" s="569">
        <v>8.3000000000000007</v>
      </c>
      <c r="AA7" s="569">
        <v>6.9</v>
      </c>
      <c r="AB7" s="569">
        <v>6.7</v>
      </c>
      <c r="AC7" s="569">
        <v>7.4</v>
      </c>
      <c r="AD7" s="569">
        <v>8.4</v>
      </c>
      <c r="AE7" s="569">
        <v>14.8</v>
      </c>
      <c r="AF7" s="569">
        <v>14.5</v>
      </c>
      <c r="AG7" s="569">
        <v>17.899999999999999</v>
      </c>
      <c r="AH7" s="569"/>
      <c r="AI7" s="569"/>
      <c r="AJ7" s="569"/>
      <c r="AK7" s="569"/>
      <c r="AL7" s="569"/>
      <c r="AM7" s="569"/>
      <c r="AN7" s="569"/>
      <c r="AO7" s="569"/>
      <c r="AP7" s="691"/>
    </row>
    <row r="8" spans="1:43" ht="18">
      <c r="A8" s="12" t="s">
        <v>386</v>
      </c>
      <c r="B8" s="857"/>
      <c r="C8" s="857"/>
      <c r="D8" s="857"/>
      <c r="E8" s="857"/>
      <c r="F8" s="857"/>
      <c r="G8" s="857"/>
      <c r="H8" s="857"/>
      <c r="I8" s="857"/>
      <c r="J8" s="857"/>
      <c r="K8" s="857"/>
      <c r="L8" s="857"/>
      <c r="M8" s="857"/>
      <c r="N8" s="857"/>
      <c r="O8" s="857"/>
      <c r="P8" s="857"/>
      <c r="Q8" s="857"/>
      <c r="R8" s="857"/>
      <c r="S8" s="857">
        <v>0.1</v>
      </c>
      <c r="T8" s="857">
        <v>0.1</v>
      </c>
      <c r="U8" s="857">
        <v>0.1</v>
      </c>
      <c r="V8" s="857">
        <v>0.1</v>
      </c>
      <c r="W8" s="857">
        <v>0.1</v>
      </c>
      <c r="X8" s="857">
        <v>0.1</v>
      </c>
      <c r="Y8" s="857">
        <v>0.1</v>
      </c>
      <c r="Z8" s="857">
        <v>0</v>
      </c>
      <c r="AA8" s="857">
        <v>0</v>
      </c>
      <c r="AB8" s="857">
        <v>0</v>
      </c>
      <c r="AC8" s="857">
        <v>0.1</v>
      </c>
      <c r="AD8" s="857">
        <v>0.2</v>
      </c>
      <c r="AE8" s="857">
        <v>0.1</v>
      </c>
      <c r="AF8" s="857">
        <v>0.1</v>
      </c>
      <c r="AG8" s="857">
        <v>0.1</v>
      </c>
      <c r="AH8" s="857">
        <v>0.2</v>
      </c>
      <c r="AI8" s="857">
        <v>0.1</v>
      </c>
      <c r="AJ8" s="857">
        <v>0.1</v>
      </c>
      <c r="AK8" s="857">
        <v>0.1</v>
      </c>
      <c r="AL8" s="857">
        <v>0</v>
      </c>
      <c r="AM8" s="857">
        <v>0</v>
      </c>
      <c r="AN8" s="857">
        <v>0</v>
      </c>
      <c r="AO8" s="857">
        <v>0</v>
      </c>
      <c r="AP8" s="858">
        <v>0</v>
      </c>
    </row>
    <row r="9" spans="1:43" ht="21">
      <c r="A9" s="7" t="s">
        <v>1101</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v>14.1</v>
      </c>
      <c r="AI9" s="569">
        <v>11.5</v>
      </c>
      <c r="AJ9" s="569">
        <v>10.9</v>
      </c>
      <c r="AK9" s="569">
        <v>12.9</v>
      </c>
      <c r="AL9" s="569">
        <v>12.1</v>
      </c>
      <c r="AM9" s="569">
        <v>10.5</v>
      </c>
      <c r="AN9" s="569">
        <v>9.9</v>
      </c>
      <c r="AO9" s="569">
        <v>11.700000000000001</v>
      </c>
      <c r="AP9" s="665">
        <v>11.9</v>
      </c>
    </row>
    <row r="10" spans="1:43" ht="21">
      <c r="A10" s="8" t="s">
        <v>1080</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v>8.4</v>
      </c>
      <c r="AI10" s="569">
        <v>6.1</v>
      </c>
      <c r="AJ10" s="569">
        <v>6.4</v>
      </c>
      <c r="AK10" s="569">
        <v>7.7</v>
      </c>
      <c r="AL10" s="569">
        <v>8.3000000000000007</v>
      </c>
      <c r="AM10" s="569">
        <v>6.5</v>
      </c>
      <c r="AN10" s="569">
        <v>6.3</v>
      </c>
      <c r="AO10" s="569">
        <v>7.6</v>
      </c>
      <c r="AP10" s="665">
        <v>7.8</v>
      </c>
    </row>
    <row r="11" spans="1:43" s="75" customFormat="1" ht="21" thickBot="1">
      <c r="A11" s="37" t="s">
        <v>1095</v>
      </c>
      <c r="B11" s="553">
        <v>19.899999999999999</v>
      </c>
      <c r="C11" s="553">
        <v>16.5</v>
      </c>
      <c r="D11" s="553">
        <v>14.3</v>
      </c>
      <c r="E11" s="553">
        <v>16.7</v>
      </c>
      <c r="F11" s="553">
        <v>20.6</v>
      </c>
      <c r="G11" s="553">
        <v>16.600000000000001</v>
      </c>
      <c r="H11" s="553">
        <v>15.6</v>
      </c>
      <c r="I11" s="553">
        <v>20.5</v>
      </c>
      <c r="J11" s="553">
        <v>20.8</v>
      </c>
      <c r="K11" s="553">
        <v>18</v>
      </c>
      <c r="L11" s="553">
        <v>17.100000000000001</v>
      </c>
      <c r="M11" s="553">
        <v>20.100000000000001</v>
      </c>
      <c r="N11" s="553">
        <v>21.7</v>
      </c>
      <c r="O11" s="553">
        <v>17.2</v>
      </c>
      <c r="P11" s="553">
        <v>15.8</v>
      </c>
      <c r="Q11" s="553">
        <v>18.399999999999999</v>
      </c>
      <c r="R11" s="553">
        <v>19.8</v>
      </c>
      <c r="S11" s="553">
        <v>18</v>
      </c>
      <c r="T11" s="553">
        <v>16.100000000000001</v>
      </c>
      <c r="U11" s="553">
        <v>19.3</v>
      </c>
      <c r="V11" s="553">
        <v>22.1</v>
      </c>
      <c r="W11" s="553">
        <v>18</v>
      </c>
      <c r="X11" s="553">
        <v>14.6</v>
      </c>
      <c r="Y11" s="553">
        <v>19.899999999999999</v>
      </c>
      <c r="Z11" s="553">
        <v>20.6</v>
      </c>
      <c r="AA11" s="553">
        <v>18.5</v>
      </c>
      <c r="AB11" s="553">
        <v>16.600000000000001</v>
      </c>
      <c r="AC11" s="553">
        <v>20.5</v>
      </c>
      <c r="AD11" s="553">
        <v>22.3</v>
      </c>
      <c r="AE11" s="553">
        <v>37.799999999999997</v>
      </c>
      <c r="AF11" s="553">
        <v>36.9</v>
      </c>
      <c r="AG11" s="553">
        <v>45.1</v>
      </c>
      <c r="AH11" s="553">
        <v>22.6</v>
      </c>
      <c r="AI11" s="553">
        <v>17.7</v>
      </c>
      <c r="AJ11" s="553">
        <v>17.3</v>
      </c>
      <c r="AK11" s="553">
        <v>20.5</v>
      </c>
      <c r="AL11" s="553">
        <v>20.399999999999999</v>
      </c>
      <c r="AM11" s="553">
        <v>17</v>
      </c>
      <c r="AN11" s="553">
        <v>16.2</v>
      </c>
      <c r="AO11" s="553">
        <v>19.3</v>
      </c>
      <c r="AP11" s="723">
        <v>19.7</v>
      </c>
      <c r="AQ11" s="73"/>
    </row>
    <row r="12" spans="1:43" s="75" customFormat="1" ht="21" thickTop="1">
      <c r="A12" s="610" t="s">
        <v>1079</v>
      </c>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402"/>
      <c r="AQ12" s="73"/>
    </row>
    <row r="13" spans="1:43" s="75" customFormat="1">
      <c r="A13" s="610" t="s">
        <v>1083</v>
      </c>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402"/>
      <c r="AQ13" s="73"/>
    </row>
    <row r="14" spans="1:43" ht="39" customHeight="1">
      <c r="A14" s="1" t="s">
        <v>344</v>
      </c>
      <c r="B14" s="612"/>
      <c r="C14" s="612"/>
      <c r="D14" s="612"/>
      <c r="E14" s="612"/>
      <c r="F14" s="612"/>
      <c r="G14" s="612"/>
      <c r="H14" s="612"/>
      <c r="I14" s="612"/>
      <c r="J14" s="612"/>
      <c r="K14" s="612"/>
      <c r="L14" s="612"/>
      <c r="M14" s="612"/>
    </row>
    <row r="15" spans="1:43" ht="18.75" thickBot="1">
      <c r="A15" s="5" t="s">
        <v>336</v>
      </c>
      <c r="B15" s="580" t="s">
        <v>18</v>
      </c>
      <c r="C15" s="580" t="s">
        <v>19</v>
      </c>
      <c r="D15" s="580" t="s">
        <v>20</v>
      </c>
      <c r="E15" s="580" t="s">
        <v>21</v>
      </c>
      <c r="F15" s="580" t="s">
        <v>22</v>
      </c>
      <c r="G15" s="580" t="s">
        <v>23</v>
      </c>
      <c r="H15" s="580" t="s">
        <v>24</v>
      </c>
      <c r="I15" s="580" t="s">
        <v>25</v>
      </c>
      <c r="J15" s="580" t="s">
        <v>26</v>
      </c>
      <c r="K15" s="580" t="s">
        <v>27</v>
      </c>
      <c r="L15" s="580" t="s">
        <v>28</v>
      </c>
      <c r="M15" s="580" t="s">
        <v>29</v>
      </c>
      <c r="N15" s="580" t="s">
        <v>30</v>
      </c>
      <c r="O15" s="580" t="s">
        <v>31</v>
      </c>
      <c r="P15" s="580" t="s">
        <v>32</v>
      </c>
      <c r="Q15" s="580" t="s">
        <v>33</v>
      </c>
      <c r="R15" s="580" t="s">
        <v>34</v>
      </c>
      <c r="S15" s="580" t="s">
        <v>35</v>
      </c>
      <c r="T15" s="580" t="s">
        <v>36</v>
      </c>
      <c r="U15" s="580" t="s">
        <v>37</v>
      </c>
      <c r="V15" s="580" t="s">
        <v>38</v>
      </c>
      <c r="W15" s="580" t="s">
        <v>39</v>
      </c>
      <c r="X15" s="580" t="s">
        <v>40</v>
      </c>
      <c r="Y15" s="580" t="s">
        <v>41</v>
      </c>
      <c r="Z15" s="580" t="s">
        <v>6</v>
      </c>
      <c r="AA15" s="580" t="s">
        <v>690</v>
      </c>
      <c r="AB15" s="580" t="s">
        <v>695</v>
      </c>
      <c r="AC15" s="580" t="s">
        <v>701</v>
      </c>
      <c r="AD15" s="580" t="s">
        <v>704</v>
      </c>
      <c r="AE15" s="580" t="s">
        <v>730</v>
      </c>
      <c r="AF15" s="580" t="s">
        <v>776</v>
      </c>
      <c r="AG15" s="580" t="s">
        <v>791</v>
      </c>
      <c r="AH15" s="580" t="s">
        <v>842</v>
      </c>
      <c r="AI15" s="580" t="s">
        <v>884</v>
      </c>
      <c r="AJ15" s="580" t="s">
        <v>925</v>
      </c>
      <c r="AK15" s="580" t="s">
        <v>938</v>
      </c>
      <c r="AL15" s="580" t="s">
        <v>955</v>
      </c>
      <c r="AM15" s="580" t="s">
        <v>982</v>
      </c>
      <c r="AN15" s="580" t="s">
        <v>986</v>
      </c>
      <c r="AO15" s="580" t="s">
        <v>1067</v>
      </c>
      <c r="AP15" s="363" t="s">
        <v>1164</v>
      </c>
    </row>
    <row r="16" spans="1:43" ht="21">
      <c r="A16" s="707" t="s">
        <v>1075</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65">
        <v>2</v>
      </c>
      <c r="AA16" s="565">
        <v>0.8</v>
      </c>
      <c r="AB16" s="565">
        <v>0.5</v>
      </c>
      <c r="AC16" s="565">
        <v>2.9</v>
      </c>
      <c r="AD16" s="565">
        <v>1.9</v>
      </c>
      <c r="AE16" s="565">
        <v>1</v>
      </c>
      <c r="AF16" s="565">
        <v>0.6</v>
      </c>
      <c r="AG16" s="565">
        <v>1.6</v>
      </c>
      <c r="AH16" s="692">
        <v>2.1494500125542935</v>
      </c>
      <c r="AI16" s="692">
        <v>0.90613596185564971</v>
      </c>
      <c r="AJ16" s="692">
        <v>0.58702950908000107</v>
      </c>
      <c r="AK16" s="692">
        <v>1.8761451450780164</v>
      </c>
      <c r="AL16" s="692">
        <v>1.9257556419899988</v>
      </c>
      <c r="AM16" s="692">
        <v>0.76361940519900107</v>
      </c>
      <c r="AN16" s="692">
        <v>0.4</v>
      </c>
      <c r="AO16" s="692">
        <v>1</v>
      </c>
      <c r="AP16" s="691">
        <v>1.2</v>
      </c>
    </row>
    <row r="17" spans="1:43" ht="21">
      <c r="A17" s="707" t="s">
        <v>1076</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65">
        <v>1.2</v>
      </c>
      <c r="AA17" s="565">
        <v>0.5</v>
      </c>
      <c r="AB17" s="565">
        <v>0.2</v>
      </c>
      <c r="AC17" s="565">
        <v>0.9</v>
      </c>
      <c r="AD17" s="565">
        <v>1.1000000000000001</v>
      </c>
      <c r="AE17" s="565">
        <v>1.9</v>
      </c>
      <c r="AF17" s="565">
        <v>1.6</v>
      </c>
      <c r="AG17" s="565">
        <v>2.5</v>
      </c>
      <c r="AH17" s="692">
        <v>1.2639584723043757</v>
      </c>
      <c r="AI17" s="692">
        <v>0.50572449655314133</v>
      </c>
      <c r="AJ17" s="692">
        <v>0.20482950277777801</v>
      </c>
      <c r="AK17" s="692">
        <v>0.32372367255555456</v>
      </c>
      <c r="AL17" s="692">
        <v>0.51269832811111093</v>
      </c>
      <c r="AM17" s="692">
        <v>0.17831972088888903</v>
      </c>
      <c r="AN17" s="692">
        <v>0.1</v>
      </c>
      <c r="AO17" s="692">
        <v>0.4</v>
      </c>
      <c r="AP17" s="691">
        <v>0.5</v>
      </c>
    </row>
    <row r="18" spans="1:43" ht="21" customHeight="1">
      <c r="A18" s="8" t="s">
        <v>1077</v>
      </c>
      <c r="B18" s="565">
        <v>3.8</v>
      </c>
      <c r="C18" s="565">
        <v>2</v>
      </c>
      <c r="D18" s="565">
        <v>1.5</v>
      </c>
      <c r="E18" s="565">
        <v>3.1</v>
      </c>
      <c r="F18" s="569">
        <v>3</v>
      </c>
      <c r="G18" s="569">
        <v>1.7</v>
      </c>
      <c r="H18" s="569">
        <v>1.2</v>
      </c>
      <c r="I18" s="569">
        <v>2.2000000000000002</v>
      </c>
      <c r="J18" s="569">
        <v>2.2999999999999998</v>
      </c>
      <c r="K18" s="569">
        <v>1.2</v>
      </c>
      <c r="L18" s="569">
        <v>0.8</v>
      </c>
      <c r="M18" s="569">
        <v>2</v>
      </c>
      <c r="N18" s="569">
        <v>2.6</v>
      </c>
      <c r="O18" s="569">
        <v>1.1000000000000001</v>
      </c>
      <c r="P18" s="569">
        <v>0.9</v>
      </c>
      <c r="Q18" s="569">
        <v>2.5</v>
      </c>
      <c r="R18" s="569">
        <v>2.8</v>
      </c>
      <c r="S18" s="569">
        <v>1.4</v>
      </c>
      <c r="T18" s="569">
        <v>1.3</v>
      </c>
      <c r="U18" s="569">
        <v>3</v>
      </c>
      <c r="V18" s="569">
        <v>3.7</v>
      </c>
      <c r="W18" s="569">
        <v>1.7</v>
      </c>
      <c r="X18" s="569">
        <v>0.9</v>
      </c>
      <c r="Y18" s="569">
        <v>3.1</v>
      </c>
      <c r="Z18" s="675"/>
      <c r="AA18" s="675"/>
      <c r="AB18" s="675"/>
      <c r="AC18" s="675"/>
      <c r="AD18" s="675"/>
      <c r="AE18" s="675"/>
      <c r="AF18" s="675"/>
      <c r="AG18" s="675"/>
      <c r="AH18" s="675"/>
      <c r="AI18" s="675"/>
      <c r="AJ18" s="675"/>
      <c r="AK18" s="675"/>
      <c r="AL18" s="675"/>
      <c r="AM18" s="675"/>
      <c r="AN18" s="675"/>
      <c r="AO18" s="675"/>
      <c r="AP18" s="766"/>
    </row>
    <row r="19" spans="1:43" ht="18">
      <c r="A19" s="12" t="s">
        <v>212</v>
      </c>
      <c r="B19" s="661">
        <v>9.6</v>
      </c>
      <c r="C19" s="661">
        <v>4.0999999999999996</v>
      </c>
      <c r="D19" s="661">
        <v>2.5</v>
      </c>
      <c r="E19" s="661">
        <v>8</v>
      </c>
      <c r="F19" s="857">
        <v>9.9</v>
      </c>
      <c r="G19" s="857">
        <v>4.5</v>
      </c>
      <c r="H19" s="857">
        <v>2.8</v>
      </c>
      <c r="I19" s="857">
        <v>9.1999999999999993</v>
      </c>
      <c r="J19" s="857">
        <v>9.5</v>
      </c>
      <c r="K19" s="857">
        <v>4.4000000000000004</v>
      </c>
      <c r="L19" s="857">
        <v>2.9</v>
      </c>
      <c r="M19" s="857">
        <v>9</v>
      </c>
      <c r="N19" s="857">
        <v>8.8000000000000007</v>
      </c>
      <c r="O19" s="857">
        <v>2.4</v>
      </c>
      <c r="P19" s="857">
        <v>1.5</v>
      </c>
      <c r="Q19" s="857">
        <v>8</v>
      </c>
      <c r="R19" s="857">
        <v>8.1999999999999993</v>
      </c>
      <c r="S19" s="857">
        <v>3.1</v>
      </c>
      <c r="T19" s="857">
        <v>1.7</v>
      </c>
      <c r="U19" s="857">
        <v>7.1</v>
      </c>
      <c r="V19" s="857">
        <v>8.8000000000000007</v>
      </c>
      <c r="W19" s="857">
        <v>3.7</v>
      </c>
      <c r="X19" s="857">
        <v>1.5</v>
      </c>
      <c r="Y19" s="857">
        <v>6.4</v>
      </c>
      <c r="Z19" s="857">
        <v>6.9</v>
      </c>
      <c r="AA19" s="857">
        <v>2.7</v>
      </c>
      <c r="AB19" s="857">
        <v>1.7</v>
      </c>
      <c r="AC19" s="857">
        <v>6</v>
      </c>
      <c r="AD19" s="857">
        <v>6.2</v>
      </c>
      <c r="AE19" s="857">
        <v>2.7</v>
      </c>
      <c r="AF19" s="857">
        <v>1.8</v>
      </c>
      <c r="AG19" s="857">
        <v>6.7</v>
      </c>
      <c r="AH19" s="860"/>
      <c r="AI19" s="860"/>
      <c r="AJ19" s="860"/>
      <c r="AK19" s="860"/>
      <c r="AL19" s="860"/>
      <c r="AM19" s="860"/>
      <c r="AN19" s="860"/>
      <c r="AO19" s="860"/>
      <c r="AP19" s="858"/>
    </row>
    <row r="20" spans="1:43" ht="21">
      <c r="A20" s="7" t="s">
        <v>1101</v>
      </c>
      <c r="B20" s="565"/>
      <c r="C20" s="565"/>
      <c r="D20" s="565"/>
      <c r="E20" s="565"/>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801">
        <v>3.4</v>
      </c>
      <c r="AI20" s="801">
        <v>1.4</v>
      </c>
      <c r="AJ20" s="801">
        <v>0.8</v>
      </c>
      <c r="AK20" s="801">
        <v>2.2000000000000002</v>
      </c>
      <c r="AL20" s="801">
        <v>2.4</v>
      </c>
      <c r="AM20" s="801">
        <v>0.9</v>
      </c>
      <c r="AN20" s="801">
        <v>0.5</v>
      </c>
      <c r="AO20" s="801">
        <v>1.3999999999999995</v>
      </c>
      <c r="AP20" s="665">
        <v>1.7</v>
      </c>
    </row>
    <row r="21" spans="1:43" ht="21">
      <c r="A21" s="8" t="s">
        <v>1080</v>
      </c>
      <c r="B21" s="565"/>
      <c r="C21" s="565"/>
      <c r="D21" s="565"/>
      <c r="E21" s="565"/>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801">
        <v>7.5408745561530006</v>
      </c>
      <c r="AI21" s="801">
        <v>2.3932593056589999</v>
      </c>
      <c r="AJ21" s="801">
        <v>1.6929756109999996</v>
      </c>
      <c r="AK21" s="801">
        <v>5.4598646766809988</v>
      </c>
      <c r="AL21" s="801">
        <v>6.2042236348450093</v>
      </c>
      <c r="AM21" s="801">
        <v>2.1067244910000014</v>
      </c>
      <c r="AN21" s="801">
        <v>1.5</v>
      </c>
      <c r="AO21" s="801">
        <v>5.9</v>
      </c>
      <c r="AP21" s="858">
        <v>6.1</v>
      </c>
    </row>
    <row r="22" spans="1:43" s="75" customFormat="1" ht="21" thickBot="1">
      <c r="A22" s="37" t="s">
        <v>1095</v>
      </c>
      <c r="B22" s="568">
        <v>13.399999999999999</v>
      </c>
      <c r="C22" s="568">
        <v>6.1</v>
      </c>
      <c r="D22" s="568">
        <v>4</v>
      </c>
      <c r="E22" s="568">
        <v>11.1</v>
      </c>
      <c r="F22" s="553">
        <v>12.9</v>
      </c>
      <c r="G22" s="553">
        <v>6.3</v>
      </c>
      <c r="H22" s="553">
        <v>4</v>
      </c>
      <c r="I22" s="553">
        <v>11.4</v>
      </c>
      <c r="J22" s="553">
        <v>11.9</v>
      </c>
      <c r="K22" s="553">
        <v>5.6</v>
      </c>
      <c r="L22" s="553">
        <v>3.7</v>
      </c>
      <c r="M22" s="553">
        <v>11</v>
      </c>
      <c r="N22" s="553">
        <v>11.4</v>
      </c>
      <c r="O22" s="553">
        <v>3.5</v>
      </c>
      <c r="P22" s="553">
        <v>2.4</v>
      </c>
      <c r="Q22" s="553">
        <v>10.5</v>
      </c>
      <c r="R22" s="553">
        <v>11</v>
      </c>
      <c r="S22" s="553">
        <v>4.5999999999999996</v>
      </c>
      <c r="T22" s="553">
        <v>3</v>
      </c>
      <c r="U22" s="553">
        <v>10.1</v>
      </c>
      <c r="V22" s="553">
        <v>12.4</v>
      </c>
      <c r="W22" s="553">
        <v>5.3</v>
      </c>
      <c r="X22" s="553">
        <v>2.4</v>
      </c>
      <c r="Y22" s="553">
        <v>9.6</v>
      </c>
      <c r="Z22" s="553">
        <v>10.199999999999999</v>
      </c>
      <c r="AA22" s="553">
        <v>4</v>
      </c>
      <c r="AB22" s="553">
        <v>2.4</v>
      </c>
      <c r="AC22" s="553">
        <v>9.8000000000000007</v>
      </c>
      <c r="AD22" s="553">
        <v>9.1999999999999993</v>
      </c>
      <c r="AE22" s="553">
        <v>5.6</v>
      </c>
      <c r="AF22" s="553">
        <v>4</v>
      </c>
      <c r="AG22" s="553">
        <v>10.8</v>
      </c>
      <c r="AH22" s="800">
        <v>10.954283041011701</v>
      </c>
      <c r="AI22" s="800">
        <v>3.8051197640677987</v>
      </c>
      <c r="AJ22" s="800">
        <v>2.4848346228577007</v>
      </c>
      <c r="AK22" s="800">
        <v>7.6597334943145974</v>
      </c>
      <c r="AL22" s="800">
        <v>8.6426776049461207</v>
      </c>
      <c r="AM22" s="800">
        <v>3.0486636170878789</v>
      </c>
      <c r="AN22" s="800">
        <v>1.9</v>
      </c>
      <c r="AO22" s="800">
        <v>7.3</v>
      </c>
      <c r="AP22" s="723">
        <v>7.7</v>
      </c>
      <c r="AQ22" s="73"/>
    </row>
    <row r="23" spans="1:43" s="75" customFormat="1" ht="21" thickTop="1">
      <c r="A23" s="610" t="s">
        <v>1079</v>
      </c>
      <c r="B23" s="565"/>
      <c r="C23" s="565"/>
      <c r="D23" s="565"/>
      <c r="E23" s="565"/>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402"/>
      <c r="AQ23" s="73"/>
    </row>
    <row r="24" spans="1:43" s="75" customFormat="1">
      <c r="A24" s="610" t="s">
        <v>1083</v>
      </c>
      <c r="B24" s="565"/>
      <c r="C24" s="565"/>
      <c r="D24" s="565"/>
      <c r="E24" s="565"/>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402"/>
      <c r="AQ24" s="73"/>
    </row>
    <row r="25" spans="1:43" ht="39" customHeight="1">
      <c r="A25" s="1" t="s">
        <v>347</v>
      </c>
      <c r="B25" s="612"/>
      <c r="C25" s="612"/>
      <c r="D25" s="612"/>
      <c r="E25" s="612"/>
      <c r="F25" s="612"/>
      <c r="G25" s="612"/>
      <c r="H25" s="612"/>
      <c r="I25" s="612"/>
      <c r="J25" s="612"/>
      <c r="K25" s="612"/>
      <c r="L25" s="612"/>
      <c r="M25" s="612"/>
    </row>
    <row r="26" spans="1:43" ht="53.25" customHeight="1" thickBot="1">
      <c r="A26" s="5" t="s">
        <v>348</v>
      </c>
      <c r="B26" s="19" t="s">
        <v>74</v>
      </c>
      <c r="C26" s="19" t="s">
        <v>349</v>
      </c>
      <c r="D26" s="19" t="s">
        <v>350</v>
      </c>
      <c r="E26" s="19" t="s">
        <v>77</v>
      </c>
      <c r="F26" s="579" t="s">
        <v>351</v>
      </c>
      <c r="G26" s="579" t="s">
        <v>79</v>
      </c>
      <c r="H26" s="579" t="s">
        <v>80</v>
      </c>
      <c r="I26" s="579" t="s">
        <v>81</v>
      </c>
      <c r="J26" s="579" t="s">
        <v>82</v>
      </c>
      <c r="K26" s="579" t="s">
        <v>83</v>
      </c>
      <c r="L26" s="579" t="s">
        <v>84</v>
      </c>
      <c r="M26" s="579" t="s">
        <v>85</v>
      </c>
      <c r="N26" s="579" t="s">
        <v>86</v>
      </c>
      <c r="O26" s="579" t="s">
        <v>87</v>
      </c>
      <c r="P26" s="579" t="s">
        <v>88</v>
      </c>
      <c r="Q26" s="579" t="s">
        <v>89</v>
      </c>
      <c r="R26" s="579" t="s">
        <v>90</v>
      </c>
      <c r="S26" s="579" t="s">
        <v>91</v>
      </c>
      <c r="T26" s="579" t="s">
        <v>92</v>
      </c>
      <c r="U26" s="579" t="s">
        <v>352</v>
      </c>
      <c r="V26" s="579" t="s">
        <v>94</v>
      </c>
      <c r="W26" s="579" t="s">
        <v>95</v>
      </c>
      <c r="X26" s="579" t="s">
        <v>96</v>
      </c>
      <c r="Y26" s="579" t="s">
        <v>97</v>
      </c>
      <c r="Z26" s="579" t="s">
        <v>7</v>
      </c>
      <c r="AA26" s="579" t="s">
        <v>852</v>
      </c>
      <c r="AB26" s="579" t="s">
        <v>853</v>
      </c>
      <c r="AC26" s="579" t="s">
        <v>795</v>
      </c>
      <c r="AD26" s="579" t="s">
        <v>854</v>
      </c>
      <c r="AE26" s="579" t="s">
        <v>855</v>
      </c>
      <c r="AF26" s="579" t="s">
        <v>856</v>
      </c>
      <c r="AG26" s="579" t="s">
        <v>793</v>
      </c>
      <c r="AH26" s="579" t="s">
        <v>843</v>
      </c>
      <c r="AI26" s="579" t="s">
        <v>885</v>
      </c>
      <c r="AJ26" s="579" t="s">
        <v>927</v>
      </c>
      <c r="AK26" s="579" t="s">
        <v>939</v>
      </c>
      <c r="AL26" s="570" t="s">
        <v>1193</v>
      </c>
      <c r="AM26" s="570" t="s">
        <v>1192</v>
      </c>
      <c r="AN26" s="570" t="s">
        <v>1194</v>
      </c>
      <c r="AO26" s="570" t="s">
        <v>1195</v>
      </c>
      <c r="AP26" s="408" t="s">
        <v>1165</v>
      </c>
    </row>
    <row r="27" spans="1:43" ht="19.5" customHeight="1">
      <c r="A27" s="8" t="s">
        <v>223</v>
      </c>
      <c r="B27" s="607">
        <v>9666</v>
      </c>
      <c r="C27" s="607">
        <v>9696</v>
      </c>
      <c r="D27" s="607">
        <v>9725</v>
      </c>
      <c r="E27" s="607">
        <v>9475</v>
      </c>
      <c r="F27" s="607">
        <v>9176</v>
      </c>
      <c r="G27" s="607">
        <v>9176</v>
      </c>
      <c r="H27" s="607">
        <v>9177</v>
      </c>
      <c r="I27" s="607">
        <v>9063</v>
      </c>
      <c r="J27" s="607">
        <v>9068</v>
      </c>
      <c r="K27" s="607">
        <v>9068</v>
      </c>
      <c r="L27" s="607">
        <v>8796</v>
      </c>
      <c r="M27" s="607">
        <v>8046</v>
      </c>
      <c r="N27" s="607">
        <v>8016</v>
      </c>
      <c r="O27" s="607">
        <v>8016</v>
      </c>
      <c r="P27" s="607">
        <v>8016</v>
      </c>
      <c r="Q27" s="607">
        <v>8039</v>
      </c>
      <c r="R27" s="607">
        <v>8038</v>
      </c>
      <c r="S27" s="607">
        <v>7842</v>
      </c>
      <c r="T27" s="607">
        <v>7847</v>
      </c>
      <c r="U27" s="607">
        <v>7862</v>
      </c>
      <c r="V27" s="607">
        <v>7969</v>
      </c>
      <c r="W27" s="607">
        <v>7969</v>
      </c>
      <c r="X27" s="607">
        <v>7968</v>
      </c>
      <c r="Y27" s="607">
        <v>8024</v>
      </c>
      <c r="Z27" s="607">
        <v>8218</v>
      </c>
      <c r="AA27" s="607">
        <v>8218</v>
      </c>
      <c r="AB27" s="607">
        <v>8218</v>
      </c>
      <c r="AC27" s="607">
        <v>8220</v>
      </c>
      <c r="AD27" s="607">
        <v>8258</v>
      </c>
      <c r="AE27" s="607">
        <v>8101</v>
      </c>
      <c r="AF27" s="607">
        <v>8101</v>
      </c>
      <c r="AG27" s="607">
        <v>8163</v>
      </c>
      <c r="AH27" s="680">
        <v>8038.9</v>
      </c>
      <c r="AI27" s="680">
        <v>8038.9</v>
      </c>
      <c r="AJ27" s="680">
        <v>8039.9</v>
      </c>
      <c r="AK27" s="680">
        <v>8040.9</v>
      </c>
      <c r="AL27" s="680">
        <v>8575</v>
      </c>
      <c r="AM27" s="680">
        <v>8551</v>
      </c>
      <c r="AN27" s="680">
        <v>8551</v>
      </c>
      <c r="AO27" s="680">
        <v>8551</v>
      </c>
      <c r="AP27" s="667">
        <v>8551</v>
      </c>
    </row>
    <row r="28" spans="1:43" ht="18">
      <c r="A28" s="8" t="s">
        <v>212</v>
      </c>
      <c r="B28" s="607">
        <v>3404</v>
      </c>
      <c r="C28" s="607">
        <v>3825</v>
      </c>
      <c r="D28" s="607">
        <v>3825</v>
      </c>
      <c r="E28" s="607">
        <v>4250</v>
      </c>
      <c r="F28" s="607">
        <v>4292</v>
      </c>
      <c r="G28" s="607">
        <v>4292</v>
      </c>
      <c r="H28" s="607">
        <v>4292</v>
      </c>
      <c r="I28" s="607">
        <v>4758</v>
      </c>
      <c r="J28" s="607">
        <v>4663</v>
      </c>
      <c r="K28" s="607">
        <v>4663</v>
      </c>
      <c r="L28" s="607">
        <v>4667</v>
      </c>
      <c r="M28" s="607">
        <v>4903</v>
      </c>
      <c r="N28" s="607">
        <v>4483</v>
      </c>
      <c r="O28" s="607">
        <v>4440</v>
      </c>
      <c r="P28" s="607">
        <v>4440</v>
      </c>
      <c r="Q28" s="607">
        <v>4482</v>
      </c>
      <c r="R28" s="607">
        <v>4482</v>
      </c>
      <c r="S28" s="607">
        <v>4512</v>
      </c>
      <c r="T28" s="607">
        <v>4512</v>
      </c>
      <c r="U28" s="607">
        <v>4794</v>
      </c>
      <c r="V28" s="607">
        <v>4816</v>
      </c>
      <c r="W28" s="607">
        <v>4913</v>
      </c>
      <c r="X28" s="607">
        <v>4913</v>
      </c>
      <c r="Y28" s="607">
        <v>4912</v>
      </c>
      <c r="Z28" s="607">
        <v>4913</v>
      </c>
      <c r="AA28" s="607">
        <v>4928</v>
      </c>
      <c r="AB28" s="607">
        <v>4928</v>
      </c>
      <c r="AC28" s="607">
        <v>4928</v>
      </c>
      <c r="AD28" s="607">
        <v>4928</v>
      </c>
      <c r="AE28" s="607">
        <v>4928</v>
      </c>
      <c r="AF28" s="607">
        <v>4928</v>
      </c>
      <c r="AG28" s="607">
        <v>4928</v>
      </c>
      <c r="AH28" s="680"/>
      <c r="AI28" s="680"/>
      <c r="AJ28" s="680"/>
      <c r="AK28" s="680"/>
      <c r="AL28" s="680"/>
      <c r="AM28" s="680"/>
      <c r="AN28" s="680"/>
      <c r="AO28" s="680"/>
      <c r="AP28" s="667"/>
    </row>
    <row r="29" spans="1:43" ht="18">
      <c r="A29" s="610" t="s">
        <v>224</v>
      </c>
      <c r="B29" s="607">
        <v>957</v>
      </c>
      <c r="C29" s="607">
        <v>897</v>
      </c>
      <c r="D29" s="607">
        <v>919</v>
      </c>
      <c r="E29" s="607">
        <v>793</v>
      </c>
      <c r="F29" s="607">
        <v>793</v>
      </c>
      <c r="G29" s="607">
        <v>793</v>
      </c>
      <c r="H29" s="607">
        <v>793</v>
      </c>
      <c r="I29" s="607">
        <v>803</v>
      </c>
      <c r="J29" s="607">
        <v>749</v>
      </c>
      <c r="K29" s="607">
        <v>749</v>
      </c>
      <c r="L29" s="607">
        <v>749</v>
      </c>
      <c r="M29" s="607">
        <v>743</v>
      </c>
      <c r="N29" s="607">
        <v>717</v>
      </c>
      <c r="O29" s="607">
        <v>717</v>
      </c>
      <c r="P29" s="607">
        <v>760</v>
      </c>
      <c r="Q29" s="607">
        <v>760</v>
      </c>
      <c r="R29" s="607">
        <v>760</v>
      </c>
      <c r="S29" s="607">
        <v>756</v>
      </c>
      <c r="T29" s="607">
        <v>775</v>
      </c>
      <c r="U29" s="607">
        <v>775</v>
      </c>
      <c r="V29" s="607">
        <v>953</v>
      </c>
      <c r="W29" s="607">
        <v>967</v>
      </c>
      <c r="X29" s="607">
        <v>778</v>
      </c>
      <c r="Y29" s="607">
        <v>788</v>
      </c>
      <c r="Z29" s="607">
        <v>766</v>
      </c>
      <c r="AA29" s="607">
        <v>812</v>
      </c>
      <c r="AB29" s="607">
        <v>1062</v>
      </c>
      <c r="AC29" s="607">
        <v>1082</v>
      </c>
      <c r="AD29" s="607">
        <v>1006</v>
      </c>
      <c r="AE29" s="607">
        <v>1005</v>
      </c>
      <c r="AF29" s="607">
        <v>983</v>
      </c>
      <c r="AG29" s="607">
        <v>988</v>
      </c>
      <c r="AH29" s="680">
        <v>1050.0999999999999</v>
      </c>
      <c r="AI29" s="680">
        <v>1150.0999999999999</v>
      </c>
      <c r="AJ29" s="680">
        <v>1058.9000000000001</v>
      </c>
      <c r="AK29" s="680">
        <v>558.9</v>
      </c>
      <c r="AL29" s="680"/>
      <c r="AM29" s="680"/>
      <c r="AN29" s="680"/>
      <c r="AO29" s="680"/>
      <c r="AP29" s="667"/>
    </row>
    <row r="30" spans="1:43" ht="18">
      <c r="A30" s="610" t="s">
        <v>707</v>
      </c>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805">
        <v>35124</v>
      </c>
      <c r="AE30" s="805">
        <v>36214</v>
      </c>
      <c r="AF30" s="805">
        <v>36486</v>
      </c>
      <c r="AG30" s="805">
        <v>36218</v>
      </c>
      <c r="AH30" s="680"/>
      <c r="AI30" s="680"/>
      <c r="AJ30" s="680"/>
      <c r="AK30" s="680"/>
      <c r="AL30" s="680"/>
      <c r="AM30" s="680"/>
      <c r="AN30" s="680"/>
      <c r="AO30" s="680"/>
      <c r="AP30" s="667"/>
    </row>
    <row r="31" spans="1:43" ht="18">
      <c r="A31" s="12" t="s">
        <v>213</v>
      </c>
      <c r="B31" s="374"/>
      <c r="C31" s="374"/>
      <c r="D31" s="374"/>
      <c r="E31" s="374"/>
      <c r="F31" s="374"/>
      <c r="G31" s="374"/>
      <c r="H31" s="374"/>
      <c r="I31" s="374"/>
      <c r="J31" s="374"/>
      <c r="K31" s="374"/>
      <c r="L31" s="374"/>
      <c r="M31" s="374"/>
      <c r="N31" s="374">
        <v>45</v>
      </c>
      <c r="O31" s="374">
        <v>45</v>
      </c>
      <c r="P31" s="374">
        <v>45</v>
      </c>
      <c r="Q31" s="374">
        <v>53</v>
      </c>
      <c r="R31" s="374">
        <v>155</v>
      </c>
      <c r="S31" s="374">
        <v>155</v>
      </c>
      <c r="T31" s="374">
        <v>155</v>
      </c>
      <c r="U31" s="374">
        <v>292</v>
      </c>
      <c r="V31" s="374">
        <v>0</v>
      </c>
      <c r="W31" s="374">
        <v>0</v>
      </c>
      <c r="X31" s="374">
        <v>0</v>
      </c>
      <c r="Y31" s="374">
        <v>0</v>
      </c>
      <c r="Z31" s="374">
        <v>0</v>
      </c>
      <c r="AA31" s="374">
        <v>0</v>
      </c>
      <c r="AB31" s="374">
        <v>0</v>
      </c>
      <c r="AC31" s="374">
        <v>0</v>
      </c>
      <c r="AD31" s="374">
        <v>0</v>
      </c>
      <c r="AE31" s="374">
        <v>0</v>
      </c>
      <c r="AF31" s="374">
        <v>0</v>
      </c>
      <c r="AG31" s="374">
        <v>0</v>
      </c>
      <c r="AH31" s="861">
        <v>0</v>
      </c>
      <c r="AI31" s="861">
        <v>0</v>
      </c>
      <c r="AJ31" s="861">
        <v>0</v>
      </c>
      <c r="AK31" s="861">
        <v>0</v>
      </c>
      <c r="AL31" s="861">
        <v>25</v>
      </c>
      <c r="AM31" s="861">
        <v>25</v>
      </c>
      <c r="AN31" s="861">
        <v>25</v>
      </c>
      <c r="AO31" s="861">
        <v>25</v>
      </c>
      <c r="AP31" s="862">
        <v>25</v>
      </c>
    </row>
    <row r="32" spans="1:43" ht="21">
      <c r="A32" s="7" t="s">
        <v>1102</v>
      </c>
      <c r="B32" s="607"/>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80">
        <v>9089</v>
      </c>
      <c r="AI32" s="680">
        <v>9189</v>
      </c>
      <c r="AJ32" s="680">
        <v>9099</v>
      </c>
      <c r="AK32" s="680">
        <v>8600</v>
      </c>
      <c r="AL32" s="680">
        <v>8600</v>
      </c>
      <c r="AM32" s="680">
        <v>8576</v>
      </c>
      <c r="AN32" s="680">
        <v>8576</v>
      </c>
      <c r="AO32" s="680">
        <v>8576</v>
      </c>
      <c r="AP32" s="667">
        <v>8576</v>
      </c>
    </row>
    <row r="33" spans="1:43" ht="21">
      <c r="A33" s="8" t="s">
        <v>1081</v>
      </c>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80">
        <v>4928</v>
      </c>
      <c r="AI33" s="680">
        <v>4928</v>
      </c>
      <c r="AJ33" s="680">
        <v>4672</v>
      </c>
      <c r="AK33" s="680">
        <v>4672</v>
      </c>
      <c r="AL33" s="680">
        <v>4672</v>
      </c>
      <c r="AM33" s="680">
        <v>4672</v>
      </c>
      <c r="AN33" s="680">
        <v>4672</v>
      </c>
      <c r="AO33" s="680">
        <v>4672</v>
      </c>
      <c r="AP33" s="667">
        <v>4672</v>
      </c>
    </row>
    <row r="34" spans="1:43" s="75" customFormat="1" ht="21" thickBot="1">
      <c r="A34" s="37" t="s">
        <v>1095</v>
      </c>
      <c r="B34" s="566">
        <v>14027</v>
      </c>
      <c r="C34" s="566">
        <v>14418</v>
      </c>
      <c r="D34" s="566">
        <v>14469</v>
      </c>
      <c r="E34" s="566">
        <v>14518</v>
      </c>
      <c r="F34" s="566">
        <v>14261</v>
      </c>
      <c r="G34" s="566">
        <v>14261</v>
      </c>
      <c r="H34" s="566">
        <v>14262</v>
      </c>
      <c r="I34" s="566">
        <v>14624</v>
      </c>
      <c r="J34" s="566">
        <v>14479</v>
      </c>
      <c r="K34" s="566">
        <v>14479</v>
      </c>
      <c r="L34" s="566">
        <v>14211</v>
      </c>
      <c r="M34" s="566">
        <v>13692</v>
      </c>
      <c r="N34" s="566">
        <v>13261</v>
      </c>
      <c r="O34" s="566">
        <v>13218</v>
      </c>
      <c r="P34" s="566">
        <v>13261</v>
      </c>
      <c r="Q34" s="566">
        <v>13334</v>
      </c>
      <c r="R34" s="566">
        <v>13434</v>
      </c>
      <c r="S34" s="566">
        <v>13265</v>
      </c>
      <c r="T34" s="566">
        <v>13288</v>
      </c>
      <c r="U34" s="566">
        <v>13722</v>
      </c>
      <c r="V34" s="566">
        <v>13738</v>
      </c>
      <c r="W34" s="566">
        <v>13848</v>
      </c>
      <c r="X34" s="566">
        <v>13658</v>
      </c>
      <c r="Y34" s="566">
        <v>13724</v>
      </c>
      <c r="Z34" s="566">
        <v>13896</v>
      </c>
      <c r="AA34" s="566">
        <v>13958</v>
      </c>
      <c r="AB34" s="566">
        <v>14208</v>
      </c>
      <c r="AC34" s="566">
        <v>14230</v>
      </c>
      <c r="AD34" s="566">
        <v>49316</v>
      </c>
      <c r="AE34" s="566">
        <v>50248</v>
      </c>
      <c r="AF34" s="566">
        <v>50498</v>
      </c>
      <c r="AG34" s="566">
        <v>50297</v>
      </c>
      <c r="AH34" s="810">
        <v>14017</v>
      </c>
      <c r="AI34" s="810">
        <v>14117</v>
      </c>
      <c r="AJ34" s="810">
        <v>13770.8</v>
      </c>
      <c r="AK34" s="810">
        <v>13271.8</v>
      </c>
      <c r="AL34" s="810">
        <v>13272</v>
      </c>
      <c r="AM34" s="810">
        <v>13248</v>
      </c>
      <c r="AN34" s="810">
        <v>13248</v>
      </c>
      <c r="AO34" s="810">
        <v>13248</v>
      </c>
      <c r="AP34" s="767">
        <v>13248</v>
      </c>
      <c r="AQ34" s="73"/>
    </row>
    <row r="35" spans="1:43" ht="23.25" customHeight="1" thickTop="1">
      <c r="A35" s="610" t="s">
        <v>1084</v>
      </c>
      <c r="B35" s="612"/>
      <c r="C35" s="612"/>
      <c r="D35" s="612"/>
      <c r="E35" s="612"/>
      <c r="F35" s="612"/>
      <c r="G35" s="612"/>
      <c r="H35" s="612"/>
      <c r="I35" s="612"/>
      <c r="J35" s="612"/>
      <c r="K35" s="612"/>
      <c r="L35" s="612"/>
      <c r="M35" s="612"/>
    </row>
    <row r="36" spans="1:43" ht="39" customHeight="1">
      <c r="A36" s="1" t="s">
        <v>356</v>
      </c>
      <c r="B36" s="612"/>
      <c r="C36" s="612"/>
      <c r="D36" s="612"/>
      <c r="E36" s="612"/>
      <c r="F36" s="612"/>
      <c r="G36" s="612"/>
      <c r="H36" s="612"/>
      <c r="I36" s="612"/>
      <c r="J36" s="612"/>
      <c r="K36" s="612"/>
      <c r="L36" s="612"/>
      <c r="M36" s="612"/>
    </row>
    <row r="37" spans="1:43" ht="56.25" customHeight="1" thickBot="1">
      <c r="A37" s="5" t="s">
        <v>348</v>
      </c>
      <c r="B37" s="19" t="s">
        <v>74</v>
      </c>
      <c r="C37" s="19" t="s">
        <v>349</v>
      </c>
      <c r="D37" s="19" t="s">
        <v>350</v>
      </c>
      <c r="E37" s="19" t="s">
        <v>77</v>
      </c>
      <c r="F37" s="579" t="s">
        <v>351</v>
      </c>
      <c r="G37" s="579" t="s">
        <v>79</v>
      </c>
      <c r="H37" s="579" t="s">
        <v>80</v>
      </c>
      <c r="I37" s="579" t="s">
        <v>81</v>
      </c>
      <c r="J37" s="579" t="s">
        <v>82</v>
      </c>
      <c r="K37" s="579" t="s">
        <v>83</v>
      </c>
      <c r="L37" s="579" t="s">
        <v>84</v>
      </c>
      <c r="M37" s="579" t="s">
        <v>85</v>
      </c>
      <c r="N37" s="579" t="s">
        <v>86</v>
      </c>
      <c r="O37" s="579" t="s">
        <v>87</v>
      </c>
      <c r="P37" s="579" t="s">
        <v>88</v>
      </c>
      <c r="Q37" s="579" t="s">
        <v>89</v>
      </c>
      <c r="R37" s="579" t="s">
        <v>90</v>
      </c>
      <c r="S37" s="579" t="s">
        <v>91</v>
      </c>
      <c r="T37" s="579" t="s">
        <v>92</v>
      </c>
      <c r="U37" s="579" t="s">
        <v>352</v>
      </c>
      <c r="V37" s="579" t="s">
        <v>94</v>
      </c>
      <c r="W37" s="579" t="s">
        <v>95</v>
      </c>
      <c r="X37" s="579" t="s">
        <v>96</v>
      </c>
      <c r="Y37" s="579" t="s">
        <v>97</v>
      </c>
      <c r="Z37" s="579" t="s">
        <v>7</v>
      </c>
      <c r="AA37" s="579" t="s">
        <v>852</v>
      </c>
      <c r="AB37" s="579" t="s">
        <v>853</v>
      </c>
      <c r="AC37" s="579" t="s">
        <v>795</v>
      </c>
      <c r="AD37" s="579" t="s">
        <v>854</v>
      </c>
      <c r="AE37" s="579" t="s">
        <v>855</v>
      </c>
      <c r="AF37" s="579" t="s">
        <v>856</v>
      </c>
      <c r="AG37" s="579" t="s">
        <v>793</v>
      </c>
      <c r="AH37" s="579" t="s">
        <v>843</v>
      </c>
      <c r="AI37" s="579" t="s">
        <v>885</v>
      </c>
      <c r="AJ37" s="579" t="s">
        <v>927</v>
      </c>
      <c r="AK37" s="579" t="s">
        <v>939</v>
      </c>
      <c r="AL37" s="570" t="s">
        <v>1193</v>
      </c>
      <c r="AM37" s="570" t="s">
        <v>1192</v>
      </c>
      <c r="AN37" s="570" t="s">
        <v>1194</v>
      </c>
      <c r="AO37" s="570" t="s">
        <v>1195</v>
      </c>
      <c r="AP37" s="408" t="s">
        <v>1165</v>
      </c>
    </row>
    <row r="38" spans="1:43" ht="20.25" customHeight="1">
      <c r="A38" s="8" t="s">
        <v>223</v>
      </c>
      <c r="B38" s="607">
        <v>250</v>
      </c>
      <c r="C38" s="607">
        <v>250</v>
      </c>
      <c r="D38" s="607">
        <v>250</v>
      </c>
      <c r="E38" s="607">
        <v>250</v>
      </c>
      <c r="F38" s="607">
        <v>250</v>
      </c>
      <c r="G38" s="607">
        <v>250</v>
      </c>
      <c r="H38" s="607">
        <v>250</v>
      </c>
      <c r="I38" s="607">
        <v>0</v>
      </c>
      <c r="J38" s="607">
        <v>0</v>
      </c>
      <c r="K38" s="607">
        <v>0</v>
      </c>
      <c r="L38" s="607">
        <v>0</v>
      </c>
      <c r="M38" s="607">
        <v>0</v>
      </c>
      <c r="N38" s="607">
        <v>0</v>
      </c>
      <c r="O38" s="607">
        <v>0</v>
      </c>
      <c r="P38" s="607">
        <v>0</v>
      </c>
      <c r="Q38" s="607">
        <v>0</v>
      </c>
      <c r="R38" s="607">
        <v>0</v>
      </c>
      <c r="S38" s="607">
        <v>0</v>
      </c>
      <c r="T38" s="607">
        <v>0</v>
      </c>
      <c r="U38" s="607">
        <v>0</v>
      </c>
      <c r="V38" s="607">
        <v>0</v>
      </c>
      <c r="W38" s="607">
        <v>0</v>
      </c>
      <c r="X38" s="607">
        <v>0</v>
      </c>
      <c r="Y38" s="607">
        <v>0</v>
      </c>
      <c r="Z38" s="607">
        <v>0</v>
      </c>
      <c r="AA38" s="607">
        <v>0</v>
      </c>
      <c r="AB38" s="607">
        <v>0</v>
      </c>
      <c r="AC38" s="607">
        <v>0</v>
      </c>
      <c r="AD38" s="607">
        <v>0</v>
      </c>
      <c r="AE38" s="607">
        <v>0</v>
      </c>
      <c r="AF38" s="607">
        <v>0</v>
      </c>
      <c r="AG38" s="607">
        <v>0</v>
      </c>
      <c r="AH38" s="680">
        <v>0</v>
      </c>
      <c r="AI38" s="680">
        <v>0</v>
      </c>
      <c r="AJ38" s="680">
        <v>0</v>
      </c>
      <c r="AK38" s="680">
        <v>0</v>
      </c>
      <c r="AL38" s="680">
        <v>2855</v>
      </c>
      <c r="AM38" s="680">
        <v>1914</v>
      </c>
      <c r="AN38" s="680">
        <v>1914</v>
      </c>
      <c r="AO38" s="680">
        <v>1964</v>
      </c>
      <c r="AP38" s="605">
        <v>1924</v>
      </c>
    </row>
    <row r="39" spans="1:43" ht="18">
      <c r="A39" s="8" t="s">
        <v>212</v>
      </c>
      <c r="B39" s="607">
        <v>13396</v>
      </c>
      <c r="C39" s="607">
        <v>13466</v>
      </c>
      <c r="D39" s="607">
        <v>13466</v>
      </c>
      <c r="E39" s="607">
        <v>13466</v>
      </c>
      <c r="F39" s="607">
        <v>13466</v>
      </c>
      <c r="G39" s="607">
        <v>13466</v>
      </c>
      <c r="H39" s="607">
        <v>13466</v>
      </c>
      <c r="I39" s="607">
        <v>13466</v>
      </c>
      <c r="J39" s="607">
        <v>12994</v>
      </c>
      <c r="K39" s="607">
        <v>12994</v>
      </c>
      <c r="L39" s="607">
        <v>12994</v>
      </c>
      <c r="M39" s="607">
        <v>12696</v>
      </c>
      <c r="N39" s="607">
        <v>10125</v>
      </c>
      <c r="O39" s="607">
        <v>9920</v>
      </c>
      <c r="P39" s="607">
        <v>9920</v>
      </c>
      <c r="Q39" s="607">
        <v>9920</v>
      </c>
      <c r="R39" s="607">
        <v>9920</v>
      </c>
      <c r="S39" s="607">
        <v>9920</v>
      </c>
      <c r="T39" s="607">
        <v>9920</v>
      </c>
      <c r="U39" s="607">
        <v>10094</v>
      </c>
      <c r="V39" s="607">
        <v>10075</v>
      </c>
      <c r="W39" s="607">
        <v>10229</v>
      </c>
      <c r="X39" s="607">
        <v>10229</v>
      </c>
      <c r="Y39" s="607">
        <v>10229</v>
      </c>
      <c r="Z39" s="607">
        <v>8583</v>
      </c>
      <c r="AA39" s="607">
        <v>8437</v>
      </c>
      <c r="AB39" s="607">
        <v>8437</v>
      </c>
      <c r="AC39" s="607">
        <v>8437</v>
      </c>
      <c r="AD39" s="607">
        <v>8437</v>
      </c>
      <c r="AE39" s="607">
        <v>8437</v>
      </c>
      <c r="AF39" s="607">
        <v>8437</v>
      </c>
      <c r="AG39" s="607">
        <v>8437</v>
      </c>
      <c r="AH39" s="680"/>
      <c r="AI39" s="680"/>
      <c r="AJ39" s="680"/>
      <c r="AK39" s="680"/>
      <c r="AL39" s="680"/>
      <c r="AM39" s="680"/>
      <c r="AN39" s="680"/>
      <c r="AO39" s="680"/>
      <c r="AP39" s="667"/>
    </row>
    <row r="40" spans="1:43" ht="18">
      <c r="A40" s="610" t="s">
        <v>224</v>
      </c>
      <c r="B40" s="607">
        <v>4790</v>
      </c>
      <c r="C40" s="607">
        <v>4620</v>
      </c>
      <c r="D40" s="607">
        <v>4724</v>
      </c>
      <c r="E40" s="607">
        <v>4317</v>
      </c>
      <c r="F40" s="607">
        <v>4230</v>
      </c>
      <c r="G40" s="607">
        <v>3919</v>
      </c>
      <c r="H40" s="607">
        <v>3962</v>
      </c>
      <c r="I40" s="607">
        <v>3936</v>
      </c>
      <c r="J40" s="607">
        <v>3913</v>
      </c>
      <c r="K40" s="607">
        <v>3927</v>
      </c>
      <c r="L40" s="607">
        <v>3927</v>
      </c>
      <c r="M40" s="607">
        <v>3915</v>
      </c>
      <c r="N40" s="607">
        <v>3707</v>
      </c>
      <c r="O40" s="607">
        <v>3705</v>
      </c>
      <c r="P40" s="607">
        <v>3884</v>
      </c>
      <c r="Q40" s="607">
        <v>3818</v>
      </c>
      <c r="R40" s="607">
        <v>3818</v>
      </c>
      <c r="S40" s="607">
        <v>3806</v>
      </c>
      <c r="T40" s="607">
        <v>4860</v>
      </c>
      <c r="U40" s="607">
        <v>4671</v>
      </c>
      <c r="V40" s="607">
        <v>4768</v>
      </c>
      <c r="W40" s="607">
        <v>4771</v>
      </c>
      <c r="X40" s="607">
        <v>4739</v>
      </c>
      <c r="Y40" s="607">
        <v>4780</v>
      </c>
      <c r="Z40" s="607">
        <v>4671</v>
      </c>
      <c r="AA40" s="607">
        <v>4826</v>
      </c>
      <c r="AB40" s="607">
        <v>4784</v>
      </c>
      <c r="AC40" s="607">
        <v>4812</v>
      </c>
      <c r="AD40" s="607">
        <v>4392</v>
      </c>
      <c r="AE40" s="607">
        <v>4446</v>
      </c>
      <c r="AF40" s="607">
        <v>4054</v>
      </c>
      <c r="AG40" s="607">
        <v>4057</v>
      </c>
      <c r="AH40" s="680">
        <v>3792</v>
      </c>
      <c r="AI40" s="680">
        <v>3762</v>
      </c>
      <c r="AJ40" s="680">
        <v>3026</v>
      </c>
      <c r="AK40" s="680">
        <v>3026</v>
      </c>
      <c r="AL40" s="680"/>
      <c r="AM40" s="680"/>
      <c r="AN40" s="680"/>
      <c r="AO40" s="680"/>
      <c r="AP40" s="667"/>
    </row>
    <row r="41" spans="1:43" ht="18">
      <c r="A41" s="610" t="s">
        <v>707</v>
      </c>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v>5929</v>
      </c>
      <c r="AE41" s="526">
        <v>5361</v>
      </c>
      <c r="AF41" s="526">
        <v>6374</v>
      </c>
      <c r="AG41" s="526">
        <v>7017</v>
      </c>
      <c r="AH41" s="1027"/>
      <c r="AI41" s="1027"/>
      <c r="AJ41" s="1027"/>
      <c r="AK41" s="1027"/>
      <c r="AL41" s="1027"/>
      <c r="AM41" s="1027"/>
      <c r="AN41" s="1027"/>
      <c r="AO41" s="1027"/>
      <c r="AP41" s="1028"/>
    </row>
    <row r="42" spans="1:43" ht="18">
      <c r="A42" s="12" t="s">
        <v>707</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861"/>
      <c r="AE42" s="374"/>
      <c r="AF42" s="374"/>
      <c r="AG42" s="374"/>
      <c r="AH42" s="864"/>
      <c r="AI42" s="864"/>
      <c r="AJ42" s="864"/>
      <c r="AK42" s="864"/>
      <c r="AL42" s="861">
        <v>171</v>
      </c>
      <c r="AM42" s="861">
        <v>171</v>
      </c>
      <c r="AN42" s="861">
        <v>171</v>
      </c>
      <c r="AO42" s="861">
        <v>171</v>
      </c>
      <c r="AP42" s="862">
        <v>171</v>
      </c>
    </row>
    <row r="43" spans="1:43" ht="21">
      <c r="A43" s="7" t="s">
        <v>1102</v>
      </c>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80"/>
      <c r="AE43" s="607"/>
      <c r="AF43" s="607"/>
      <c r="AG43" s="607"/>
      <c r="AH43" s="607">
        <v>3792</v>
      </c>
      <c r="AI43" s="607">
        <v>3762</v>
      </c>
      <c r="AJ43" s="607">
        <v>3026</v>
      </c>
      <c r="AK43" s="607">
        <v>3026</v>
      </c>
      <c r="AL43" s="607">
        <v>3026</v>
      </c>
      <c r="AM43" s="607">
        <v>2085</v>
      </c>
      <c r="AN43" s="607">
        <v>2085</v>
      </c>
      <c r="AO43" s="607">
        <v>2135</v>
      </c>
      <c r="AP43" s="667">
        <v>2095</v>
      </c>
    </row>
    <row r="44" spans="1:43" ht="21">
      <c r="A44" s="8" t="s">
        <v>1081</v>
      </c>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80"/>
      <c r="AE44" s="607"/>
      <c r="AF44" s="607"/>
      <c r="AG44" s="607"/>
      <c r="AH44" s="607">
        <v>8437</v>
      </c>
      <c r="AI44" s="607">
        <v>8437</v>
      </c>
      <c r="AJ44" s="607">
        <v>7613</v>
      </c>
      <c r="AK44" s="607">
        <v>7613</v>
      </c>
      <c r="AL44" s="607">
        <v>7613</v>
      </c>
      <c r="AM44" s="607">
        <v>7613</v>
      </c>
      <c r="AN44" s="607">
        <v>7613</v>
      </c>
      <c r="AO44" s="607">
        <v>7613</v>
      </c>
      <c r="AP44" s="667">
        <v>7613</v>
      </c>
    </row>
    <row r="45" spans="1:43" s="75" customFormat="1" ht="21" thickBot="1">
      <c r="A45" s="37" t="s">
        <v>1095</v>
      </c>
      <c r="B45" s="566">
        <v>18436</v>
      </c>
      <c r="C45" s="566">
        <v>18336</v>
      </c>
      <c r="D45" s="566">
        <v>18440</v>
      </c>
      <c r="E45" s="566">
        <v>18033</v>
      </c>
      <c r="F45" s="566">
        <v>17946</v>
      </c>
      <c r="G45" s="566">
        <v>17635</v>
      </c>
      <c r="H45" s="566">
        <v>17678</v>
      </c>
      <c r="I45" s="566">
        <v>17402</v>
      </c>
      <c r="J45" s="566">
        <v>16906</v>
      </c>
      <c r="K45" s="566">
        <v>16921</v>
      </c>
      <c r="L45" s="566">
        <v>16920</v>
      </c>
      <c r="M45" s="566">
        <v>16611</v>
      </c>
      <c r="N45" s="566">
        <v>13832</v>
      </c>
      <c r="O45" s="566">
        <v>13625</v>
      </c>
      <c r="P45" s="566">
        <v>13804</v>
      </c>
      <c r="Q45" s="566">
        <v>13738</v>
      </c>
      <c r="R45" s="566">
        <v>13738</v>
      </c>
      <c r="S45" s="566">
        <v>13726</v>
      </c>
      <c r="T45" s="566">
        <v>14780</v>
      </c>
      <c r="U45" s="566">
        <v>14765</v>
      </c>
      <c r="V45" s="566">
        <v>14843</v>
      </c>
      <c r="W45" s="566">
        <v>14999</v>
      </c>
      <c r="X45" s="566">
        <v>14968</v>
      </c>
      <c r="Y45" s="566">
        <v>15009</v>
      </c>
      <c r="Z45" s="566">
        <v>13254</v>
      </c>
      <c r="AA45" s="566">
        <v>13263</v>
      </c>
      <c r="AB45" s="566">
        <v>13221</v>
      </c>
      <c r="AC45" s="566">
        <v>13249</v>
      </c>
      <c r="AD45" s="810">
        <v>18758</v>
      </c>
      <c r="AE45" s="566">
        <v>18244</v>
      </c>
      <c r="AF45" s="566">
        <v>18865</v>
      </c>
      <c r="AG45" s="566">
        <v>19511</v>
      </c>
      <c r="AH45" s="810">
        <v>12228.9</v>
      </c>
      <c r="AI45" s="810">
        <v>12199.3</v>
      </c>
      <c r="AJ45" s="810">
        <v>10639.7</v>
      </c>
      <c r="AK45" s="810">
        <v>10638.9</v>
      </c>
      <c r="AL45" s="810">
        <v>10640</v>
      </c>
      <c r="AM45" s="810">
        <v>9698</v>
      </c>
      <c r="AN45" s="810">
        <v>9698</v>
      </c>
      <c r="AO45" s="810">
        <v>9748</v>
      </c>
      <c r="AP45" s="767">
        <v>9708</v>
      </c>
      <c r="AQ45" s="73"/>
    </row>
    <row r="46" spans="1:43" s="75" customFormat="1" ht="21" thickTop="1">
      <c r="A46" s="610" t="s">
        <v>1084</v>
      </c>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67"/>
      <c r="AQ46" s="73"/>
    </row>
    <row r="47" spans="1:43" ht="39" customHeight="1">
      <c r="A47" s="1" t="s">
        <v>358</v>
      </c>
      <c r="B47" s="612"/>
      <c r="C47" s="612"/>
      <c r="D47" s="612"/>
      <c r="E47" s="612"/>
      <c r="F47" s="612"/>
      <c r="G47" s="612"/>
      <c r="H47" s="612"/>
      <c r="I47" s="612"/>
      <c r="J47" s="612"/>
      <c r="K47" s="612"/>
      <c r="L47" s="612"/>
      <c r="M47" s="612"/>
    </row>
    <row r="48" spans="1:43" ht="18.75" thickBot="1">
      <c r="A48" s="29" t="s">
        <v>336</v>
      </c>
      <c r="B48" s="580" t="s">
        <v>18</v>
      </c>
      <c r="C48" s="580" t="s">
        <v>19</v>
      </c>
      <c r="D48" s="580" t="s">
        <v>20</v>
      </c>
      <c r="E48" s="580" t="s">
        <v>21</v>
      </c>
      <c r="F48" s="580" t="s">
        <v>22</v>
      </c>
      <c r="G48" s="580" t="s">
        <v>23</v>
      </c>
      <c r="H48" s="580" t="s">
        <v>24</v>
      </c>
      <c r="I48" s="580" t="s">
        <v>25</v>
      </c>
      <c r="J48" s="580" t="s">
        <v>26</v>
      </c>
      <c r="K48" s="580" t="s">
        <v>27</v>
      </c>
      <c r="L48" s="580" t="s">
        <v>28</v>
      </c>
      <c r="M48" s="580" t="s">
        <v>29</v>
      </c>
      <c r="N48" s="580" t="s">
        <v>30</v>
      </c>
      <c r="O48" s="580" t="s">
        <v>31</v>
      </c>
      <c r="P48" s="580" t="s">
        <v>32</v>
      </c>
      <c r="Q48" s="580" t="s">
        <v>33</v>
      </c>
      <c r="R48" s="580" t="s">
        <v>34</v>
      </c>
      <c r="S48" s="580" t="s">
        <v>35</v>
      </c>
      <c r="T48" s="580" t="s">
        <v>36</v>
      </c>
      <c r="U48" s="580" t="s">
        <v>37</v>
      </c>
      <c r="V48" s="580" t="s">
        <v>38</v>
      </c>
      <c r="W48" s="580" t="s">
        <v>39</v>
      </c>
      <c r="X48" s="580" t="s">
        <v>40</v>
      </c>
      <c r="Y48" s="580" t="s">
        <v>41</v>
      </c>
      <c r="Z48" s="580" t="s">
        <v>6</v>
      </c>
      <c r="AA48" s="580" t="s">
        <v>690</v>
      </c>
      <c r="AB48" s="580" t="s">
        <v>695</v>
      </c>
      <c r="AC48" s="580" t="s">
        <v>701</v>
      </c>
      <c r="AD48" s="580" t="s">
        <v>704</v>
      </c>
      <c r="AE48" s="580" t="s">
        <v>730</v>
      </c>
      <c r="AF48" s="580" t="s">
        <v>776</v>
      </c>
      <c r="AG48" s="580" t="s">
        <v>791</v>
      </c>
      <c r="AH48" s="580" t="s">
        <v>842</v>
      </c>
      <c r="AI48" s="580" t="s">
        <v>884</v>
      </c>
      <c r="AJ48" s="580" t="s">
        <v>925</v>
      </c>
      <c r="AK48" s="580" t="s">
        <v>938</v>
      </c>
      <c r="AL48" s="580" t="s">
        <v>955</v>
      </c>
      <c r="AM48" s="580" t="s">
        <v>982</v>
      </c>
      <c r="AN48" s="580" t="s">
        <v>986</v>
      </c>
      <c r="AO48" s="580" t="s">
        <v>1067</v>
      </c>
      <c r="AP48" s="363" t="s">
        <v>1164</v>
      </c>
    </row>
    <row r="49" spans="1:43" ht="20.25" customHeight="1">
      <c r="A49" s="8" t="s">
        <v>362</v>
      </c>
      <c r="B49" s="565">
        <v>5.8</v>
      </c>
      <c r="C49" s="565">
        <v>4.5</v>
      </c>
      <c r="D49" s="565">
        <v>3.9</v>
      </c>
      <c r="E49" s="565">
        <v>3.9</v>
      </c>
      <c r="F49" s="565">
        <v>6.4</v>
      </c>
      <c r="G49" s="565">
        <v>5.8999999999999995</v>
      </c>
      <c r="H49" s="565">
        <v>4.0999999999999996</v>
      </c>
      <c r="I49" s="565">
        <v>6</v>
      </c>
      <c r="J49" s="565">
        <v>6.2</v>
      </c>
      <c r="K49" s="565">
        <v>6.4</v>
      </c>
      <c r="L49" s="565">
        <v>6.6</v>
      </c>
      <c r="M49" s="565">
        <v>5.8</v>
      </c>
      <c r="N49" s="565">
        <v>6.5</v>
      </c>
      <c r="O49" s="565">
        <v>5.7</v>
      </c>
      <c r="P49" s="565">
        <v>4.3</v>
      </c>
      <c r="Q49" s="565">
        <v>4.2</v>
      </c>
      <c r="R49" s="565">
        <v>5.3</v>
      </c>
      <c r="S49" s="565">
        <v>4.9000000000000004</v>
      </c>
      <c r="T49" s="565">
        <v>5</v>
      </c>
      <c r="U49" s="565">
        <v>5.7</v>
      </c>
      <c r="V49" s="565">
        <v>6.4</v>
      </c>
      <c r="W49" s="565">
        <v>5.0999999999999996</v>
      </c>
      <c r="X49" s="565">
        <v>2.9</v>
      </c>
      <c r="Y49" s="565">
        <v>4.9000000000000004</v>
      </c>
      <c r="Z49" s="565">
        <v>4.9000000000000004</v>
      </c>
      <c r="AA49" s="565">
        <v>5.4</v>
      </c>
      <c r="AB49" s="565">
        <v>4.4000000000000004</v>
      </c>
      <c r="AC49" s="565">
        <v>5.9</v>
      </c>
      <c r="AD49" s="565">
        <v>6.6</v>
      </c>
      <c r="AE49" s="565">
        <v>7.6</v>
      </c>
      <c r="AF49" s="565">
        <v>6.4</v>
      </c>
      <c r="AG49" s="565">
        <v>9</v>
      </c>
      <c r="AH49" s="692">
        <v>6.6816271439056001</v>
      </c>
      <c r="AI49" s="692">
        <v>5.5019591337136005</v>
      </c>
      <c r="AJ49" s="692">
        <v>5.0190513347070027</v>
      </c>
      <c r="AK49" s="692">
        <v>6.1092959772669992</v>
      </c>
      <c r="AL49" s="692">
        <v>5.4031570910540001</v>
      </c>
      <c r="AM49" s="692">
        <v>4.6948341328495005</v>
      </c>
      <c r="AN49" s="692">
        <v>4.2</v>
      </c>
      <c r="AO49" s="692">
        <v>4.8</v>
      </c>
      <c r="AP49" s="691">
        <v>5</v>
      </c>
    </row>
    <row r="50" spans="1:43" ht="18">
      <c r="A50" s="8" t="s">
        <v>364</v>
      </c>
      <c r="B50" s="565">
        <v>6.7</v>
      </c>
      <c r="C50" s="565">
        <v>5.9</v>
      </c>
      <c r="D50" s="565">
        <v>5.0999999999999996</v>
      </c>
      <c r="E50" s="565">
        <v>6</v>
      </c>
      <c r="F50" s="565">
        <v>6.6</v>
      </c>
      <c r="G50" s="565">
        <v>5</v>
      </c>
      <c r="H50" s="565">
        <v>5.4</v>
      </c>
      <c r="I50" s="565">
        <v>6.9</v>
      </c>
      <c r="J50" s="565">
        <v>6.3</v>
      </c>
      <c r="K50" s="565">
        <v>5.4</v>
      </c>
      <c r="L50" s="565">
        <v>5.0999999999999996</v>
      </c>
      <c r="M50" s="565">
        <v>5.9</v>
      </c>
      <c r="N50" s="565">
        <v>6.8</v>
      </c>
      <c r="O50" s="565">
        <v>5.4</v>
      </c>
      <c r="P50" s="565">
        <v>5.6</v>
      </c>
      <c r="Q50" s="565">
        <v>6.2</v>
      </c>
      <c r="R50" s="565">
        <v>6.7</v>
      </c>
      <c r="S50" s="565">
        <v>6.1</v>
      </c>
      <c r="T50" s="565">
        <v>4.5999999999999996</v>
      </c>
      <c r="U50" s="565">
        <v>5.6</v>
      </c>
      <c r="V50" s="565">
        <v>6.3</v>
      </c>
      <c r="W50" s="565">
        <v>5.6</v>
      </c>
      <c r="X50" s="565">
        <v>4.7</v>
      </c>
      <c r="Y50" s="565">
        <v>6.1</v>
      </c>
      <c r="Z50" s="565">
        <v>6.3</v>
      </c>
      <c r="AA50" s="565">
        <v>5.9</v>
      </c>
      <c r="AB50" s="565">
        <v>5</v>
      </c>
      <c r="AC50" s="565">
        <v>6.3</v>
      </c>
      <c r="AD50" s="565">
        <v>6.3</v>
      </c>
      <c r="AE50" s="565">
        <v>8.4</v>
      </c>
      <c r="AF50" s="565">
        <v>6.2</v>
      </c>
      <c r="AG50" s="565">
        <v>7.6</v>
      </c>
      <c r="AH50" s="692">
        <v>6.3411597899999999</v>
      </c>
      <c r="AI50" s="692">
        <v>5.4211785400000005</v>
      </c>
      <c r="AJ50" s="692">
        <v>5.4507761000000006</v>
      </c>
      <c r="AK50" s="692">
        <v>6.3142663599999977</v>
      </c>
      <c r="AL50" s="692">
        <v>6.2659500799999996</v>
      </c>
      <c r="AM50" s="692">
        <v>5.5726987300000008</v>
      </c>
      <c r="AN50" s="692">
        <v>5.5</v>
      </c>
      <c r="AO50" s="692">
        <v>6.1</v>
      </c>
      <c r="AP50" s="691">
        <v>6.5</v>
      </c>
    </row>
    <row r="51" spans="1:43" ht="18">
      <c r="A51" s="8" t="s">
        <v>1178</v>
      </c>
      <c r="B51" s="565">
        <v>1.2</v>
      </c>
      <c r="C51" s="565">
        <v>0.9</v>
      </c>
      <c r="D51" s="565">
        <v>0.6</v>
      </c>
      <c r="E51" s="565">
        <v>0.7</v>
      </c>
      <c r="F51" s="565">
        <v>0.5</v>
      </c>
      <c r="G51" s="565">
        <v>0.3</v>
      </c>
      <c r="H51" s="565">
        <v>0.7</v>
      </c>
      <c r="I51" s="565">
        <v>0.4</v>
      </c>
      <c r="J51" s="565">
        <v>0.4</v>
      </c>
      <c r="K51" s="565">
        <v>0.2</v>
      </c>
      <c r="L51" s="565">
        <v>0.1</v>
      </c>
      <c r="M51" s="565">
        <v>0.4</v>
      </c>
      <c r="N51" s="565">
        <v>0.5</v>
      </c>
      <c r="O51" s="565">
        <v>0.2</v>
      </c>
      <c r="P51" s="565">
        <v>0.1</v>
      </c>
      <c r="Q51" s="565">
        <v>0.6</v>
      </c>
      <c r="R51" s="565">
        <v>0.5</v>
      </c>
      <c r="S51" s="565">
        <v>0.6</v>
      </c>
      <c r="T51" s="565">
        <v>0.1</v>
      </c>
      <c r="U51" s="565">
        <v>0.3</v>
      </c>
      <c r="V51" s="565">
        <v>0.5</v>
      </c>
      <c r="W51" s="565">
        <v>0.2</v>
      </c>
      <c r="X51" s="565">
        <v>0.2</v>
      </c>
      <c r="Y51" s="565">
        <v>0.3</v>
      </c>
      <c r="Z51" s="565">
        <v>0.7</v>
      </c>
      <c r="AA51" s="565">
        <v>0</v>
      </c>
      <c r="AB51" s="565">
        <v>0.1</v>
      </c>
      <c r="AC51" s="565">
        <v>0.5</v>
      </c>
      <c r="AD51" s="565">
        <v>0.3</v>
      </c>
      <c r="AE51" s="565">
        <v>0.3</v>
      </c>
      <c r="AF51" s="565">
        <v>0.1</v>
      </c>
      <c r="AG51" s="565">
        <v>0.2</v>
      </c>
      <c r="AH51" s="692">
        <v>0.53478146599999998</v>
      </c>
      <c r="AI51" s="692">
        <v>0.156029152</v>
      </c>
      <c r="AJ51" s="692">
        <v>0.18093450972000003</v>
      </c>
      <c r="AK51" s="692">
        <v>0.14477058517999997</v>
      </c>
      <c r="AL51" s="692">
        <v>0.19850925319534901</v>
      </c>
      <c r="AM51" s="692">
        <v>0.10572839321627903</v>
      </c>
      <c r="AN51" s="692">
        <v>0</v>
      </c>
      <c r="AO51" s="692">
        <v>0.6</v>
      </c>
      <c r="AP51" s="691">
        <v>0.3</v>
      </c>
    </row>
    <row r="52" spans="1:43" s="75" customFormat="1" ht="21" thickBot="1">
      <c r="A52" s="37" t="s">
        <v>1095</v>
      </c>
      <c r="B52" s="568">
        <v>13.7</v>
      </c>
      <c r="C52" s="568">
        <v>11.3</v>
      </c>
      <c r="D52" s="568">
        <v>9.6</v>
      </c>
      <c r="E52" s="568">
        <v>10.6</v>
      </c>
      <c r="F52" s="553">
        <v>13.5</v>
      </c>
      <c r="G52" s="553">
        <v>11.2</v>
      </c>
      <c r="H52" s="553">
        <v>10.199999999999999</v>
      </c>
      <c r="I52" s="553">
        <v>13.3</v>
      </c>
      <c r="J52" s="553">
        <v>12.8</v>
      </c>
      <c r="K52" s="553">
        <v>12</v>
      </c>
      <c r="L52" s="553">
        <v>11.8</v>
      </c>
      <c r="M52" s="553">
        <v>12.1</v>
      </c>
      <c r="N52" s="553">
        <v>13.9</v>
      </c>
      <c r="O52" s="553">
        <v>11.2</v>
      </c>
      <c r="P52" s="553">
        <v>10</v>
      </c>
      <c r="Q52" s="553">
        <v>11.1</v>
      </c>
      <c r="R52" s="553">
        <v>12.5</v>
      </c>
      <c r="S52" s="553">
        <v>11.6</v>
      </c>
      <c r="T52" s="553">
        <v>9.6999999999999993</v>
      </c>
      <c r="U52" s="553">
        <v>11.7</v>
      </c>
      <c r="V52" s="553">
        <v>13.3</v>
      </c>
      <c r="W52" s="553">
        <v>11</v>
      </c>
      <c r="X52" s="553">
        <v>7.8</v>
      </c>
      <c r="Y52" s="553">
        <v>11.4</v>
      </c>
      <c r="Z52" s="553">
        <v>12</v>
      </c>
      <c r="AA52" s="553">
        <v>11.3</v>
      </c>
      <c r="AB52" s="553">
        <v>9.5</v>
      </c>
      <c r="AC52" s="553">
        <v>12.7</v>
      </c>
      <c r="AD52" s="553">
        <v>13.3</v>
      </c>
      <c r="AE52" s="553">
        <v>16.2</v>
      </c>
      <c r="AF52" s="553">
        <v>12.8</v>
      </c>
      <c r="AG52" s="553">
        <v>16.899999999999999</v>
      </c>
      <c r="AH52" s="800">
        <v>13.5575683999056</v>
      </c>
      <c r="AI52" s="800">
        <v>11.079166825713598</v>
      </c>
      <c r="AJ52" s="800">
        <v>10.650761944426996</v>
      </c>
      <c r="AK52" s="800">
        <v>12.568332922447006</v>
      </c>
      <c r="AL52" s="800">
        <v>11.867616424249299</v>
      </c>
      <c r="AM52" s="800">
        <v>10.373261256065803</v>
      </c>
      <c r="AN52" s="800">
        <v>9.6999999999999993</v>
      </c>
      <c r="AO52" s="800">
        <v>11.5</v>
      </c>
      <c r="AP52" s="723">
        <v>11.7</v>
      </c>
      <c r="AQ52" s="73"/>
    </row>
    <row r="53" spans="1:43" ht="21" thickTop="1">
      <c r="A53" s="8"/>
      <c r="B53" s="612"/>
      <c r="C53" s="612"/>
      <c r="D53" s="612"/>
      <c r="E53" s="612"/>
      <c r="F53" s="612"/>
      <c r="G53" s="612"/>
      <c r="H53" s="612"/>
      <c r="I53" s="612"/>
      <c r="J53" s="612"/>
      <c r="K53" s="612"/>
      <c r="L53" s="612"/>
      <c r="M53" s="612"/>
    </row>
    <row r="54" spans="1:43" ht="39" customHeight="1">
      <c r="A54" s="1" t="s">
        <v>358</v>
      </c>
      <c r="B54" s="612"/>
      <c r="C54" s="612"/>
      <c r="D54" s="612"/>
      <c r="E54" s="612"/>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437"/>
    </row>
    <row r="55" spans="1:43" ht="18.75" thickBot="1">
      <c r="A55" s="29" t="s">
        <v>249</v>
      </c>
      <c r="B55" s="580" t="s">
        <v>18</v>
      </c>
      <c r="C55" s="580" t="s">
        <v>19</v>
      </c>
      <c r="D55" s="580" t="s">
        <v>20</v>
      </c>
      <c r="E55" s="580" t="s">
        <v>21</v>
      </c>
      <c r="F55" s="580" t="s">
        <v>22</v>
      </c>
      <c r="G55" s="580" t="s">
        <v>23</v>
      </c>
      <c r="H55" s="580" t="s">
        <v>24</v>
      </c>
      <c r="I55" s="580" t="s">
        <v>25</v>
      </c>
      <c r="J55" s="580" t="s">
        <v>26</v>
      </c>
      <c r="K55" s="580" t="s">
        <v>27</v>
      </c>
      <c r="L55" s="580" t="s">
        <v>28</v>
      </c>
      <c r="M55" s="580" t="s">
        <v>29</v>
      </c>
      <c r="N55" s="580" t="s">
        <v>30</v>
      </c>
      <c r="O55" s="580" t="s">
        <v>31</v>
      </c>
      <c r="P55" s="580" t="s">
        <v>32</v>
      </c>
      <c r="Q55" s="580" t="s">
        <v>33</v>
      </c>
      <c r="R55" s="580" t="s">
        <v>34</v>
      </c>
      <c r="S55" s="580" t="s">
        <v>35</v>
      </c>
      <c r="T55" s="580" t="s">
        <v>36</v>
      </c>
      <c r="U55" s="580" t="s">
        <v>37</v>
      </c>
      <c r="V55" s="580" t="s">
        <v>38</v>
      </c>
      <c r="W55" s="580" t="s">
        <v>39</v>
      </c>
      <c r="X55" s="580" t="s">
        <v>40</v>
      </c>
      <c r="Y55" s="580" t="s">
        <v>41</v>
      </c>
      <c r="Z55" s="580" t="s">
        <v>6</v>
      </c>
      <c r="AA55" s="580" t="s">
        <v>690</v>
      </c>
      <c r="AB55" s="580" t="s">
        <v>695</v>
      </c>
      <c r="AC55" s="580" t="s">
        <v>701</v>
      </c>
      <c r="AD55" s="580" t="s">
        <v>704</v>
      </c>
      <c r="AE55" s="580" t="s">
        <v>730</v>
      </c>
      <c r="AF55" s="580" t="s">
        <v>776</v>
      </c>
      <c r="AG55" s="580" t="s">
        <v>791</v>
      </c>
      <c r="AH55" s="580" t="s">
        <v>842</v>
      </c>
      <c r="AI55" s="580" t="s">
        <v>884</v>
      </c>
      <c r="AJ55" s="580" t="s">
        <v>925</v>
      </c>
      <c r="AK55" s="580" t="s">
        <v>938</v>
      </c>
      <c r="AL55" s="580" t="s">
        <v>955</v>
      </c>
      <c r="AM55" s="580" t="s">
        <v>982</v>
      </c>
      <c r="AN55" s="580" t="s">
        <v>986</v>
      </c>
      <c r="AO55" s="580" t="s">
        <v>1067</v>
      </c>
      <c r="AP55" s="363" t="s">
        <v>1164</v>
      </c>
    </row>
    <row r="56" spans="1:43" ht="20.25" customHeight="1">
      <c r="A56" s="8" t="s">
        <v>362</v>
      </c>
      <c r="B56" s="554">
        <v>42</v>
      </c>
      <c r="C56" s="554">
        <v>40</v>
      </c>
      <c r="D56" s="554">
        <v>41</v>
      </c>
      <c r="E56" s="554">
        <v>37</v>
      </c>
      <c r="F56" s="607">
        <v>48</v>
      </c>
      <c r="G56" s="607">
        <v>53</v>
      </c>
      <c r="H56" s="607">
        <v>40</v>
      </c>
      <c r="I56" s="607">
        <v>45</v>
      </c>
      <c r="J56" s="607">
        <v>48</v>
      </c>
      <c r="K56" s="607">
        <v>54</v>
      </c>
      <c r="L56" s="607">
        <v>57</v>
      </c>
      <c r="M56" s="607">
        <v>48</v>
      </c>
      <c r="N56" s="607">
        <v>47</v>
      </c>
      <c r="O56" s="607">
        <v>51</v>
      </c>
      <c r="P56" s="607">
        <v>43</v>
      </c>
      <c r="Q56" s="607">
        <v>38</v>
      </c>
      <c r="R56" s="607">
        <v>42</v>
      </c>
      <c r="S56" s="607">
        <v>42</v>
      </c>
      <c r="T56" s="607">
        <v>51</v>
      </c>
      <c r="U56" s="607">
        <v>49</v>
      </c>
      <c r="V56" s="607">
        <v>48</v>
      </c>
      <c r="W56" s="607">
        <v>47</v>
      </c>
      <c r="X56" s="607">
        <v>38</v>
      </c>
      <c r="Y56" s="607">
        <v>43</v>
      </c>
      <c r="Z56" s="607">
        <v>41</v>
      </c>
      <c r="AA56" s="607">
        <v>45</v>
      </c>
      <c r="AB56" s="607">
        <v>45</v>
      </c>
      <c r="AC56" s="607">
        <v>45</v>
      </c>
      <c r="AD56" s="607">
        <v>50</v>
      </c>
      <c r="AE56" s="607">
        <v>47</v>
      </c>
      <c r="AF56" s="607">
        <v>50</v>
      </c>
      <c r="AG56" s="607">
        <v>53</v>
      </c>
      <c r="AH56" s="680">
        <v>49.28337403005191</v>
      </c>
      <c r="AI56" s="680">
        <v>49.660405157399772</v>
      </c>
      <c r="AJ56" s="680">
        <v>47.12387114551197</v>
      </c>
      <c r="AK56" s="680">
        <v>48.608642172072116</v>
      </c>
      <c r="AL56" s="680">
        <v>45.528578763412334</v>
      </c>
      <c r="AM56" s="680">
        <v>45.258998274088377</v>
      </c>
      <c r="AN56" s="680">
        <v>43</v>
      </c>
      <c r="AO56" s="680">
        <v>42</v>
      </c>
      <c r="AP56" s="667">
        <v>43</v>
      </c>
    </row>
    <row r="57" spans="1:43" ht="18">
      <c r="A57" s="8" t="s">
        <v>364</v>
      </c>
      <c r="B57" s="554">
        <v>49</v>
      </c>
      <c r="C57" s="554">
        <v>52</v>
      </c>
      <c r="D57" s="554">
        <v>53</v>
      </c>
      <c r="E57" s="554">
        <v>56</v>
      </c>
      <c r="F57" s="554">
        <v>49</v>
      </c>
      <c r="G57" s="554">
        <v>45</v>
      </c>
      <c r="H57" s="554">
        <v>53</v>
      </c>
      <c r="I57" s="554">
        <v>52</v>
      </c>
      <c r="J57" s="554">
        <v>49</v>
      </c>
      <c r="K57" s="554">
        <v>45</v>
      </c>
      <c r="L57" s="554">
        <v>43</v>
      </c>
      <c r="M57" s="554">
        <v>49</v>
      </c>
      <c r="N57" s="554">
        <v>49</v>
      </c>
      <c r="O57" s="554">
        <v>48</v>
      </c>
      <c r="P57" s="554">
        <v>56</v>
      </c>
      <c r="Q57" s="554">
        <v>56</v>
      </c>
      <c r="R57" s="554">
        <v>54</v>
      </c>
      <c r="S57" s="554">
        <v>53</v>
      </c>
      <c r="T57" s="554">
        <v>48</v>
      </c>
      <c r="U57" s="554">
        <v>48</v>
      </c>
      <c r="V57" s="554">
        <v>48</v>
      </c>
      <c r="W57" s="554">
        <v>51</v>
      </c>
      <c r="X57" s="554">
        <v>60</v>
      </c>
      <c r="Y57" s="554">
        <v>54</v>
      </c>
      <c r="Z57" s="554">
        <v>53</v>
      </c>
      <c r="AA57" s="554">
        <v>52</v>
      </c>
      <c r="AB57" s="554">
        <v>52</v>
      </c>
      <c r="AC57" s="554">
        <v>52</v>
      </c>
      <c r="AD57" s="554">
        <v>48</v>
      </c>
      <c r="AE57" s="554">
        <v>52</v>
      </c>
      <c r="AF57" s="554">
        <v>49</v>
      </c>
      <c r="AG57" s="554">
        <v>45</v>
      </c>
      <c r="AH57" s="680">
        <v>46.772102510979423</v>
      </c>
      <c r="AI57" s="680">
        <v>48.931283599936478</v>
      </c>
      <c r="AJ57" s="680">
        <v>51.177334808915852</v>
      </c>
      <c r="AK57" s="680">
        <v>50.239489986159867</v>
      </c>
      <c r="AL57" s="680">
        <v>52.798724326787969</v>
      </c>
      <c r="AM57" s="680">
        <v>53.721762061486153</v>
      </c>
      <c r="AN57" s="680">
        <v>57</v>
      </c>
      <c r="AO57" s="680">
        <v>53</v>
      </c>
      <c r="AP57" s="667">
        <v>55</v>
      </c>
    </row>
    <row r="58" spans="1:43" ht="18">
      <c r="A58" s="8" t="s">
        <v>367</v>
      </c>
      <c r="B58" s="554">
        <v>9</v>
      </c>
      <c r="C58" s="554">
        <v>8</v>
      </c>
      <c r="D58" s="554">
        <v>6</v>
      </c>
      <c r="E58" s="554">
        <v>7</v>
      </c>
      <c r="F58" s="554">
        <v>3</v>
      </c>
      <c r="G58" s="554">
        <v>2</v>
      </c>
      <c r="H58" s="554">
        <v>7</v>
      </c>
      <c r="I58" s="554">
        <v>3</v>
      </c>
      <c r="J58" s="554">
        <v>3</v>
      </c>
      <c r="K58" s="554">
        <v>1</v>
      </c>
      <c r="L58" s="554">
        <v>1</v>
      </c>
      <c r="M58" s="554">
        <v>3</v>
      </c>
      <c r="N58" s="554">
        <v>4</v>
      </c>
      <c r="O58" s="554">
        <v>1</v>
      </c>
      <c r="P58" s="554">
        <v>1</v>
      </c>
      <c r="Q58" s="554">
        <v>6</v>
      </c>
      <c r="R58" s="554">
        <v>4</v>
      </c>
      <c r="S58" s="554">
        <v>5</v>
      </c>
      <c r="T58" s="554">
        <v>1</v>
      </c>
      <c r="U58" s="554">
        <v>3</v>
      </c>
      <c r="V58" s="554">
        <v>4</v>
      </c>
      <c r="W58" s="554">
        <v>2</v>
      </c>
      <c r="X58" s="554">
        <v>2</v>
      </c>
      <c r="Y58" s="554">
        <v>3</v>
      </c>
      <c r="Z58" s="554">
        <v>6</v>
      </c>
      <c r="AA58" s="554">
        <v>3</v>
      </c>
      <c r="AB58" s="554">
        <v>3</v>
      </c>
      <c r="AC58" s="554">
        <v>3</v>
      </c>
      <c r="AD58" s="554">
        <v>2</v>
      </c>
      <c r="AE58" s="554">
        <v>2</v>
      </c>
      <c r="AF58" s="554">
        <v>1</v>
      </c>
      <c r="AG58" s="554">
        <v>1</v>
      </c>
      <c r="AH58" s="680">
        <v>3.9445234589686717</v>
      </c>
      <c r="AI58" s="680">
        <v>1.4083112426637761</v>
      </c>
      <c r="AJ58" s="680">
        <v>1.6987940455722408</v>
      </c>
      <c r="AK58" s="680">
        <v>1.1518678417679415</v>
      </c>
      <c r="AL58" s="680">
        <v>1.6726969098001156</v>
      </c>
      <c r="AM58" s="680">
        <v>1.0192396644252448</v>
      </c>
      <c r="AN58" s="680">
        <v>0</v>
      </c>
      <c r="AO58" s="680">
        <v>5</v>
      </c>
      <c r="AP58" s="697">
        <v>2</v>
      </c>
    </row>
    <row r="59" spans="1:43" s="75" customFormat="1" ht="21" thickBot="1">
      <c r="A59" s="37" t="s">
        <v>1095</v>
      </c>
      <c r="B59" s="555">
        <v>100</v>
      </c>
      <c r="C59" s="555">
        <v>100</v>
      </c>
      <c r="D59" s="555">
        <v>100</v>
      </c>
      <c r="E59" s="555">
        <v>100</v>
      </c>
      <c r="F59" s="555">
        <v>100</v>
      </c>
      <c r="G59" s="555">
        <v>100</v>
      </c>
      <c r="H59" s="555">
        <v>100</v>
      </c>
      <c r="I59" s="555">
        <v>100</v>
      </c>
      <c r="J59" s="555">
        <v>100</v>
      </c>
      <c r="K59" s="555">
        <v>100</v>
      </c>
      <c r="L59" s="555">
        <v>100</v>
      </c>
      <c r="M59" s="555">
        <v>100</v>
      </c>
      <c r="N59" s="555">
        <v>100</v>
      </c>
      <c r="O59" s="555">
        <v>100</v>
      </c>
      <c r="P59" s="555">
        <v>100</v>
      </c>
      <c r="Q59" s="555">
        <v>100</v>
      </c>
      <c r="R59" s="555">
        <v>100</v>
      </c>
      <c r="S59" s="555">
        <v>100</v>
      </c>
      <c r="T59" s="555">
        <v>100</v>
      </c>
      <c r="U59" s="555">
        <v>100</v>
      </c>
      <c r="V59" s="555">
        <v>100</v>
      </c>
      <c r="W59" s="555">
        <v>100</v>
      </c>
      <c r="X59" s="555">
        <v>100</v>
      </c>
      <c r="Y59" s="555">
        <v>100</v>
      </c>
      <c r="Z59" s="555">
        <v>100</v>
      </c>
      <c r="AA59" s="555">
        <v>100</v>
      </c>
      <c r="AB59" s="555">
        <v>100</v>
      </c>
      <c r="AC59" s="555">
        <v>100</v>
      </c>
      <c r="AD59" s="555">
        <v>100</v>
      </c>
      <c r="AE59" s="555">
        <v>100</v>
      </c>
      <c r="AF59" s="555">
        <v>100</v>
      </c>
      <c r="AG59" s="555">
        <v>100</v>
      </c>
      <c r="AH59" s="702">
        <v>100</v>
      </c>
      <c r="AI59" s="702">
        <v>100</v>
      </c>
      <c r="AJ59" s="702">
        <v>100</v>
      </c>
      <c r="AK59" s="702">
        <v>100</v>
      </c>
      <c r="AL59" s="702">
        <v>100</v>
      </c>
      <c r="AM59" s="702">
        <v>100</v>
      </c>
      <c r="AN59" s="702">
        <v>100</v>
      </c>
      <c r="AO59" s="702">
        <v>100</v>
      </c>
      <c r="AP59" s="703">
        <v>100</v>
      </c>
      <c r="AQ59" s="73"/>
    </row>
    <row r="60" spans="1:43" s="75" customFormat="1" ht="21" thickTop="1">
      <c r="A60" s="7"/>
      <c r="B60" s="676"/>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435"/>
      <c r="AQ60" s="73"/>
    </row>
    <row r="61" spans="1:43" s="75" customFormat="1" ht="39" customHeight="1">
      <c r="A61" s="686" t="s">
        <v>823</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437"/>
      <c r="AQ61" s="73"/>
    </row>
    <row r="62" spans="1:43" s="75" customFormat="1" ht="21" thickBot="1">
      <c r="A62" s="693" t="s">
        <v>336</v>
      </c>
      <c r="B62" s="695" t="s">
        <v>18</v>
      </c>
      <c r="C62" s="695" t="s">
        <v>19</v>
      </c>
      <c r="D62" s="695" t="s">
        <v>20</v>
      </c>
      <c r="E62" s="695" t="s">
        <v>21</v>
      </c>
      <c r="F62" s="695" t="s">
        <v>22</v>
      </c>
      <c r="G62" s="695" t="s">
        <v>23</v>
      </c>
      <c r="H62" s="695" t="s">
        <v>24</v>
      </c>
      <c r="I62" s="695" t="s">
        <v>25</v>
      </c>
      <c r="J62" s="695" t="s">
        <v>26</v>
      </c>
      <c r="K62" s="695" t="s">
        <v>27</v>
      </c>
      <c r="L62" s="695" t="s">
        <v>28</v>
      </c>
      <c r="M62" s="695" t="s">
        <v>29</v>
      </c>
      <c r="N62" s="695" t="s">
        <v>30</v>
      </c>
      <c r="O62" s="695" t="s">
        <v>31</v>
      </c>
      <c r="P62" s="695" t="s">
        <v>32</v>
      </c>
      <c r="Q62" s="695" t="s">
        <v>33</v>
      </c>
      <c r="R62" s="695" t="s">
        <v>34</v>
      </c>
      <c r="S62" s="695" t="s">
        <v>35</v>
      </c>
      <c r="T62" s="695" t="s">
        <v>36</v>
      </c>
      <c r="U62" s="695" t="s">
        <v>37</v>
      </c>
      <c r="V62" s="695" t="s">
        <v>38</v>
      </c>
      <c r="W62" s="695" t="s">
        <v>39</v>
      </c>
      <c r="X62" s="695" t="s">
        <v>40</v>
      </c>
      <c r="Y62" s="695" t="s">
        <v>41</v>
      </c>
      <c r="Z62" s="695" t="s">
        <v>6</v>
      </c>
      <c r="AA62" s="695" t="s">
        <v>690</v>
      </c>
      <c r="AB62" s="695" t="s">
        <v>695</v>
      </c>
      <c r="AC62" s="695" t="s">
        <v>701</v>
      </c>
      <c r="AD62" s="695" t="s">
        <v>704</v>
      </c>
      <c r="AE62" s="695" t="s">
        <v>730</v>
      </c>
      <c r="AF62" s="695" t="s">
        <v>776</v>
      </c>
      <c r="AG62" s="695" t="s">
        <v>791</v>
      </c>
      <c r="AH62" s="695" t="s">
        <v>842</v>
      </c>
      <c r="AI62" s="695" t="s">
        <v>884</v>
      </c>
      <c r="AJ62" s="695" t="s">
        <v>925</v>
      </c>
      <c r="AK62" s="695" t="s">
        <v>938</v>
      </c>
      <c r="AL62" s="695" t="s">
        <v>955</v>
      </c>
      <c r="AM62" s="695" t="s">
        <v>982</v>
      </c>
      <c r="AN62" s="695" t="s">
        <v>986</v>
      </c>
      <c r="AO62" s="695" t="s">
        <v>1067</v>
      </c>
      <c r="AP62" s="696" t="s">
        <v>1164</v>
      </c>
      <c r="AQ62" s="73"/>
    </row>
    <row r="63" spans="1:43" s="75" customFormat="1">
      <c r="A63" s="694" t="s">
        <v>362</v>
      </c>
      <c r="B63" s="692"/>
      <c r="C63" s="692"/>
      <c r="D63" s="692"/>
      <c r="E63" s="692"/>
      <c r="F63" s="692"/>
      <c r="G63" s="692"/>
      <c r="H63" s="692"/>
      <c r="I63" s="692"/>
      <c r="J63" s="692"/>
      <c r="K63" s="692"/>
      <c r="L63" s="692"/>
      <c r="M63" s="692"/>
      <c r="N63" s="692"/>
      <c r="O63" s="692"/>
      <c r="P63" s="692"/>
      <c r="Q63" s="692"/>
      <c r="R63" s="692"/>
      <c r="S63" s="692"/>
      <c r="T63" s="692"/>
      <c r="U63" s="692"/>
      <c r="V63" s="692"/>
      <c r="W63" s="692"/>
      <c r="X63" s="692"/>
      <c r="Y63" s="692"/>
      <c r="Z63" s="692">
        <v>0</v>
      </c>
      <c r="AA63" s="692">
        <v>0</v>
      </c>
      <c r="AB63" s="692">
        <v>0</v>
      </c>
      <c r="AC63" s="692">
        <v>0</v>
      </c>
      <c r="AD63" s="692">
        <v>0</v>
      </c>
      <c r="AE63" s="692">
        <v>1.1000000000000001</v>
      </c>
      <c r="AF63" s="692">
        <v>1.2</v>
      </c>
      <c r="AG63" s="692">
        <v>0.9</v>
      </c>
      <c r="AH63" s="692">
        <v>0</v>
      </c>
      <c r="AI63" s="692">
        <v>0</v>
      </c>
      <c r="AJ63" s="692">
        <v>0</v>
      </c>
      <c r="AK63" s="692">
        <v>0</v>
      </c>
      <c r="AL63" s="692">
        <v>0</v>
      </c>
      <c r="AM63" s="692">
        <v>0</v>
      </c>
      <c r="AN63" s="692">
        <v>0</v>
      </c>
      <c r="AO63" s="692">
        <v>0</v>
      </c>
      <c r="AP63" s="691">
        <v>0</v>
      </c>
      <c r="AQ63" s="73"/>
    </row>
    <row r="64" spans="1:43" s="75" customFormat="1">
      <c r="A64" s="694" t="s">
        <v>951</v>
      </c>
      <c r="B64" s="692"/>
      <c r="C64" s="692"/>
      <c r="D64" s="692"/>
      <c r="E64" s="692"/>
      <c r="F64" s="692"/>
      <c r="G64" s="692"/>
      <c r="H64" s="692"/>
      <c r="I64" s="692"/>
      <c r="J64" s="692"/>
      <c r="K64" s="692"/>
      <c r="L64" s="692"/>
      <c r="M64" s="692"/>
      <c r="N64" s="692"/>
      <c r="O64" s="692"/>
      <c r="P64" s="692"/>
      <c r="Q64" s="692"/>
      <c r="R64" s="692"/>
      <c r="S64" s="692"/>
      <c r="T64" s="692"/>
      <c r="U64" s="692"/>
      <c r="V64" s="692"/>
      <c r="W64" s="692"/>
      <c r="X64" s="692"/>
      <c r="Y64" s="692"/>
      <c r="Z64" s="692">
        <v>0.4</v>
      </c>
      <c r="AA64" s="692">
        <v>0.3</v>
      </c>
      <c r="AB64" s="692">
        <v>0.2</v>
      </c>
      <c r="AC64" s="692">
        <v>0.4</v>
      </c>
      <c r="AD64" s="692">
        <v>0.3</v>
      </c>
      <c r="AE64" s="692">
        <v>5.5</v>
      </c>
      <c r="AF64" s="692">
        <v>8.3000000000000007</v>
      </c>
      <c r="AG64" s="692">
        <v>9.1999999999999993</v>
      </c>
      <c r="AH64" s="692">
        <v>0.40060917900999998</v>
      </c>
      <c r="AI64" s="692">
        <v>0.31473367009000003</v>
      </c>
      <c r="AJ64" s="692">
        <v>0.111474038</v>
      </c>
      <c r="AK64" s="692">
        <v>0.237302711</v>
      </c>
      <c r="AL64" s="692">
        <v>0.23535367199999999</v>
      </c>
      <c r="AM64" s="692">
        <v>0.14118225400000003</v>
      </c>
      <c r="AN64" s="692">
        <v>0.2</v>
      </c>
      <c r="AO64" s="692">
        <v>0.2</v>
      </c>
      <c r="AP64" s="691">
        <v>0.2</v>
      </c>
      <c r="AQ64" s="73"/>
    </row>
    <row r="65" spans="1:43" s="75" customFormat="1" ht="21" thickBot="1">
      <c r="A65" s="37" t="s">
        <v>1095</v>
      </c>
      <c r="B65" s="568"/>
      <c r="C65" s="568"/>
      <c r="D65" s="568"/>
      <c r="E65" s="568"/>
      <c r="F65" s="553"/>
      <c r="G65" s="553"/>
      <c r="H65" s="553"/>
      <c r="I65" s="553"/>
      <c r="J65" s="553"/>
      <c r="K65" s="553"/>
      <c r="L65" s="553"/>
      <c r="M65" s="553"/>
      <c r="N65" s="553"/>
      <c r="O65" s="553"/>
      <c r="P65" s="553"/>
      <c r="Q65" s="553"/>
      <c r="R65" s="553"/>
      <c r="S65" s="553"/>
      <c r="T65" s="553"/>
      <c r="U65" s="553"/>
      <c r="V65" s="553"/>
      <c r="W65" s="553"/>
      <c r="X65" s="553"/>
      <c r="Y65" s="553"/>
      <c r="Z65" s="553">
        <v>0.4</v>
      </c>
      <c r="AA65" s="553">
        <v>0.3</v>
      </c>
      <c r="AB65" s="553">
        <v>0.2</v>
      </c>
      <c r="AC65" s="553">
        <v>0.4</v>
      </c>
      <c r="AD65" s="553">
        <v>0.3</v>
      </c>
      <c r="AE65" s="553">
        <v>6.7</v>
      </c>
      <c r="AF65" s="553">
        <v>9.5</v>
      </c>
      <c r="AG65" s="553">
        <v>10.1</v>
      </c>
      <c r="AH65" s="800">
        <v>0.40060907900999998</v>
      </c>
      <c r="AI65" s="800">
        <v>0.31473376999000002</v>
      </c>
      <c r="AJ65" s="800">
        <v>0.111474038</v>
      </c>
      <c r="AK65" s="800">
        <v>0.237302711</v>
      </c>
      <c r="AL65" s="800">
        <v>0.23535367199999999</v>
      </c>
      <c r="AM65" s="800">
        <v>0.14118225400000003</v>
      </c>
      <c r="AN65" s="800">
        <v>0.2</v>
      </c>
      <c r="AO65" s="800">
        <v>0.2</v>
      </c>
      <c r="AP65" s="723">
        <v>0.2</v>
      </c>
      <c r="AQ65" s="73"/>
    </row>
    <row r="66" spans="1:43" s="75" customFormat="1" ht="21" thickTop="1">
      <c r="A66" s="694" t="s">
        <v>824</v>
      </c>
      <c r="B66" s="698"/>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9"/>
      <c r="AQ66" s="73"/>
    </row>
    <row r="67" spans="1:43" s="75" customFormat="1" ht="39" customHeight="1">
      <c r="A67" s="686" t="s">
        <v>823</v>
      </c>
      <c r="B67" s="698"/>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98"/>
      <c r="AJ67" s="698"/>
      <c r="AK67" s="698"/>
      <c r="AL67" s="698"/>
      <c r="AM67" s="698"/>
      <c r="AN67" s="698"/>
      <c r="AO67" s="698"/>
      <c r="AP67" s="699"/>
      <c r="AQ67" s="73"/>
    </row>
    <row r="68" spans="1:43" s="75" customFormat="1" ht="21" thickBot="1">
      <c r="A68" s="693" t="s">
        <v>249</v>
      </c>
      <c r="B68" s="695" t="s">
        <v>18</v>
      </c>
      <c r="C68" s="695" t="s">
        <v>19</v>
      </c>
      <c r="D68" s="695" t="s">
        <v>20</v>
      </c>
      <c r="E68" s="695" t="s">
        <v>21</v>
      </c>
      <c r="F68" s="695" t="s">
        <v>22</v>
      </c>
      <c r="G68" s="695" t="s">
        <v>23</v>
      </c>
      <c r="H68" s="695" t="s">
        <v>24</v>
      </c>
      <c r="I68" s="695" t="s">
        <v>25</v>
      </c>
      <c r="J68" s="695" t="s">
        <v>26</v>
      </c>
      <c r="K68" s="695" t="s">
        <v>27</v>
      </c>
      <c r="L68" s="695" t="s">
        <v>28</v>
      </c>
      <c r="M68" s="695" t="s">
        <v>29</v>
      </c>
      <c r="N68" s="695" t="s">
        <v>30</v>
      </c>
      <c r="O68" s="695" t="s">
        <v>31</v>
      </c>
      <c r="P68" s="695" t="s">
        <v>32</v>
      </c>
      <c r="Q68" s="695" t="s">
        <v>33</v>
      </c>
      <c r="R68" s="695" t="s">
        <v>34</v>
      </c>
      <c r="S68" s="695" t="s">
        <v>35</v>
      </c>
      <c r="T68" s="695" t="s">
        <v>36</v>
      </c>
      <c r="U68" s="695" t="s">
        <v>37</v>
      </c>
      <c r="V68" s="695" t="s">
        <v>38</v>
      </c>
      <c r="W68" s="695" t="s">
        <v>39</v>
      </c>
      <c r="X68" s="695" t="s">
        <v>40</v>
      </c>
      <c r="Y68" s="695" t="s">
        <v>41</v>
      </c>
      <c r="Z68" s="695" t="s">
        <v>6</v>
      </c>
      <c r="AA68" s="695" t="s">
        <v>690</v>
      </c>
      <c r="AB68" s="695" t="s">
        <v>695</v>
      </c>
      <c r="AC68" s="695" t="s">
        <v>701</v>
      </c>
      <c r="AD68" s="695" t="s">
        <v>704</v>
      </c>
      <c r="AE68" s="695" t="s">
        <v>730</v>
      </c>
      <c r="AF68" s="695" t="s">
        <v>776</v>
      </c>
      <c r="AG68" s="695" t="s">
        <v>791</v>
      </c>
      <c r="AH68" s="695" t="s">
        <v>842</v>
      </c>
      <c r="AI68" s="695" t="s">
        <v>884</v>
      </c>
      <c r="AJ68" s="695" t="s">
        <v>925</v>
      </c>
      <c r="AK68" s="695" t="s">
        <v>938</v>
      </c>
      <c r="AL68" s="695" t="s">
        <v>955</v>
      </c>
      <c r="AM68" s="695" t="s">
        <v>982</v>
      </c>
      <c r="AN68" s="695" t="s">
        <v>986</v>
      </c>
      <c r="AO68" s="695" t="s">
        <v>1067</v>
      </c>
      <c r="AP68" s="696" t="s">
        <v>1164</v>
      </c>
      <c r="AQ68" s="73"/>
    </row>
    <row r="69" spans="1:43" s="75" customFormat="1">
      <c r="A69" s="694" t="s">
        <v>362</v>
      </c>
      <c r="B69" s="700"/>
      <c r="C69" s="700"/>
      <c r="D69" s="700"/>
      <c r="E69" s="700"/>
      <c r="F69" s="680"/>
      <c r="G69" s="680"/>
      <c r="H69" s="680"/>
      <c r="I69" s="680"/>
      <c r="J69" s="680"/>
      <c r="K69" s="680"/>
      <c r="L69" s="680"/>
      <c r="M69" s="680"/>
      <c r="N69" s="680"/>
      <c r="O69" s="680"/>
      <c r="P69" s="680"/>
      <c r="Q69" s="680"/>
      <c r="R69" s="680"/>
      <c r="S69" s="680"/>
      <c r="T69" s="680"/>
      <c r="U69" s="680"/>
      <c r="V69" s="680"/>
      <c r="W69" s="680"/>
      <c r="X69" s="680"/>
      <c r="Y69" s="680"/>
      <c r="Z69" s="680">
        <v>0</v>
      </c>
      <c r="AA69" s="680">
        <v>0</v>
      </c>
      <c r="AB69" s="680">
        <v>0</v>
      </c>
      <c r="AC69" s="680">
        <v>0</v>
      </c>
      <c r="AD69" s="680">
        <v>0</v>
      </c>
      <c r="AE69" s="680">
        <v>17</v>
      </c>
      <c r="AF69" s="680">
        <v>13</v>
      </c>
      <c r="AG69" s="680">
        <v>9</v>
      </c>
      <c r="AH69" s="680">
        <v>0</v>
      </c>
      <c r="AI69" s="680">
        <v>0</v>
      </c>
      <c r="AJ69" s="680">
        <v>0</v>
      </c>
      <c r="AK69" s="680">
        <v>0</v>
      </c>
      <c r="AL69" s="680">
        <v>0</v>
      </c>
      <c r="AM69" s="680">
        <v>0</v>
      </c>
      <c r="AN69" s="680">
        <v>0</v>
      </c>
      <c r="AO69" s="680">
        <v>0</v>
      </c>
      <c r="AP69" s="667">
        <v>0</v>
      </c>
      <c r="AQ69" s="73"/>
    </row>
    <row r="70" spans="1:43" s="75" customFormat="1">
      <c r="A70" s="694" t="s">
        <v>951</v>
      </c>
      <c r="B70" s="700"/>
      <c r="C70" s="700"/>
      <c r="D70" s="700"/>
      <c r="E70" s="700"/>
      <c r="F70" s="700"/>
      <c r="G70" s="700"/>
      <c r="H70" s="700"/>
      <c r="I70" s="700"/>
      <c r="J70" s="700"/>
      <c r="K70" s="700"/>
      <c r="L70" s="700"/>
      <c r="M70" s="700"/>
      <c r="N70" s="700"/>
      <c r="O70" s="700"/>
      <c r="P70" s="700"/>
      <c r="Q70" s="700"/>
      <c r="R70" s="700"/>
      <c r="S70" s="700"/>
      <c r="T70" s="700"/>
      <c r="U70" s="700"/>
      <c r="V70" s="700"/>
      <c r="W70" s="700"/>
      <c r="X70" s="700"/>
      <c r="Y70" s="700"/>
      <c r="Z70" s="700">
        <v>100</v>
      </c>
      <c r="AA70" s="700">
        <v>100</v>
      </c>
      <c r="AB70" s="700">
        <v>100</v>
      </c>
      <c r="AC70" s="700">
        <v>100</v>
      </c>
      <c r="AD70" s="700">
        <v>100</v>
      </c>
      <c r="AE70" s="700">
        <v>83</v>
      </c>
      <c r="AF70" s="700">
        <v>87</v>
      </c>
      <c r="AG70" s="700">
        <v>91</v>
      </c>
      <c r="AH70" s="700">
        <v>100.00002496199043</v>
      </c>
      <c r="AI70" s="700">
        <v>99.999968258887506</v>
      </c>
      <c r="AJ70" s="700">
        <v>100</v>
      </c>
      <c r="AK70" s="700">
        <v>100</v>
      </c>
      <c r="AL70" s="700">
        <v>100</v>
      </c>
      <c r="AM70" s="700">
        <v>100</v>
      </c>
      <c r="AN70" s="700">
        <v>100</v>
      </c>
      <c r="AO70" s="700">
        <v>100</v>
      </c>
      <c r="AP70" s="697">
        <v>100</v>
      </c>
      <c r="AQ70" s="73"/>
    </row>
    <row r="71" spans="1:43" s="75" customFormat="1" ht="21" thickBot="1">
      <c r="A71" s="687" t="s">
        <v>1095</v>
      </c>
      <c r="B71" s="702"/>
      <c r="C71" s="702"/>
      <c r="D71" s="702"/>
      <c r="E71" s="702"/>
      <c r="F71" s="702"/>
      <c r="G71" s="702"/>
      <c r="H71" s="702"/>
      <c r="I71" s="702"/>
      <c r="J71" s="702"/>
      <c r="K71" s="702"/>
      <c r="L71" s="702"/>
      <c r="M71" s="702"/>
      <c r="N71" s="702"/>
      <c r="O71" s="702"/>
      <c r="P71" s="702"/>
      <c r="Q71" s="702"/>
      <c r="R71" s="702"/>
      <c r="S71" s="702"/>
      <c r="T71" s="702"/>
      <c r="U71" s="702"/>
      <c r="V71" s="702"/>
      <c r="W71" s="702"/>
      <c r="X71" s="702"/>
      <c r="Y71" s="702"/>
      <c r="Z71" s="702">
        <v>100</v>
      </c>
      <c r="AA71" s="702">
        <v>100</v>
      </c>
      <c r="AB71" s="702">
        <v>100</v>
      </c>
      <c r="AC71" s="702">
        <v>100</v>
      </c>
      <c r="AD71" s="702">
        <v>100</v>
      </c>
      <c r="AE71" s="702">
        <v>100</v>
      </c>
      <c r="AF71" s="702">
        <v>100</v>
      </c>
      <c r="AG71" s="702">
        <v>100</v>
      </c>
      <c r="AH71" s="702">
        <v>100</v>
      </c>
      <c r="AI71" s="702">
        <v>100</v>
      </c>
      <c r="AJ71" s="702">
        <v>100</v>
      </c>
      <c r="AK71" s="702">
        <v>100</v>
      </c>
      <c r="AL71" s="702">
        <v>100</v>
      </c>
      <c r="AM71" s="702">
        <v>100</v>
      </c>
      <c r="AN71" s="702">
        <v>100</v>
      </c>
      <c r="AO71" s="702">
        <v>100</v>
      </c>
      <c r="AP71" s="703">
        <v>100</v>
      </c>
      <c r="AQ71" s="73"/>
    </row>
    <row r="72" spans="1:43" ht="21" thickTop="1">
      <c r="A72" s="694" t="s">
        <v>824</v>
      </c>
      <c r="B72" s="612"/>
      <c r="C72" s="612"/>
      <c r="D72" s="612"/>
      <c r="E72" s="612"/>
      <c r="F72" s="612"/>
      <c r="G72" s="612"/>
      <c r="H72" s="612"/>
      <c r="I72" s="612"/>
      <c r="J72" s="612"/>
      <c r="K72" s="612"/>
      <c r="L72" s="612"/>
      <c r="M72" s="612"/>
    </row>
    <row r="73" spans="1:43" ht="39" customHeight="1">
      <c r="A73" s="1" t="s">
        <v>370</v>
      </c>
      <c r="B73" s="612"/>
      <c r="C73" s="612"/>
      <c r="D73" s="612"/>
      <c r="E73" s="612"/>
      <c r="F73" s="612"/>
      <c r="G73" s="612"/>
      <c r="H73" s="612"/>
      <c r="I73" s="612"/>
      <c r="J73" s="612"/>
      <c r="K73" s="612"/>
      <c r="L73" s="612"/>
      <c r="M73" s="612"/>
    </row>
    <row r="74" spans="1:43" ht="18.75" thickBot="1">
      <c r="A74" s="5" t="s">
        <v>17</v>
      </c>
      <c r="B74" s="580" t="s">
        <v>18</v>
      </c>
      <c r="C74" s="580" t="s">
        <v>19</v>
      </c>
      <c r="D74" s="580" t="s">
        <v>20</v>
      </c>
      <c r="E74" s="580" t="s">
        <v>21</v>
      </c>
      <c r="F74" s="580" t="s">
        <v>22</v>
      </c>
      <c r="G74" s="580" t="s">
        <v>23</v>
      </c>
      <c r="H74" s="580" t="s">
        <v>24</v>
      </c>
      <c r="I74" s="580" t="s">
        <v>25</v>
      </c>
      <c r="J74" s="580" t="s">
        <v>26</v>
      </c>
      <c r="K74" s="580" t="s">
        <v>27</v>
      </c>
      <c r="L74" s="580" t="s">
        <v>28</v>
      </c>
      <c r="M74" s="580" t="s">
        <v>29</v>
      </c>
      <c r="N74" s="580" t="s">
        <v>30</v>
      </c>
      <c r="O74" s="580" t="s">
        <v>31</v>
      </c>
      <c r="P74" s="580" t="s">
        <v>32</v>
      </c>
      <c r="Q74" s="580" t="s">
        <v>33</v>
      </c>
      <c r="R74" s="580" t="s">
        <v>34</v>
      </c>
      <c r="S74" s="580" t="s">
        <v>35</v>
      </c>
      <c r="T74" s="580" t="s">
        <v>36</v>
      </c>
      <c r="U74" s="580" t="s">
        <v>37</v>
      </c>
      <c r="V74" s="580" t="s">
        <v>38</v>
      </c>
      <c r="W74" s="580" t="s">
        <v>39</v>
      </c>
      <c r="X74" s="580" t="s">
        <v>40</v>
      </c>
      <c r="Y74" s="580" t="s">
        <v>41</v>
      </c>
      <c r="Z74" s="580" t="s">
        <v>6</v>
      </c>
      <c r="AA74" s="580" t="s">
        <v>690</v>
      </c>
      <c r="AB74" s="580" t="s">
        <v>695</v>
      </c>
      <c r="AC74" s="580" t="s">
        <v>701</v>
      </c>
      <c r="AD74" s="580" t="s">
        <v>704</v>
      </c>
      <c r="AE74" s="580" t="s">
        <v>730</v>
      </c>
      <c r="AF74" s="580" t="s">
        <v>776</v>
      </c>
      <c r="AG74" s="580" t="s">
        <v>791</v>
      </c>
      <c r="AH74" s="580" t="s">
        <v>842</v>
      </c>
      <c r="AI74" s="580" t="s">
        <v>884</v>
      </c>
      <c r="AJ74" s="580" t="s">
        <v>925</v>
      </c>
      <c r="AK74" s="580" t="s">
        <v>938</v>
      </c>
      <c r="AL74" s="580" t="s">
        <v>955</v>
      </c>
      <c r="AM74" s="580" t="s">
        <v>982</v>
      </c>
      <c r="AN74" s="580" t="s">
        <v>986</v>
      </c>
      <c r="AO74" s="580" t="s">
        <v>1067</v>
      </c>
      <c r="AP74" s="363" t="s">
        <v>1164</v>
      </c>
    </row>
    <row r="75" spans="1:43" ht="21">
      <c r="A75" s="707" t="s">
        <v>1075</v>
      </c>
      <c r="B75" s="554"/>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v>911</v>
      </c>
      <c r="AA75" s="554">
        <v>611</v>
      </c>
      <c r="AB75" s="554">
        <v>556</v>
      </c>
      <c r="AC75" s="554">
        <v>799</v>
      </c>
      <c r="AD75" s="554">
        <v>585</v>
      </c>
      <c r="AE75" s="607">
        <v>555</v>
      </c>
      <c r="AF75" s="607">
        <v>552</v>
      </c>
      <c r="AG75" s="607">
        <v>802</v>
      </c>
      <c r="AH75" s="680">
        <v>915.41697063313006</v>
      </c>
      <c r="AI75" s="680">
        <v>658.19739742687659</v>
      </c>
      <c r="AJ75" s="680">
        <v>745.90945936643948</v>
      </c>
      <c r="AK75" s="680">
        <v>1282.2831912577112</v>
      </c>
      <c r="AL75" s="680">
        <v>1214.7458229276945</v>
      </c>
      <c r="AM75" s="680">
        <v>1051.9984854713975</v>
      </c>
      <c r="AN75" s="680">
        <v>1349.1</v>
      </c>
      <c r="AO75" s="680">
        <v>1799.8</v>
      </c>
      <c r="AP75" s="667">
        <v>1544.2</v>
      </c>
    </row>
    <row r="76" spans="1:43" ht="21">
      <c r="A76" s="707" t="s">
        <v>1078</v>
      </c>
      <c r="B76" s="554"/>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v>48</v>
      </c>
      <c r="AA76" s="554">
        <v>42</v>
      </c>
      <c r="AB76" s="554">
        <v>46</v>
      </c>
      <c r="AC76" s="554">
        <v>49</v>
      </c>
      <c r="AD76" s="554">
        <v>56</v>
      </c>
      <c r="AE76" s="607">
        <v>4683</v>
      </c>
      <c r="AF76" s="607">
        <v>5236</v>
      </c>
      <c r="AG76" s="607">
        <v>6251</v>
      </c>
      <c r="AH76" s="680">
        <v>74.328877275492488</v>
      </c>
      <c r="AI76" s="680">
        <v>79.554696834423169</v>
      </c>
      <c r="AJ76" s="680">
        <v>72.797873422930138</v>
      </c>
      <c r="AK76" s="680">
        <v>97.893194454477594</v>
      </c>
      <c r="AL76" s="680">
        <v>159.46788139179247</v>
      </c>
      <c r="AM76" s="680">
        <v>150.76951257636571</v>
      </c>
      <c r="AN76" s="680">
        <v>193.9</v>
      </c>
      <c r="AO76" s="680">
        <v>167.2</v>
      </c>
      <c r="AP76" s="667">
        <v>241.7</v>
      </c>
    </row>
    <row r="77" spans="1:43" ht="18" customHeight="1">
      <c r="A77" s="8" t="s">
        <v>1077</v>
      </c>
      <c r="B77" s="554">
        <v>746</v>
      </c>
      <c r="C77" s="554">
        <v>597</v>
      </c>
      <c r="D77" s="554">
        <v>530</v>
      </c>
      <c r="E77" s="554">
        <v>589</v>
      </c>
      <c r="F77" s="607">
        <v>643</v>
      </c>
      <c r="G77" s="607">
        <v>506</v>
      </c>
      <c r="H77" s="607">
        <v>541</v>
      </c>
      <c r="I77" s="607">
        <v>652</v>
      </c>
      <c r="J77" s="607">
        <v>573</v>
      </c>
      <c r="K77" s="607">
        <v>445</v>
      </c>
      <c r="L77" s="607">
        <v>390</v>
      </c>
      <c r="M77" s="607">
        <v>509</v>
      </c>
      <c r="N77" s="607">
        <v>537</v>
      </c>
      <c r="O77" s="607">
        <v>434</v>
      </c>
      <c r="P77" s="607">
        <v>408</v>
      </c>
      <c r="Q77" s="607">
        <v>514</v>
      </c>
      <c r="R77" s="607">
        <v>558</v>
      </c>
      <c r="S77" s="607">
        <v>459</v>
      </c>
      <c r="T77" s="607">
        <v>496</v>
      </c>
      <c r="U77" s="607">
        <v>731</v>
      </c>
      <c r="V77" s="607">
        <v>828</v>
      </c>
      <c r="W77" s="607">
        <v>625</v>
      </c>
      <c r="X77" s="607">
        <v>556</v>
      </c>
      <c r="Y77" s="607">
        <v>914</v>
      </c>
      <c r="Z77" s="678"/>
      <c r="AA77" s="678"/>
      <c r="AB77" s="678"/>
      <c r="AC77" s="678"/>
      <c r="AD77" s="678"/>
      <c r="AE77" s="678"/>
      <c r="AF77" s="678"/>
      <c r="AG77" s="678"/>
      <c r="AH77" s="678"/>
      <c r="AI77" s="678"/>
      <c r="AJ77" s="678"/>
      <c r="AK77" s="678"/>
      <c r="AL77" s="678"/>
      <c r="AM77" s="678"/>
      <c r="AN77" s="678"/>
      <c r="AO77" s="678"/>
      <c r="AP77" s="768"/>
    </row>
    <row r="78" spans="1:43" ht="18">
      <c r="A78" s="8" t="s">
        <v>212</v>
      </c>
      <c r="B78" s="554">
        <v>226</v>
      </c>
      <c r="C78" s="554">
        <v>202</v>
      </c>
      <c r="D78" s="554">
        <v>180</v>
      </c>
      <c r="E78" s="554">
        <v>214</v>
      </c>
      <c r="F78" s="607">
        <v>218</v>
      </c>
      <c r="G78" s="607">
        <v>183</v>
      </c>
      <c r="H78" s="607">
        <v>175</v>
      </c>
      <c r="I78" s="607">
        <v>182</v>
      </c>
      <c r="J78" s="607">
        <v>183</v>
      </c>
      <c r="K78" s="607">
        <v>166</v>
      </c>
      <c r="L78" s="607">
        <v>131</v>
      </c>
      <c r="M78" s="607">
        <v>182</v>
      </c>
      <c r="N78" s="607">
        <v>172</v>
      </c>
      <c r="O78" s="607">
        <v>155</v>
      </c>
      <c r="P78" s="607">
        <v>157</v>
      </c>
      <c r="Q78" s="607">
        <v>206</v>
      </c>
      <c r="R78" s="607">
        <v>235</v>
      </c>
      <c r="S78" s="607">
        <v>192</v>
      </c>
      <c r="T78" s="607">
        <v>183</v>
      </c>
      <c r="U78" s="607">
        <v>226</v>
      </c>
      <c r="V78" s="607">
        <v>248</v>
      </c>
      <c r="W78" s="607">
        <v>195</v>
      </c>
      <c r="X78" s="607">
        <v>192</v>
      </c>
      <c r="Y78" s="607">
        <v>237</v>
      </c>
      <c r="Z78" s="680">
        <v>248</v>
      </c>
      <c r="AA78" s="680">
        <v>217</v>
      </c>
      <c r="AB78" s="680">
        <v>211</v>
      </c>
      <c r="AC78" s="680">
        <v>249</v>
      </c>
      <c r="AD78" s="680">
        <v>261.89999999999998</v>
      </c>
      <c r="AE78" s="680">
        <v>390</v>
      </c>
      <c r="AF78" s="680">
        <v>352</v>
      </c>
      <c r="AG78" s="680">
        <v>407</v>
      </c>
      <c r="AH78" s="680"/>
      <c r="AI78" s="680"/>
      <c r="AJ78" s="680"/>
      <c r="AK78" s="680"/>
      <c r="AL78" s="680"/>
      <c r="AM78" s="680"/>
      <c r="AN78" s="680"/>
      <c r="AO78" s="680"/>
      <c r="AP78" s="667"/>
    </row>
    <row r="79" spans="1:43" ht="18">
      <c r="A79" s="12" t="s">
        <v>386</v>
      </c>
      <c r="B79" s="865">
        <v>0</v>
      </c>
      <c r="C79" s="865">
        <v>0</v>
      </c>
      <c r="D79" s="865">
        <v>0</v>
      </c>
      <c r="E79" s="865">
        <v>0</v>
      </c>
      <c r="F79" s="374">
        <v>0</v>
      </c>
      <c r="G79" s="374">
        <v>0.75545018170587697</v>
      </c>
      <c r="H79" s="374">
        <v>0.30915569769894302</v>
      </c>
      <c r="I79" s="374">
        <v>0.37583501618837001</v>
      </c>
      <c r="J79" s="374">
        <v>0.75840958177752704</v>
      </c>
      <c r="K79" s="374">
        <v>0.90791808177309308</v>
      </c>
      <c r="L79" s="374">
        <v>0.67649294443626007</v>
      </c>
      <c r="M79" s="374">
        <v>0.78264619454285</v>
      </c>
      <c r="N79" s="374">
        <v>1</v>
      </c>
      <c r="O79" s="374">
        <v>1</v>
      </c>
      <c r="P79" s="374">
        <v>1</v>
      </c>
      <c r="Q79" s="374">
        <v>1</v>
      </c>
      <c r="R79" s="374">
        <v>1</v>
      </c>
      <c r="S79" s="374">
        <v>2</v>
      </c>
      <c r="T79" s="374">
        <v>2</v>
      </c>
      <c r="U79" s="374">
        <v>3</v>
      </c>
      <c r="V79" s="374">
        <v>6</v>
      </c>
      <c r="W79" s="374">
        <v>6</v>
      </c>
      <c r="X79" s="374">
        <v>3</v>
      </c>
      <c r="Y79" s="374">
        <v>0</v>
      </c>
      <c r="Z79" s="374">
        <v>0</v>
      </c>
      <c r="AA79" s="374">
        <v>0</v>
      </c>
      <c r="AB79" s="374">
        <v>3</v>
      </c>
      <c r="AC79" s="374">
        <v>5</v>
      </c>
      <c r="AD79" s="374">
        <v>5.9</v>
      </c>
      <c r="AE79" s="374">
        <v>5</v>
      </c>
      <c r="AF79" s="374">
        <v>4</v>
      </c>
      <c r="AG79" s="374">
        <v>4</v>
      </c>
      <c r="AH79" s="861">
        <v>5.2935115059944797</v>
      </c>
      <c r="AI79" s="861">
        <v>8.685897215366019</v>
      </c>
      <c r="AJ79" s="861">
        <v>8.2982858028295006</v>
      </c>
      <c r="AK79" s="861">
        <v>1.7670887987063004</v>
      </c>
      <c r="AL79" s="861">
        <v>0.37486277660712103</v>
      </c>
      <c r="AM79" s="861">
        <v>4.8435182353560036E-3</v>
      </c>
      <c r="AN79" s="861">
        <v>2</v>
      </c>
      <c r="AO79" s="861">
        <v>1</v>
      </c>
      <c r="AP79" s="862">
        <v>0.2</v>
      </c>
    </row>
    <row r="80" spans="1:43" ht="21">
      <c r="A80" s="7" t="s">
        <v>1103</v>
      </c>
      <c r="B80" s="554"/>
      <c r="C80" s="554"/>
      <c r="D80" s="554"/>
      <c r="E80" s="554"/>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80">
        <v>995</v>
      </c>
      <c r="AI80" s="680">
        <v>746</v>
      </c>
      <c r="AJ80" s="680">
        <v>827</v>
      </c>
      <c r="AK80" s="680">
        <v>1382</v>
      </c>
      <c r="AL80" s="680">
        <v>1375</v>
      </c>
      <c r="AM80" s="680">
        <v>1203</v>
      </c>
      <c r="AN80" s="680">
        <v>1545</v>
      </c>
      <c r="AO80" s="680">
        <v>1968</v>
      </c>
      <c r="AP80" s="667">
        <v>1786</v>
      </c>
    </row>
    <row r="81" spans="1:43" ht="21">
      <c r="A81" s="8" t="s">
        <v>227</v>
      </c>
      <c r="B81" s="554"/>
      <c r="C81" s="554"/>
      <c r="D81" s="554"/>
      <c r="E81" s="554"/>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80">
        <v>206.705876924873</v>
      </c>
      <c r="AI81" s="680">
        <v>160.64635700193401</v>
      </c>
      <c r="AJ81" s="680">
        <v>175.16457206983102</v>
      </c>
      <c r="AK81" s="680">
        <v>218.78710474455499</v>
      </c>
      <c r="AL81" s="680">
        <v>177.423674474656</v>
      </c>
      <c r="AM81" s="680">
        <v>191.92480130803105</v>
      </c>
      <c r="AN81" s="680">
        <v>231.1</v>
      </c>
      <c r="AO81" s="680">
        <v>256</v>
      </c>
      <c r="AP81" s="667">
        <v>218</v>
      </c>
    </row>
    <row r="82" spans="1:43" s="75" customFormat="1" ht="21" thickBot="1">
      <c r="A82" s="37" t="s">
        <v>1095</v>
      </c>
      <c r="B82" s="566">
        <v>972</v>
      </c>
      <c r="C82" s="566">
        <v>799</v>
      </c>
      <c r="D82" s="566">
        <v>710</v>
      </c>
      <c r="E82" s="566">
        <v>803</v>
      </c>
      <c r="F82" s="566">
        <v>861</v>
      </c>
      <c r="G82" s="566">
        <v>690</v>
      </c>
      <c r="H82" s="566">
        <v>716</v>
      </c>
      <c r="I82" s="566">
        <v>834</v>
      </c>
      <c r="J82" s="566">
        <v>757</v>
      </c>
      <c r="K82" s="566">
        <v>612</v>
      </c>
      <c r="L82" s="566">
        <v>522</v>
      </c>
      <c r="M82" s="566">
        <v>692</v>
      </c>
      <c r="N82" s="566">
        <v>710</v>
      </c>
      <c r="O82" s="566">
        <v>591</v>
      </c>
      <c r="P82" s="566">
        <v>566</v>
      </c>
      <c r="Q82" s="566">
        <v>721</v>
      </c>
      <c r="R82" s="566">
        <v>794</v>
      </c>
      <c r="S82" s="566">
        <v>654</v>
      </c>
      <c r="T82" s="566">
        <v>681</v>
      </c>
      <c r="U82" s="566">
        <v>960</v>
      </c>
      <c r="V82" s="566">
        <v>1082</v>
      </c>
      <c r="W82" s="566">
        <v>826</v>
      </c>
      <c r="X82" s="566">
        <v>751</v>
      </c>
      <c r="Y82" s="566">
        <v>1151</v>
      </c>
      <c r="Z82" s="566">
        <v>1207</v>
      </c>
      <c r="AA82" s="566">
        <v>871</v>
      </c>
      <c r="AB82" s="566">
        <v>816</v>
      </c>
      <c r="AC82" s="566">
        <v>1102</v>
      </c>
      <c r="AD82" s="566">
        <v>909.6</v>
      </c>
      <c r="AE82" s="566">
        <v>5634</v>
      </c>
      <c r="AF82" s="566">
        <v>6144</v>
      </c>
      <c r="AG82" s="566">
        <v>7464</v>
      </c>
      <c r="AH82" s="810">
        <v>1201.74523633949</v>
      </c>
      <c r="AI82" s="810">
        <v>907.08434847859962</v>
      </c>
      <c r="AJ82" s="810">
        <v>1002.1701906620301</v>
      </c>
      <c r="AK82" s="810">
        <v>1600.7305792554507</v>
      </c>
      <c r="AL82" s="810">
        <v>1552.0122415707501</v>
      </c>
      <c r="AM82" s="810">
        <v>1394.69764287403</v>
      </c>
      <c r="AN82" s="810">
        <v>1776.1</v>
      </c>
      <c r="AO82" s="810">
        <v>2224</v>
      </c>
      <c r="AP82" s="767">
        <v>2004</v>
      </c>
      <c r="AQ82" s="73"/>
    </row>
    <row r="83" spans="1:43" s="75" customFormat="1" ht="36.75" thickTop="1">
      <c r="A83" s="725" t="s">
        <v>1079</v>
      </c>
      <c r="B83" s="554"/>
      <c r="C83" s="554"/>
      <c r="D83" s="554"/>
      <c r="E83" s="554"/>
      <c r="F83" s="554"/>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4"/>
      <c r="AF83" s="554"/>
      <c r="AG83" s="554"/>
      <c r="AH83" s="554"/>
      <c r="AI83" s="554"/>
      <c r="AJ83" s="554"/>
      <c r="AK83" s="554"/>
      <c r="AL83" s="554"/>
      <c r="AM83" s="554"/>
      <c r="AN83" s="554"/>
      <c r="AO83" s="554"/>
      <c r="AP83" s="445"/>
      <c r="AQ83" s="73"/>
    </row>
    <row r="84" spans="1:43">
      <c r="A84" s="694" t="s">
        <v>825</v>
      </c>
      <c r="B84" s="612"/>
      <c r="C84" s="612"/>
      <c r="D84" s="612"/>
      <c r="E84" s="612"/>
      <c r="F84" s="612"/>
      <c r="G84" s="612"/>
      <c r="H84" s="612"/>
      <c r="I84" s="612"/>
      <c r="J84" s="612"/>
      <c r="K84" s="612"/>
      <c r="L84" s="612"/>
      <c r="M84" s="612"/>
    </row>
    <row r="85" spans="1:43">
      <c r="A85" s="610" t="s">
        <v>1082</v>
      </c>
      <c r="B85" s="612"/>
      <c r="C85" s="612"/>
      <c r="D85" s="612"/>
      <c r="E85" s="612"/>
      <c r="F85" s="612"/>
      <c r="G85" s="612"/>
      <c r="H85" s="612"/>
      <c r="I85" s="612"/>
      <c r="J85" s="612"/>
      <c r="K85" s="612"/>
      <c r="L85" s="612"/>
      <c r="M85" s="612"/>
    </row>
    <row r="86" spans="1:43" ht="39" customHeight="1">
      <c r="A86" s="1" t="s">
        <v>374</v>
      </c>
      <c r="B86" s="612"/>
      <c r="C86" s="612"/>
      <c r="D86" s="612"/>
      <c r="E86" s="612"/>
      <c r="F86" s="612"/>
      <c r="G86" s="612"/>
      <c r="H86" s="612"/>
      <c r="I86" s="612"/>
      <c r="J86" s="612"/>
      <c r="K86" s="612"/>
      <c r="L86" s="612"/>
      <c r="M86" s="612"/>
    </row>
    <row r="87" spans="1:43" ht="18.75" thickBot="1">
      <c r="A87" s="5" t="s">
        <v>17</v>
      </c>
      <c r="B87" s="580" t="s">
        <v>18</v>
      </c>
      <c r="C87" s="580" t="s">
        <v>19</v>
      </c>
      <c r="D87" s="580" t="s">
        <v>20</v>
      </c>
      <c r="E87" s="580" t="s">
        <v>21</v>
      </c>
      <c r="F87" s="580" t="s">
        <v>22</v>
      </c>
      <c r="G87" s="580" t="s">
        <v>23</v>
      </c>
      <c r="H87" s="580" t="s">
        <v>24</v>
      </c>
      <c r="I87" s="580" t="s">
        <v>25</v>
      </c>
      <c r="J87" s="580" t="s">
        <v>26</v>
      </c>
      <c r="K87" s="580" t="s">
        <v>27</v>
      </c>
      <c r="L87" s="580" t="s">
        <v>28</v>
      </c>
      <c r="M87" s="580" t="s">
        <v>29</v>
      </c>
      <c r="N87" s="580" t="s">
        <v>30</v>
      </c>
      <c r="O87" s="580" t="s">
        <v>31</v>
      </c>
      <c r="P87" s="580" t="s">
        <v>32</v>
      </c>
      <c r="Q87" s="580" t="s">
        <v>33</v>
      </c>
      <c r="R87" s="580" t="s">
        <v>34</v>
      </c>
      <c r="S87" s="580" t="s">
        <v>35</v>
      </c>
      <c r="T87" s="580" t="s">
        <v>36</v>
      </c>
      <c r="U87" s="580" t="s">
        <v>37</v>
      </c>
      <c r="V87" s="580" t="s">
        <v>38</v>
      </c>
      <c r="W87" s="580" t="s">
        <v>39</v>
      </c>
      <c r="X87" s="580" t="s">
        <v>40</v>
      </c>
      <c r="Y87" s="580" t="s">
        <v>41</v>
      </c>
      <c r="Z87" s="580" t="s">
        <v>6</v>
      </c>
      <c r="AA87" s="580" t="s">
        <v>690</v>
      </c>
      <c r="AB87" s="580" t="s">
        <v>695</v>
      </c>
      <c r="AC87" s="580" t="s">
        <v>701</v>
      </c>
      <c r="AD87" s="580" t="s">
        <v>704</v>
      </c>
      <c r="AE87" s="580" t="s">
        <v>730</v>
      </c>
      <c r="AF87" s="580" t="s">
        <v>776</v>
      </c>
      <c r="AG87" s="580" t="s">
        <v>791</v>
      </c>
      <c r="AH87" s="580" t="s">
        <v>842</v>
      </c>
      <c r="AI87" s="580" t="s">
        <v>884</v>
      </c>
      <c r="AJ87" s="580" t="s">
        <v>925</v>
      </c>
      <c r="AK87" s="580" t="s">
        <v>938</v>
      </c>
      <c r="AL87" s="580" t="s">
        <v>955</v>
      </c>
      <c r="AM87" s="580" t="s">
        <v>982</v>
      </c>
      <c r="AN87" s="580" t="s">
        <v>986</v>
      </c>
      <c r="AO87" s="580" t="s">
        <v>1067</v>
      </c>
      <c r="AP87" s="363" t="s">
        <v>1164</v>
      </c>
    </row>
    <row r="88" spans="1:43" ht="21">
      <c r="A88" s="707" t="s">
        <v>1075</v>
      </c>
      <c r="B88" s="554"/>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v>163</v>
      </c>
      <c r="AA88" s="554">
        <v>59</v>
      </c>
      <c r="AB88" s="554">
        <v>40</v>
      </c>
      <c r="AC88" s="554">
        <v>129</v>
      </c>
      <c r="AD88" s="554">
        <v>110</v>
      </c>
      <c r="AE88" s="560">
        <v>47.7</v>
      </c>
      <c r="AF88" s="560">
        <v>30.7</v>
      </c>
      <c r="AG88" s="560">
        <v>82.2</v>
      </c>
      <c r="AH88" s="807">
        <v>146.19041278366089</v>
      </c>
      <c r="AI88" s="807">
        <v>55.785489753050115</v>
      </c>
      <c r="AJ88" s="807">
        <v>38.171266353482963</v>
      </c>
      <c r="AK88" s="807">
        <v>163.03906249314494</v>
      </c>
      <c r="AL88" s="807">
        <v>172.00221907189402</v>
      </c>
      <c r="AM88" s="807">
        <v>57.274930294184941</v>
      </c>
      <c r="AN88" s="807">
        <v>27</v>
      </c>
      <c r="AO88" s="807">
        <v>68</v>
      </c>
      <c r="AP88" s="667">
        <v>76</v>
      </c>
    </row>
    <row r="89" spans="1:43" ht="21">
      <c r="A89" s="707" t="s">
        <v>1076</v>
      </c>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4">
        <v>91</v>
      </c>
      <c r="AA89" s="554">
        <v>39</v>
      </c>
      <c r="AB89" s="554">
        <v>25</v>
      </c>
      <c r="AC89" s="554">
        <v>74</v>
      </c>
      <c r="AD89" s="554">
        <v>87</v>
      </c>
      <c r="AE89" s="560">
        <v>94.1</v>
      </c>
      <c r="AF89" s="560">
        <v>76.599999999999994</v>
      </c>
      <c r="AG89" s="560">
        <v>152.6</v>
      </c>
      <c r="AH89" s="807">
        <v>101.69176652285209</v>
      </c>
      <c r="AI89" s="807">
        <v>46.86032203519288</v>
      </c>
      <c r="AJ89" s="807">
        <v>24.294032206626042</v>
      </c>
      <c r="AK89" s="807">
        <v>66.905212376020984</v>
      </c>
      <c r="AL89" s="807">
        <v>73.665491327994999</v>
      </c>
      <c r="AM89" s="807">
        <v>35.918564201193007</v>
      </c>
      <c r="AN89" s="807">
        <v>26.4</v>
      </c>
      <c r="AO89" s="807">
        <v>66.2</v>
      </c>
      <c r="AP89" s="667">
        <v>105</v>
      </c>
    </row>
    <row r="90" spans="1:43" ht="21" customHeight="1">
      <c r="A90" s="8" t="s">
        <v>1077</v>
      </c>
      <c r="B90" s="554">
        <v>208</v>
      </c>
      <c r="C90" s="554">
        <v>102</v>
      </c>
      <c r="D90" s="554">
        <v>73</v>
      </c>
      <c r="E90" s="554">
        <v>155</v>
      </c>
      <c r="F90" s="560">
        <v>177</v>
      </c>
      <c r="G90" s="560">
        <v>91</v>
      </c>
      <c r="H90" s="560">
        <v>62</v>
      </c>
      <c r="I90" s="560">
        <v>137</v>
      </c>
      <c r="J90" s="560">
        <v>161</v>
      </c>
      <c r="K90" s="560">
        <v>83</v>
      </c>
      <c r="L90" s="560">
        <v>49</v>
      </c>
      <c r="M90" s="560">
        <v>130</v>
      </c>
      <c r="N90" s="560">
        <v>170</v>
      </c>
      <c r="O90" s="560">
        <v>73</v>
      </c>
      <c r="P90" s="560">
        <v>50</v>
      </c>
      <c r="Q90" s="560">
        <v>156</v>
      </c>
      <c r="R90" s="560">
        <v>176</v>
      </c>
      <c r="S90" s="560">
        <v>91</v>
      </c>
      <c r="T90" s="560">
        <v>64</v>
      </c>
      <c r="U90" s="560">
        <v>194</v>
      </c>
      <c r="V90" s="560">
        <v>265</v>
      </c>
      <c r="W90" s="560">
        <v>85</v>
      </c>
      <c r="X90" s="560">
        <v>60</v>
      </c>
      <c r="Y90" s="560">
        <v>205</v>
      </c>
      <c r="Z90" s="679"/>
      <c r="AA90" s="679"/>
      <c r="AB90" s="679"/>
      <c r="AC90" s="679"/>
      <c r="AD90" s="679"/>
      <c r="AE90" s="679"/>
      <c r="AF90" s="679"/>
      <c r="AG90" s="679"/>
      <c r="AH90" s="679"/>
      <c r="AI90" s="679"/>
      <c r="AJ90" s="679"/>
      <c r="AK90" s="679"/>
      <c r="AL90" s="679"/>
      <c r="AM90" s="679"/>
      <c r="AN90" s="679"/>
      <c r="AO90" s="679"/>
      <c r="AP90" s="768"/>
    </row>
    <row r="91" spans="1:43" ht="18">
      <c r="A91" s="12" t="s">
        <v>212</v>
      </c>
      <c r="B91" s="865">
        <v>116</v>
      </c>
      <c r="C91" s="865">
        <v>48</v>
      </c>
      <c r="D91" s="865">
        <v>28</v>
      </c>
      <c r="E91" s="865">
        <v>98</v>
      </c>
      <c r="F91" s="374">
        <v>112</v>
      </c>
      <c r="G91" s="374">
        <v>51</v>
      </c>
      <c r="H91" s="374">
        <v>32</v>
      </c>
      <c r="I91" s="374">
        <v>91</v>
      </c>
      <c r="J91" s="374">
        <v>80</v>
      </c>
      <c r="K91" s="374">
        <v>44</v>
      </c>
      <c r="L91" s="374">
        <v>23</v>
      </c>
      <c r="M91" s="374">
        <v>82</v>
      </c>
      <c r="N91" s="374">
        <v>76</v>
      </c>
      <c r="O91" s="374">
        <v>25</v>
      </c>
      <c r="P91" s="374">
        <v>17</v>
      </c>
      <c r="Q91" s="374">
        <v>81</v>
      </c>
      <c r="R91" s="374">
        <v>113</v>
      </c>
      <c r="S91" s="374">
        <v>42</v>
      </c>
      <c r="T91" s="374">
        <v>15</v>
      </c>
      <c r="U91" s="374">
        <v>87</v>
      </c>
      <c r="V91" s="374">
        <v>88</v>
      </c>
      <c r="W91" s="374">
        <v>33</v>
      </c>
      <c r="X91" s="374">
        <v>8</v>
      </c>
      <c r="Y91" s="374">
        <v>65</v>
      </c>
      <c r="Z91" s="374">
        <v>49</v>
      </c>
      <c r="AA91" s="374">
        <v>22</v>
      </c>
      <c r="AB91" s="374">
        <v>18</v>
      </c>
      <c r="AC91" s="374">
        <v>57</v>
      </c>
      <c r="AD91" s="374">
        <v>54.5</v>
      </c>
      <c r="AE91" s="374">
        <v>22.2</v>
      </c>
      <c r="AF91" s="374">
        <v>13.9</v>
      </c>
      <c r="AG91" s="374">
        <v>54</v>
      </c>
      <c r="AH91" s="861"/>
      <c r="AI91" s="861"/>
      <c r="AJ91" s="861"/>
      <c r="AK91" s="861"/>
      <c r="AL91" s="861"/>
      <c r="AM91" s="861"/>
      <c r="AN91" s="861"/>
      <c r="AO91" s="861"/>
      <c r="AP91" s="862"/>
    </row>
    <row r="92" spans="1:43" ht="21">
      <c r="A92" s="7" t="s">
        <v>1101</v>
      </c>
      <c r="B92" s="554"/>
      <c r="C92" s="554"/>
      <c r="D92" s="554"/>
      <c r="E92" s="554"/>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80">
        <v>248</v>
      </c>
      <c r="AI92" s="680">
        <v>103</v>
      </c>
      <c r="AJ92" s="680">
        <v>62</v>
      </c>
      <c r="AK92" s="680">
        <v>230</v>
      </c>
      <c r="AL92" s="680">
        <v>246</v>
      </c>
      <c r="AM92" s="680">
        <v>93</v>
      </c>
      <c r="AN92" s="680">
        <v>54</v>
      </c>
      <c r="AO92" s="680">
        <v>134</v>
      </c>
      <c r="AP92" s="667">
        <v>181</v>
      </c>
    </row>
    <row r="93" spans="1:43" ht="21">
      <c r="A93" s="8" t="s">
        <v>1080</v>
      </c>
      <c r="B93" s="554"/>
      <c r="C93" s="554"/>
      <c r="D93" s="554"/>
      <c r="E93" s="554"/>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861">
        <v>56.249005880271795</v>
      </c>
      <c r="AI93" s="861">
        <v>19.555545027641102</v>
      </c>
      <c r="AJ93" s="861">
        <v>16.411792161648705</v>
      </c>
      <c r="AK93" s="861">
        <v>44.439249268082378</v>
      </c>
      <c r="AL93" s="861">
        <v>42.653334315469998</v>
      </c>
      <c r="AM93" s="861">
        <v>24.717344892613902</v>
      </c>
      <c r="AN93" s="861">
        <v>23.3</v>
      </c>
      <c r="AO93" s="861">
        <v>65</v>
      </c>
      <c r="AP93" s="862">
        <v>61</v>
      </c>
    </row>
    <row r="94" spans="1:43" s="75" customFormat="1" ht="21" thickBot="1">
      <c r="A94" s="37" t="s">
        <v>1095</v>
      </c>
      <c r="B94" s="556">
        <v>324</v>
      </c>
      <c r="C94" s="556">
        <v>150</v>
      </c>
      <c r="D94" s="556">
        <v>101</v>
      </c>
      <c r="E94" s="556">
        <v>253</v>
      </c>
      <c r="F94" s="556">
        <v>289</v>
      </c>
      <c r="G94" s="556">
        <v>142</v>
      </c>
      <c r="H94" s="556">
        <v>94</v>
      </c>
      <c r="I94" s="556">
        <v>228</v>
      </c>
      <c r="J94" s="556">
        <v>241</v>
      </c>
      <c r="K94" s="556">
        <v>127</v>
      </c>
      <c r="L94" s="556">
        <v>72</v>
      </c>
      <c r="M94" s="556">
        <v>212</v>
      </c>
      <c r="N94" s="556">
        <v>245</v>
      </c>
      <c r="O94" s="556">
        <v>98</v>
      </c>
      <c r="P94" s="642">
        <v>67</v>
      </c>
      <c r="Q94" s="642">
        <v>238</v>
      </c>
      <c r="R94" s="642">
        <v>289</v>
      </c>
      <c r="S94" s="642">
        <v>133</v>
      </c>
      <c r="T94" s="642">
        <v>79</v>
      </c>
      <c r="U94" s="642">
        <v>281</v>
      </c>
      <c r="V94" s="642">
        <v>353</v>
      </c>
      <c r="W94" s="642">
        <v>118</v>
      </c>
      <c r="X94" s="642">
        <v>67</v>
      </c>
      <c r="Y94" s="642">
        <v>270</v>
      </c>
      <c r="Z94" s="642">
        <v>302</v>
      </c>
      <c r="AA94" s="642">
        <v>119</v>
      </c>
      <c r="AB94" s="642">
        <v>82</v>
      </c>
      <c r="AC94" s="642">
        <v>259</v>
      </c>
      <c r="AD94" s="642">
        <v>251.6</v>
      </c>
      <c r="AE94" s="642">
        <v>163.80000000000001</v>
      </c>
      <c r="AF94" s="642">
        <v>121.3</v>
      </c>
      <c r="AG94" s="642">
        <v>288.60000000000002</v>
      </c>
      <c r="AH94" s="808">
        <v>304.13118518678499</v>
      </c>
      <c r="AI94" s="808">
        <v>122.20135681588499</v>
      </c>
      <c r="AJ94" s="808">
        <v>78.877090721756986</v>
      </c>
      <c r="AK94" s="808">
        <v>274.38352413724903</v>
      </c>
      <c r="AL94" s="808">
        <v>288.32104471535996</v>
      </c>
      <c r="AM94" s="808">
        <v>117.91083938799102</v>
      </c>
      <c r="AN94" s="808">
        <v>77.099999999999994</v>
      </c>
      <c r="AO94" s="808">
        <v>199</v>
      </c>
      <c r="AP94" s="769">
        <v>242</v>
      </c>
      <c r="AQ94" s="73"/>
    </row>
    <row r="95" spans="1:43" s="75" customFormat="1" ht="36.75" thickTop="1">
      <c r="A95" s="725" t="s">
        <v>1079</v>
      </c>
      <c r="B95" s="554"/>
      <c r="C95" s="554"/>
      <c r="D95" s="554"/>
      <c r="E95" s="554"/>
      <c r="F95" s="554"/>
      <c r="G95" s="554"/>
      <c r="H95" s="554"/>
      <c r="I95" s="554"/>
      <c r="J95" s="554"/>
      <c r="K95" s="554"/>
      <c r="L95" s="554"/>
      <c r="M95" s="554"/>
      <c r="N95" s="554"/>
      <c r="O95" s="554"/>
      <c r="P95" s="560"/>
      <c r="Q95" s="560"/>
      <c r="R95" s="560"/>
      <c r="S95" s="560"/>
      <c r="T95" s="560"/>
      <c r="U95" s="560"/>
      <c r="V95" s="560"/>
      <c r="W95" s="560"/>
      <c r="X95" s="560"/>
      <c r="Y95" s="560"/>
      <c r="Z95" s="560"/>
      <c r="AA95" s="560"/>
      <c r="AB95" s="560"/>
      <c r="AC95" s="560"/>
      <c r="AD95" s="560"/>
      <c r="AE95" s="560"/>
      <c r="AF95" s="560"/>
      <c r="AG95" s="560"/>
      <c r="AH95" s="560"/>
      <c r="AI95" s="560"/>
      <c r="AJ95" s="560"/>
      <c r="AK95" s="560"/>
      <c r="AL95" s="560"/>
      <c r="AM95" s="560"/>
      <c r="AN95" s="560"/>
      <c r="AO95" s="560"/>
      <c r="AP95" s="445"/>
      <c r="AQ95" s="73"/>
    </row>
    <row r="96" spans="1:43">
      <c r="A96" s="610" t="s">
        <v>1083</v>
      </c>
      <c r="B96" s="612"/>
      <c r="C96" s="612"/>
      <c r="D96" s="612"/>
      <c r="E96" s="612"/>
      <c r="F96" s="612"/>
      <c r="G96" s="612"/>
      <c r="H96" s="612"/>
      <c r="I96" s="612"/>
      <c r="J96" s="612"/>
      <c r="K96" s="612"/>
      <c r="L96" s="612"/>
      <c r="M96" s="612"/>
    </row>
    <row r="97" spans="1:43" ht="39" customHeight="1">
      <c r="A97" s="1" t="s">
        <v>376</v>
      </c>
      <c r="B97" s="612"/>
      <c r="C97" s="612"/>
      <c r="D97" s="612"/>
      <c r="E97" s="612"/>
      <c r="F97" s="612"/>
      <c r="G97" s="612"/>
      <c r="H97" s="612"/>
      <c r="I97" s="612"/>
      <c r="J97" s="612"/>
      <c r="K97" s="612"/>
      <c r="L97" s="612"/>
      <c r="M97" s="612"/>
    </row>
    <row r="98" spans="1:43" ht="18.75" thickBot="1">
      <c r="A98" s="30" t="s">
        <v>336</v>
      </c>
      <c r="B98" s="580" t="s">
        <v>18</v>
      </c>
      <c r="C98" s="580" t="s">
        <v>19</v>
      </c>
      <c r="D98" s="580" t="s">
        <v>20</v>
      </c>
      <c r="E98" s="580" t="s">
        <v>21</v>
      </c>
      <c r="F98" s="580" t="s">
        <v>22</v>
      </c>
      <c r="G98" s="580" t="s">
        <v>23</v>
      </c>
      <c r="H98" s="580" t="s">
        <v>24</v>
      </c>
      <c r="I98" s="580" t="s">
        <v>25</v>
      </c>
      <c r="J98" s="580" t="s">
        <v>26</v>
      </c>
      <c r="K98" s="580" t="s">
        <v>27</v>
      </c>
      <c r="L98" s="580" t="s">
        <v>28</v>
      </c>
      <c r="M98" s="580" t="s">
        <v>29</v>
      </c>
      <c r="N98" s="580" t="s">
        <v>30</v>
      </c>
      <c r="O98" s="580" t="s">
        <v>31</v>
      </c>
      <c r="P98" s="580" t="s">
        <v>32</v>
      </c>
      <c r="Q98" s="580" t="s">
        <v>33</v>
      </c>
      <c r="R98" s="580" t="s">
        <v>34</v>
      </c>
      <c r="S98" s="580" t="s">
        <v>35</v>
      </c>
      <c r="T98" s="580" t="s">
        <v>36</v>
      </c>
      <c r="U98" s="580" t="s">
        <v>37</v>
      </c>
      <c r="V98" s="580" t="s">
        <v>38</v>
      </c>
      <c r="W98" s="580" t="s">
        <v>39</v>
      </c>
      <c r="X98" s="580" t="s">
        <v>40</v>
      </c>
      <c r="Y98" s="580" t="s">
        <v>41</v>
      </c>
      <c r="Z98" s="580" t="s">
        <v>6</v>
      </c>
      <c r="AA98" s="580" t="s">
        <v>690</v>
      </c>
      <c r="AB98" s="580" t="s">
        <v>695</v>
      </c>
      <c r="AC98" s="580" t="s">
        <v>701</v>
      </c>
      <c r="AD98" s="580" t="s">
        <v>704</v>
      </c>
      <c r="AE98" s="580" t="s">
        <v>730</v>
      </c>
      <c r="AF98" s="580" t="s">
        <v>776</v>
      </c>
      <c r="AG98" s="580" t="s">
        <v>791</v>
      </c>
      <c r="AH98" s="580" t="s">
        <v>842</v>
      </c>
      <c r="AI98" s="580" t="s">
        <v>884</v>
      </c>
      <c r="AJ98" s="580" t="s">
        <v>925</v>
      </c>
      <c r="AK98" s="580" t="s">
        <v>938</v>
      </c>
      <c r="AL98" s="580" t="s">
        <v>955</v>
      </c>
      <c r="AM98" s="580" t="s">
        <v>982</v>
      </c>
      <c r="AN98" s="580" t="s">
        <v>986</v>
      </c>
      <c r="AO98" s="580" t="s">
        <v>1067</v>
      </c>
      <c r="AP98" s="363" t="s">
        <v>1164</v>
      </c>
    </row>
    <row r="99" spans="1:43" ht="24.75" customHeight="1">
      <c r="A99" s="8" t="s">
        <v>377</v>
      </c>
      <c r="B99" s="565">
        <v>7.1</v>
      </c>
      <c r="C99" s="565">
        <v>6</v>
      </c>
      <c r="D99" s="565">
        <v>4.9000000000000004</v>
      </c>
      <c r="E99" s="565">
        <v>5.4</v>
      </c>
      <c r="F99" s="565">
        <v>6</v>
      </c>
      <c r="G99" s="565">
        <v>5</v>
      </c>
      <c r="H99" s="565">
        <v>4.9000000000000004</v>
      </c>
      <c r="I99" s="565">
        <v>5.6</v>
      </c>
      <c r="J99" s="565">
        <v>5.7</v>
      </c>
      <c r="K99" s="565">
        <v>5.7</v>
      </c>
      <c r="L99" s="565">
        <v>5.0999999999999996</v>
      </c>
      <c r="M99" s="565">
        <v>5.8</v>
      </c>
      <c r="N99" s="565">
        <v>6.8</v>
      </c>
      <c r="O99" s="565">
        <v>5.0999999999999996</v>
      </c>
      <c r="P99" s="565">
        <v>4.9000000000000004</v>
      </c>
      <c r="Q99" s="565">
        <v>6</v>
      </c>
      <c r="R99" s="565">
        <v>5.8</v>
      </c>
      <c r="S99" s="565">
        <v>5.5</v>
      </c>
      <c r="T99" s="565">
        <v>5.0999999999999996</v>
      </c>
      <c r="U99" s="565">
        <v>6</v>
      </c>
      <c r="V99" s="565">
        <v>6.6</v>
      </c>
      <c r="W99" s="565">
        <v>5.7</v>
      </c>
      <c r="X99" s="565">
        <v>4.5999999999999996</v>
      </c>
      <c r="Y99" s="565">
        <v>6.2</v>
      </c>
      <c r="Z99" s="565">
        <v>7.4</v>
      </c>
      <c r="AA99" s="565">
        <v>6.8</v>
      </c>
      <c r="AB99" s="565">
        <v>3.1</v>
      </c>
      <c r="AC99" s="565">
        <v>5.9</v>
      </c>
      <c r="AD99" s="565">
        <v>6.4</v>
      </c>
      <c r="AE99" s="565">
        <v>5.7</v>
      </c>
      <c r="AF99" s="565">
        <v>4.8</v>
      </c>
      <c r="AG99" s="565">
        <v>6.2</v>
      </c>
      <c r="AH99" s="692">
        <v>6.8874265407685602</v>
      </c>
      <c r="AI99" s="692">
        <v>5.2546238813926394</v>
      </c>
      <c r="AJ99" s="692">
        <v>4.7078659427613001</v>
      </c>
      <c r="AK99" s="692">
        <v>6.1422062866764016</v>
      </c>
      <c r="AL99" s="692">
        <v>5.90720750025186</v>
      </c>
      <c r="AM99" s="692">
        <v>5.3623157746538395</v>
      </c>
      <c r="AN99" s="692">
        <v>4.5999999999999996</v>
      </c>
      <c r="AO99" s="692">
        <v>5.6280065968873014</v>
      </c>
      <c r="AP99" s="665">
        <v>5.8831778369014804</v>
      </c>
    </row>
    <row r="100" spans="1:43" ht="17.25" customHeight="1">
      <c r="A100" s="8" t="s">
        <v>379</v>
      </c>
      <c r="B100" s="565">
        <v>7.3</v>
      </c>
      <c r="C100" s="565">
        <v>5.7</v>
      </c>
      <c r="D100" s="565">
        <v>5.2</v>
      </c>
      <c r="E100" s="565">
        <v>5.0999999999999996</v>
      </c>
      <c r="F100" s="565">
        <v>8.1999999999999993</v>
      </c>
      <c r="G100" s="565">
        <v>5.9</v>
      </c>
      <c r="H100" s="565">
        <v>5.9</v>
      </c>
      <c r="I100" s="565">
        <v>8.3000000000000007</v>
      </c>
      <c r="J100" s="565">
        <v>8</v>
      </c>
      <c r="K100" s="565">
        <v>7.1</v>
      </c>
      <c r="L100" s="565">
        <v>7.5</v>
      </c>
      <c r="M100" s="565">
        <v>7.2</v>
      </c>
      <c r="N100" s="565">
        <v>9</v>
      </c>
      <c r="O100" s="565">
        <v>6.8</v>
      </c>
      <c r="P100" s="565">
        <v>6</v>
      </c>
      <c r="Q100" s="565">
        <v>7</v>
      </c>
      <c r="R100" s="565">
        <v>8.5</v>
      </c>
      <c r="S100" s="565">
        <v>7.4</v>
      </c>
      <c r="T100" s="565">
        <v>6.5</v>
      </c>
      <c r="U100" s="565">
        <v>8.5</v>
      </c>
      <c r="V100" s="565">
        <v>9.1999999999999993</v>
      </c>
      <c r="W100" s="565">
        <v>7.3</v>
      </c>
      <c r="X100" s="565">
        <v>5.0999999999999996</v>
      </c>
      <c r="Y100" s="565">
        <v>8.1</v>
      </c>
      <c r="Z100" s="565">
        <v>8.3000000000000007</v>
      </c>
      <c r="AA100" s="565">
        <v>7.7</v>
      </c>
      <c r="AB100" s="565">
        <v>6.6</v>
      </c>
      <c r="AC100" s="565">
        <v>8.9</v>
      </c>
      <c r="AD100" s="565">
        <v>9.3000000000000007</v>
      </c>
      <c r="AE100" s="565">
        <v>12.4</v>
      </c>
      <c r="AF100" s="565">
        <v>9.8000000000000007</v>
      </c>
      <c r="AG100" s="565">
        <v>13.2</v>
      </c>
      <c r="AH100" s="692">
        <v>9.3191720439056009</v>
      </c>
      <c r="AI100" s="692">
        <v>7.1916309137135972</v>
      </c>
      <c r="AJ100" s="692">
        <v>7.2012757547070052</v>
      </c>
      <c r="AK100" s="692">
        <v>8.4008787361660993</v>
      </c>
      <c r="AL100" s="692">
        <v>7.918687261054</v>
      </c>
      <c r="AM100" s="692">
        <v>6.2772081528495001</v>
      </c>
      <c r="AN100" s="692">
        <v>6.3</v>
      </c>
      <c r="AO100" s="692">
        <v>6.7903319284930994</v>
      </c>
      <c r="AP100" s="665">
        <v>6.8757327601203793</v>
      </c>
    </row>
    <row r="101" spans="1:43" ht="18">
      <c r="A101" s="8" t="s">
        <v>212</v>
      </c>
      <c r="B101" s="565">
        <v>7.4</v>
      </c>
      <c r="C101" s="565">
        <v>6.4</v>
      </c>
      <c r="D101" s="565">
        <v>5.4</v>
      </c>
      <c r="E101" s="565">
        <v>6.4</v>
      </c>
      <c r="F101" s="565">
        <v>7.1</v>
      </c>
      <c r="G101" s="565">
        <v>5.8</v>
      </c>
      <c r="H101" s="565">
        <v>5.8</v>
      </c>
      <c r="I101" s="565">
        <v>7.9</v>
      </c>
      <c r="J101" s="565">
        <v>8.4</v>
      </c>
      <c r="K101" s="565">
        <v>6.6</v>
      </c>
      <c r="L101" s="565">
        <v>5.9</v>
      </c>
      <c r="M101" s="565">
        <v>8.5</v>
      </c>
      <c r="N101" s="565">
        <v>8.3000000000000007</v>
      </c>
      <c r="O101" s="565">
        <v>6.9</v>
      </c>
      <c r="P101" s="565">
        <v>6.4</v>
      </c>
      <c r="Q101" s="565">
        <v>7.9</v>
      </c>
      <c r="R101" s="565">
        <v>7.9</v>
      </c>
      <c r="S101" s="565">
        <v>7.1</v>
      </c>
      <c r="T101" s="565">
        <v>7.1</v>
      </c>
      <c r="U101" s="565">
        <v>8.4</v>
      </c>
      <c r="V101" s="565">
        <v>9.3000000000000007</v>
      </c>
      <c r="W101" s="565">
        <v>8</v>
      </c>
      <c r="X101" s="565">
        <v>7.8</v>
      </c>
      <c r="Y101" s="565">
        <v>9.1</v>
      </c>
      <c r="Z101" s="565">
        <v>9.4</v>
      </c>
      <c r="AA101" s="565">
        <v>8</v>
      </c>
      <c r="AB101" s="565">
        <v>7.7</v>
      </c>
      <c r="AC101" s="565">
        <v>8.8000000000000007</v>
      </c>
      <c r="AD101" s="565">
        <v>10.7</v>
      </c>
      <c r="AE101" s="565">
        <v>19.600000000000001</v>
      </c>
      <c r="AF101" s="565">
        <v>16.5</v>
      </c>
      <c r="AG101" s="565">
        <v>21.5</v>
      </c>
      <c r="AH101" s="692"/>
      <c r="AI101" s="692"/>
      <c r="AJ101" s="692"/>
      <c r="AK101" s="692"/>
      <c r="AL101" s="692"/>
      <c r="AM101" s="692"/>
      <c r="AN101" s="692"/>
      <c r="AO101" s="692"/>
      <c r="AP101" s="691"/>
    </row>
    <row r="102" spans="1:43" ht="18">
      <c r="A102" s="8" t="s">
        <v>380</v>
      </c>
      <c r="B102" s="565"/>
      <c r="C102" s="565"/>
      <c r="D102" s="565"/>
      <c r="E102" s="565"/>
      <c r="F102" s="565"/>
      <c r="G102" s="565"/>
      <c r="H102" s="565"/>
      <c r="I102" s="565"/>
      <c r="J102" s="565"/>
      <c r="K102" s="565"/>
      <c r="L102" s="565"/>
      <c r="M102" s="565"/>
      <c r="N102" s="565">
        <v>0.5</v>
      </c>
      <c r="O102" s="565">
        <v>0.3</v>
      </c>
      <c r="P102" s="565">
        <v>0.2</v>
      </c>
      <c r="Q102" s="565">
        <v>0.4</v>
      </c>
      <c r="R102" s="565">
        <v>0.5</v>
      </c>
      <c r="S102" s="565">
        <v>0.3</v>
      </c>
      <c r="T102" s="565">
        <v>1.9</v>
      </c>
      <c r="U102" s="565">
        <v>4.5999999999999996</v>
      </c>
      <c r="V102" s="565">
        <v>5.4</v>
      </c>
      <c r="W102" s="565">
        <v>2.9</v>
      </c>
      <c r="X102" s="565">
        <v>2.2999999999999998</v>
      </c>
      <c r="Y102" s="565">
        <v>4.7</v>
      </c>
      <c r="Z102" s="565">
        <v>5.0999999999999996</v>
      </c>
      <c r="AA102" s="565">
        <v>3</v>
      </c>
      <c r="AB102" s="565">
        <v>2.5</v>
      </c>
      <c r="AC102" s="565">
        <v>4.4000000000000004</v>
      </c>
      <c r="AD102" s="565">
        <v>4.5</v>
      </c>
      <c r="AE102" s="565">
        <v>2.9</v>
      </c>
      <c r="AF102" s="565">
        <v>2.4</v>
      </c>
      <c r="AG102" s="565">
        <v>4</v>
      </c>
      <c r="AH102" s="692">
        <v>4.9172394206667303</v>
      </c>
      <c r="AI102" s="692">
        <v>2.903022</v>
      </c>
      <c r="AJ102" s="692">
        <v>2.1527066927579988</v>
      </c>
      <c r="AK102" s="692">
        <v>3.7212639445374709</v>
      </c>
      <c r="AL102" s="692">
        <v>3.7841737742119999</v>
      </c>
      <c r="AM102" s="692">
        <v>2.4035819999999997</v>
      </c>
      <c r="AN102" s="692">
        <v>1.9</v>
      </c>
      <c r="AO102" s="692">
        <v>3.2305748934749605</v>
      </c>
      <c r="AP102" s="665">
        <v>3.8333119999999998</v>
      </c>
    </row>
    <row r="103" spans="1:43" ht="18">
      <c r="A103" s="694" t="s">
        <v>734</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v>0</v>
      </c>
      <c r="AA103" s="565">
        <v>0</v>
      </c>
      <c r="AB103" s="565">
        <v>0</v>
      </c>
      <c r="AC103" s="565">
        <v>0</v>
      </c>
      <c r="AD103" s="565">
        <v>0</v>
      </c>
      <c r="AE103" s="565">
        <v>104.4</v>
      </c>
      <c r="AF103" s="565">
        <v>110.6</v>
      </c>
      <c r="AG103" s="565">
        <v>123.8</v>
      </c>
      <c r="AH103" s="692"/>
      <c r="AI103" s="692"/>
      <c r="AJ103" s="692"/>
      <c r="AK103" s="692"/>
      <c r="AL103" s="692"/>
      <c r="AM103" s="692"/>
      <c r="AN103" s="692"/>
      <c r="AO103" s="692"/>
      <c r="AP103" s="691"/>
    </row>
    <row r="104" spans="1:43" ht="18">
      <c r="A104" s="694" t="s">
        <v>735</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v>0</v>
      </c>
      <c r="AA104" s="565">
        <v>0</v>
      </c>
      <c r="AB104" s="565">
        <v>0</v>
      </c>
      <c r="AC104" s="565">
        <v>0</v>
      </c>
      <c r="AD104" s="565">
        <v>0</v>
      </c>
      <c r="AE104" s="565">
        <v>3.2</v>
      </c>
      <c r="AF104" s="565">
        <v>4</v>
      </c>
      <c r="AG104" s="565">
        <v>5.8</v>
      </c>
      <c r="AH104" s="692"/>
      <c r="AI104" s="692"/>
      <c r="AJ104" s="692"/>
      <c r="AK104" s="692"/>
      <c r="AL104" s="692"/>
      <c r="AM104" s="692"/>
      <c r="AN104" s="692"/>
      <c r="AO104" s="692"/>
      <c r="AP104" s="691"/>
    </row>
    <row r="105" spans="1:43" ht="18">
      <c r="A105" s="694" t="s">
        <v>736</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v>0</v>
      </c>
      <c r="AA105" s="565">
        <v>0</v>
      </c>
      <c r="AB105" s="565">
        <v>0</v>
      </c>
      <c r="AC105" s="565">
        <v>0</v>
      </c>
      <c r="AD105" s="565">
        <v>0</v>
      </c>
      <c r="AE105" s="565">
        <v>1.8</v>
      </c>
      <c r="AF105" s="565">
        <v>2.2000000000000002</v>
      </c>
      <c r="AG105" s="565">
        <v>2.2000000000000002</v>
      </c>
      <c r="AH105" s="692"/>
      <c r="AI105" s="692"/>
      <c r="AJ105" s="692"/>
      <c r="AK105" s="692"/>
      <c r="AL105" s="692"/>
      <c r="AM105" s="692"/>
      <c r="AN105" s="692"/>
      <c r="AO105" s="692"/>
      <c r="AP105" s="691"/>
    </row>
    <row r="106" spans="1:43" ht="18">
      <c r="A106" s="12" t="s">
        <v>386</v>
      </c>
      <c r="B106" s="661">
        <v>1.4</v>
      </c>
      <c r="C106" s="661">
        <v>0.9</v>
      </c>
      <c r="D106" s="661">
        <v>0.7</v>
      </c>
      <c r="E106" s="661">
        <v>1.3</v>
      </c>
      <c r="F106" s="661">
        <v>1.1000000000000001</v>
      </c>
      <c r="G106" s="661">
        <v>0.9</v>
      </c>
      <c r="H106" s="661">
        <v>0.69999999999999929</v>
      </c>
      <c r="I106" s="661">
        <v>0.89999999999999858</v>
      </c>
      <c r="J106" s="661">
        <v>0.9</v>
      </c>
      <c r="K106" s="661">
        <v>0.60000000000000142</v>
      </c>
      <c r="L106" s="661">
        <v>0.5</v>
      </c>
      <c r="M106" s="661">
        <v>0.8</v>
      </c>
      <c r="N106" s="661">
        <v>0.5</v>
      </c>
      <c r="O106" s="661">
        <v>0.50000000000000355</v>
      </c>
      <c r="P106" s="661">
        <v>0.5</v>
      </c>
      <c r="Q106" s="661">
        <v>0.60000000000000142</v>
      </c>
      <c r="R106" s="661">
        <v>0.69999999999999574</v>
      </c>
      <c r="S106" s="661">
        <v>0.69999999999999929</v>
      </c>
      <c r="T106" s="661">
        <v>0.60000000000000142</v>
      </c>
      <c r="U106" s="661">
        <v>0.89999999999999858</v>
      </c>
      <c r="V106" s="661">
        <v>1.1999999999999993</v>
      </c>
      <c r="W106" s="661">
        <v>-0.29999999999999716</v>
      </c>
      <c r="X106" s="661">
        <v>0.39999999999999858</v>
      </c>
      <c r="Y106" s="661">
        <v>0.40000000000000213</v>
      </c>
      <c r="Z106" s="661">
        <v>0.6</v>
      </c>
      <c r="AA106" s="661">
        <v>0.5</v>
      </c>
      <c r="AB106" s="661">
        <v>0.6</v>
      </c>
      <c r="AC106" s="661">
        <v>0.7</v>
      </c>
      <c r="AD106" s="661">
        <v>0.9</v>
      </c>
      <c r="AE106" s="661">
        <v>0.8</v>
      </c>
      <c r="AF106" s="661">
        <v>4.2</v>
      </c>
      <c r="AG106" s="661">
        <v>2.2000000000000002</v>
      </c>
      <c r="AH106" s="866">
        <v>1.0914907833029055</v>
      </c>
      <c r="AI106" s="866">
        <v>1.1854349726763722</v>
      </c>
      <c r="AJ106" s="866">
        <v>1.0823998497708942</v>
      </c>
      <c r="AK106" s="866">
        <v>0.87160645088142985</v>
      </c>
      <c r="AL106" s="866">
        <v>1.1441915717900351</v>
      </c>
      <c r="AM106" s="866">
        <v>1.1232620431399631</v>
      </c>
      <c r="AN106" s="866">
        <v>1.1000000000000001</v>
      </c>
      <c r="AO106" s="866">
        <v>1.1257199878700455</v>
      </c>
      <c r="AP106" s="867">
        <v>1.4797740128500401</v>
      </c>
    </row>
    <row r="107" spans="1:43" ht="21">
      <c r="A107" s="7" t="s">
        <v>1102</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692">
        <v>22.2</v>
      </c>
      <c r="AI107" s="692">
        <v>16.5</v>
      </c>
      <c r="AJ107" s="692">
        <v>15.1</v>
      </c>
      <c r="AK107" s="692">
        <v>19.100000000000001</v>
      </c>
      <c r="AL107" s="692">
        <v>18.8</v>
      </c>
      <c r="AM107" s="692">
        <v>15.2</v>
      </c>
      <c r="AN107" s="692">
        <v>14</v>
      </c>
      <c r="AO107" s="692">
        <v>16.774633406725403</v>
      </c>
      <c r="AP107" s="691">
        <v>18.071996609871899</v>
      </c>
    </row>
    <row r="108" spans="1:43" ht="21">
      <c r="A108" s="8" t="s">
        <v>1081</v>
      </c>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692">
        <v>9.374507294999999</v>
      </c>
      <c r="AI108" s="692">
        <v>7.1284205650000008</v>
      </c>
      <c r="AJ108" s="692">
        <v>7.3312972290000005</v>
      </c>
      <c r="AK108" s="692">
        <v>8.6216867440000016</v>
      </c>
      <c r="AL108" s="692">
        <v>9.1965431990000006</v>
      </c>
      <c r="AM108" s="692">
        <v>7.271779506999998</v>
      </c>
      <c r="AN108" s="692">
        <v>7.1</v>
      </c>
      <c r="AO108" s="692">
        <v>8.4664246651009982</v>
      </c>
      <c r="AP108" s="691">
        <v>8.6856987100000005</v>
      </c>
    </row>
    <row r="109" spans="1:43" s="75" customFormat="1" ht="18" customHeight="1" thickBot="1">
      <c r="A109" s="37" t="s">
        <v>1095</v>
      </c>
      <c r="B109" s="568">
        <v>23.199999999999996</v>
      </c>
      <c r="C109" s="568">
        <v>19</v>
      </c>
      <c r="D109" s="568">
        <v>16.200000000000003</v>
      </c>
      <c r="E109" s="568">
        <v>18.2</v>
      </c>
      <c r="F109" s="568">
        <v>22.4</v>
      </c>
      <c r="G109" s="568">
        <v>17.7</v>
      </c>
      <c r="H109" s="568">
        <v>17.3</v>
      </c>
      <c r="I109" s="568">
        <v>22.7</v>
      </c>
      <c r="J109" s="568">
        <v>23.1</v>
      </c>
      <c r="K109" s="568">
        <v>20</v>
      </c>
      <c r="L109" s="568">
        <v>18.899999999999999</v>
      </c>
      <c r="M109" s="568">
        <v>22.4</v>
      </c>
      <c r="N109" s="568">
        <v>25.1</v>
      </c>
      <c r="O109" s="568">
        <v>19.600000000000001</v>
      </c>
      <c r="P109" s="568">
        <v>18</v>
      </c>
      <c r="Q109" s="568">
        <v>21.9</v>
      </c>
      <c r="R109" s="568">
        <v>23.4</v>
      </c>
      <c r="S109" s="568">
        <v>21</v>
      </c>
      <c r="T109" s="568">
        <v>21.2</v>
      </c>
      <c r="U109" s="568">
        <v>28.4</v>
      </c>
      <c r="V109" s="568">
        <v>31.7</v>
      </c>
      <c r="W109" s="568">
        <v>23.6</v>
      </c>
      <c r="X109" s="568">
        <v>20.2</v>
      </c>
      <c r="Y109" s="568">
        <v>28.5</v>
      </c>
      <c r="Z109" s="568">
        <v>30.8</v>
      </c>
      <c r="AA109" s="568">
        <v>25.9</v>
      </c>
      <c r="AB109" s="568">
        <v>20.399999999999999</v>
      </c>
      <c r="AC109" s="568">
        <v>28.8</v>
      </c>
      <c r="AD109" s="568">
        <v>31.8</v>
      </c>
      <c r="AE109" s="568">
        <v>150.9</v>
      </c>
      <c r="AF109" s="568">
        <v>154.6</v>
      </c>
      <c r="AG109" s="568">
        <v>178.8</v>
      </c>
      <c r="AH109" s="869">
        <v>31.589836083643799</v>
      </c>
      <c r="AI109" s="869">
        <v>23.663132332782606</v>
      </c>
      <c r="AJ109" s="869">
        <v>22.47554546899719</v>
      </c>
      <c r="AK109" s="869">
        <v>27.757642162261405</v>
      </c>
      <c r="AL109" s="869">
        <v>27.950803306307897</v>
      </c>
      <c r="AM109" s="869">
        <v>22.438147477643305</v>
      </c>
      <c r="AN109" s="869">
        <v>21.1</v>
      </c>
      <c r="AO109" s="869">
        <v>25.241058071826401</v>
      </c>
      <c r="AP109" s="870">
        <v>26.7576953198719</v>
      </c>
      <c r="AQ109" s="73"/>
    </row>
    <row r="110" spans="1:43" s="75" customFormat="1" ht="18" customHeight="1" thickTop="1">
      <c r="A110" s="610" t="s">
        <v>1100</v>
      </c>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403"/>
      <c r="AQ110" s="73"/>
    </row>
    <row r="111" spans="1:43" ht="36">
      <c r="A111" s="694" t="s">
        <v>1197</v>
      </c>
      <c r="B111" s="612"/>
      <c r="C111" s="612"/>
      <c r="D111" s="612"/>
      <c r="E111" s="612"/>
      <c r="F111" s="612"/>
      <c r="G111" s="612"/>
      <c r="H111" s="612"/>
      <c r="I111" s="612"/>
      <c r="J111" s="612"/>
      <c r="K111" s="612"/>
      <c r="L111" s="612"/>
      <c r="M111" s="612"/>
    </row>
    <row r="112" spans="1:43" ht="39" customHeight="1">
      <c r="A112" s="1" t="s">
        <v>390</v>
      </c>
      <c r="B112" s="612"/>
      <c r="C112" s="612"/>
      <c r="D112" s="612"/>
      <c r="E112" s="612"/>
      <c r="F112" s="612"/>
      <c r="G112" s="612"/>
      <c r="H112" s="612"/>
      <c r="I112" s="612"/>
      <c r="J112" s="612"/>
      <c r="K112" s="612"/>
      <c r="L112" s="612"/>
      <c r="M112" s="612"/>
    </row>
    <row r="113" spans="1:43" ht="30" customHeight="1" thickBot="1">
      <c r="A113" s="30" t="s">
        <v>336</v>
      </c>
      <c r="B113" s="580" t="s">
        <v>18</v>
      </c>
      <c r="C113" s="580" t="s">
        <v>19</v>
      </c>
      <c r="D113" s="580" t="s">
        <v>20</v>
      </c>
      <c r="E113" s="580" t="s">
        <v>21</v>
      </c>
      <c r="F113" s="580" t="s">
        <v>22</v>
      </c>
      <c r="G113" s="580" t="s">
        <v>23</v>
      </c>
      <c r="H113" s="580" t="s">
        <v>24</v>
      </c>
      <c r="I113" s="580" t="s">
        <v>25</v>
      </c>
      <c r="J113" s="580" t="s">
        <v>26</v>
      </c>
      <c r="K113" s="580" t="s">
        <v>27</v>
      </c>
      <c r="L113" s="580" t="s">
        <v>28</v>
      </c>
      <c r="M113" s="580" t="s">
        <v>29</v>
      </c>
      <c r="N113" s="580" t="s">
        <v>30</v>
      </c>
      <c r="O113" s="580" t="s">
        <v>31</v>
      </c>
      <c r="P113" s="580" t="s">
        <v>32</v>
      </c>
      <c r="Q113" s="580" t="s">
        <v>33</v>
      </c>
      <c r="R113" s="580" t="s">
        <v>34</v>
      </c>
      <c r="S113" s="580" t="s">
        <v>35</v>
      </c>
      <c r="T113" s="580" t="s">
        <v>36</v>
      </c>
      <c r="U113" s="580" t="s">
        <v>37</v>
      </c>
      <c r="V113" s="580" t="s">
        <v>38</v>
      </c>
      <c r="W113" s="580" t="s">
        <v>39</v>
      </c>
      <c r="X113" s="580" t="s">
        <v>40</v>
      </c>
      <c r="Y113" s="580" t="s">
        <v>41</v>
      </c>
      <c r="Z113" s="580" t="s">
        <v>6</v>
      </c>
      <c r="AA113" s="580" t="s">
        <v>690</v>
      </c>
      <c r="AB113" s="580" t="s">
        <v>695</v>
      </c>
      <c r="AC113" s="580" t="s">
        <v>701</v>
      </c>
      <c r="AD113" s="580" t="s">
        <v>704</v>
      </c>
      <c r="AE113" s="580" t="s">
        <v>730</v>
      </c>
      <c r="AF113" s="580" t="s">
        <v>776</v>
      </c>
      <c r="AG113" s="580" t="s">
        <v>791</v>
      </c>
      <c r="AH113" s="580" t="s">
        <v>842</v>
      </c>
      <c r="AI113" s="580" t="s">
        <v>884</v>
      </c>
      <c r="AJ113" s="580" t="s">
        <v>925</v>
      </c>
      <c r="AK113" s="580" t="s">
        <v>938</v>
      </c>
      <c r="AL113" s="580" t="s">
        <v>955</v>
      </c>
      <c r="AM113" s="580" t="s">
        <v>982</v>
      </c>
      <c r="AN113" s="580" t="s">
        <v>986</v>
      </c>
      <c r="AO113" s="580" t="s">
        <v>1067</v>
      </c>
      <c r="AP113" s="363" t="s">
        <v>1164</v>
      </c>
    </row>
    <row r="114" spans="1:43" ht="18">
      <c r="A114" s="8" t="s">
        <v>212</v>
      </c>
      <c r="B114" s="565">
        <v>9.6999999999999993</v>
      </c>
      <c r="C114" s="565">
        <v>4.0999999999999996</v>
      </c>
      <c r="D114" s="565">
        <v>2.5</v>
      </c>
      <c r="E114" s="565">
        <v>7.8</v>
      </c>
      <c r="F114" s="565">
        <v>9.6999999999999993</v>
      </c>
      <c r="G114" s="565">
        <v>4.5</v>
      </c>
      <c r="H114" s="565">
        <v>2.8</v>
      </c>
      <c r="I114" s="565">
        <v>9</v>
      </c>
      <c r="J114" s="565">
        <v>9.5</v>
      </c>
      <c r="K114" s="565">
        <v>4.4000000000000004</v>
      </c>
      <c r="L114" s="565">
        <v>2.8</v>
      </c>
      <c r="M114" s="565">
        <v>8.8000000000000007</v>
      </c>
      <c r="N114" s="565">
        <v>9</v>
      </c>
      <c r="O114" s="565">
        <v>2.4</v>
      </c>
      <c r="P114" s="565">
        <v>1.5</v>
      </c>
      <c r="Q114" s="565">
        <v>7.7</v>
      </c>
      <c r="R114" s="565">
        <v>8.1999999999999993</v>
      </c>
      <c r="S114" s="565">
        <v>3.2</v>
      </c>
      <c r="T114" s="565">
        <v>1.6</v>
      </c>
      <c r="U114" s="565">
        <v>6.8</v>
      </c>
      <c r="V114" s="565">
        <v>8.4</v>
      </c>
      <c r="W114" s="565">
        <v>3.5</v>
      </c>
      <c r="X114" s="565">
        <v>1.1000000000000001</v>
      </c>
      <c r="Y114" s="565">
        <v>7.7</v>
      </c>
      <c r="Z114" s="692">
        <v>6.6</v>
      </c>
      <c r="AA114" s="692">
        <v>2.7</v>
      </c>
      <c r="AB114" s="692">
        <v>1.7</v>
      </c>
      <c r="AC114" s="692">
        <v>6</v>
      </c>
      <c r="AD114" s="692">
        <v>6.2</v>
      </c>
      <c r="AE114" s="692">
        <v>2.7</v>
      </c>
      <c r="AF114" s="692">
        <v>1.8</v>
      </c>
      <c r="AG114" s="692">
        <v>6.7</v>
      </c>
      <c r="AH114" s="692"/>
      <c r="AI114" s="692"/>
      <c r="AJ114" s="692"/>
      <c r="AK114" s="692"/>
      <c r="AL114" s="692"/>
      <c r="AM114" s="692"/>
      <c r="AN114" s="692"/>
      <c r="AO114" s="692"/>
      <c r="AP114" s="665"/>
    </row>
    <row r="115" spans="1:43" ht="18">
      <c r="A115" s="8" t="s">
        <v>377</v>
      </c>
      <c r="B115" s="565">
        <v>2</v>
      </c>
      <c r="C115" s="565">
        <v>1.1000000000000001</v>
      </c>
      <c r="D115" s="565">
        <v>0.8</v>
      </c>
      <c r="E115" s="565">
        <v>1.6</v>
      </c>
      <c r="F115" s="565">
        <v>1.3</v>
      </c>
      <c r="G115" s="565">
        <v>0.6</v>
      </c>
      <c r="H115" s="565">
        <v>0.3</v>
      </c>
      <c r="I115" s="565">
        <v>1</v>
      </c>
      <c r="J115" s="565">
        <v>1.2</v>
      </c>
      <c r="K115" s="565">
        <v>0.6</v>
      </c>
      <c r="L115" s="565">
        <v>0.3</v>
      </c>
      <c r="M115" s="565">
        <v>1</v>
      </c>
      <c r="N115" s="565">
        <v>1.4</v>
      </c>
      <c r="O115" s="565">
        <v>0.5</v>
      </c>
      <c r="P115" s="565">
        <v>0.4</v>
      </c>
      <c r="Q115" s="565">
        <v>1.4</v>
      </c>
      <c r="R115" s="565">
        <v>1.5</v>
      </c>
      <c r="S115" s="565">
        <v>0.8</v>
      </c>
      <c r="T115" s="565">
        <v>0.4</v>
      </c>
      <c r="U115" s="565">
        <v>1.2</v>
      </c>
      <c r="V115" s="565">
        <v>1.6</v>
      </c>
      <c r="W115" s="565">
        <v>0.6</v>
      </c>
      <c r="X115" s="565">
        <v>0.4</v>
      </c>
      <c r="Y115" s="565">
        <v>1.2</v>
      </c>
      <c r="Z115" s="692">
        <v>1.4</v>
      </c>
      <c r="AA115" s="692">
        <v>0.7</v>
      </c>
      <c r="AB115" s="692">
        <v>0.5</v>
      </c>
      <c r="AC115" s="692">
        <v>1.2</v>
      </c>
      <c r="AD115" s="692">
        <v>1</v>
      </c>
      <c r="AE115" s="692">
        <v>0.7</v>
      </c>
      <c r="AF115" s="692">
        <v>0.3</v>
      </c>
      <c r="AG115" s="692">
        <v>0.8</v>
      </c>
      <c r="AH115" s="692">
        <v>1.2141359460362902</v>
      </c>
      <c r="AI115" s="692">
        <v>0.5357149553816698</v>
      </c>
      <c r="AJ115" s="692">
        <v>0.32649752632099971</v>
      </c>
      <c r="AK115" s="692">
        <v>0.98703579266802066</v>
      </c>
      <c r="AL115" s="692">
        <v>1.0801559118269999</v>
      </c>
      <c r="AM115" s="692">
        <v>0.52865967905200018</v>
      </c>
      <c r="AN115" s="692">
        <v>0.3</v>
      </c>
      <c r="AO115" s="692">
        <v>0.90007002094799993</v>
      </c>
      <c r="AP115" s="691">
        <v>0.98185367713500005</v>
      </c>
    </row>
    <row r="116" spans="1:43" ht="18">
      <c r="A116" s="694" t="s">
        <v>380</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692">
        <v>0.7</v>
      </c>
      <c r="AA116" s="692">
        <v>0.2</v>
      </c>
      <c r="AB116" s="692">
        <v>0.1</v>
      </c>
      <c r="AC116" s="692">
        <v>0.6</v>
      </c>
      <c r="AD116" s="692">
        <v>0.7</v>
      </c>
      <c r="AE116" s="692">
        <v>0.2</v>
      </c>
      <c r="AF116" s="692">
        <v>0.1</v>
      </c>
      <c r="AG116" s="692">
        <v>0.5</v>
      </c>
      <c r="AH116" s="692">
        <v>0.75900000000000001</v>
      </c>
      <c r="AI116" s="692">
        <v>0.27578999999999987</v>
      </c>
      <c r="AJ116" s="692">
        <v>0.13339000000000012</v>
      </c>
      <c r="AK116" s="692">
        <v>0.60625000000000018</v>
      </c>
      <c r="AL116" s="692">
        <v>0.66573000000000004</v>
      </c>
      <c r="AM116" s="692">
        <v>0.14067999999999992</v>
      </c>
      <c r="AN116" s="692">
        <v>0</v>
      </c>
      <c r="AO116" s="692">
        <v>0</v>
      </c>
      <c r="AP116" s="691">
        <v>0</v>
      </c>
    </row>
    <row r="117" spans="1:43" ht="18">
      <c r="A117" s="8" t="s">
        <v>392</v>
      </c>
      <c r="B117" s="565">
        <v>2</v>
      </c>
      <c r="C117" s="565">
        <v>0.5</v>
      </c>
      <c r="D117" s="565">
        <v>0.3</v>
      </c>
      <c r="E117" s="565">
        <v>1.3</v>
      </c>
      <c r="F117" s="565">
        <v>1.5</v>
      </c>
      <c r="G117" s="565">
        <v>0.5</v>
      </c>
      <c r="H117" s="565">
        <v>0.2</v>
      </c>
      <c r="I117" s="565">
        <v>1.2</v>
      </c>
      <c r="J117" s="565">
        <v>1.5</v>
      </c>
      <c r="K117" s="565">
        <v>0.5</v>
      </c>
      <c r="L117" s="565">
        <v>0.2</v>
      </c>
      <c r="M117" s="565">
        <v>1.2</v>
      </c>
      <c r="N117" s="565">
        <v>1.6</v>
      </c>
      <c r="O117" s="565">
        <v>0.5</v>
      </c>
      <c r="P117" s="565">
        <v>0.2</v>
      </c>
      <c r="Q117" s="565">
        <v>1.4</v>
      </c>
      <c r="R117" s="565">
        <v>1.6</v>
      </c>
      <c r="S117" s="565">
        <v>0.6</v>
      </c>
      <c r="T117" s="565">
        <v>0.2</v>
      </c>
      <c r="U117" s="565">
        <v>1.2</v>
      </c>
      <c r="V117" s="565">
        <v>1.7</v>
      </c>
      <c r="W117" s="565">
        <v>0.3</v>
      </c>
      <c r="X117" s="565">
        <v>0.2</v>
      </c>
      <c r="Y117" s="565">
        <v>1.2</v>
      </c>
      <c r="Z117" s="692">
        <v>1.5</v>
      </c>
      <c r="AA117" s="692">
        <v>0.5</v>
      </c>
      <c r="AB117" s="692">
        <v>0.2</v>
      </c>
      <c r="AC117" s="692">
        <v>1.1000000000000001</v>
      </c>
      <c r="AD117" s="692">
        <v>1.4</v>
      </c>
      <c r="AE117" s="692">
        <v>0.5</v>
      </c>
      <c r="AF117" s="692">
        <v>0.2</v>
      </c>
      <c r="AG117" s="692">
        <v>1.2</v>
      </c>
      <c r="AH117" s="692">
        <v>1.64528308559417</v>
      </c>
      <c r="AI117" s="692">
        <v>0.6154418117883198</v>
      </c>
      <c r="AJ117" s="692">
        <v>0.23952602991806016</v>
      </c>
      <c r="AK117" s="692">
        <v>1.33595497576249</v>
      </c>
      <c r="AL117" s="692">
        <v>1.5086136827925101</v>
      </c>
      <c r="AM117" s="692">
        <v>0.53807411962000007</v>
      </c>
      <c r="AN117" s="692">
        <v>0.3</v>
      </c>
      <c r="AO117" s="692">
        <v>1.2018759177297098</v>
      </c>
      <c r="AP117" s="691">
        <v>1.4694657368797199</v>
      </c>
    </row>
    <row r="118" spans="1:43" ht="18">
      <c r="A118" s="694" t="s">
        <v>734</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692">
        <v>0</v>
      </c>
      <c r="AA118" s="692">
        <v>0</v>
      </c>
      <c r="AB118" s="692">
        <v>0</v>
      </c>
      <c r="AC118" s="692">
        <v>0</v>
      </c>
      <c r="AD118" s="692">
        <v>0</v>
      </c>
      <c r="AE118" s="692">
        <v>0.7</v>
      </c>
      <c r="AF118" s="692">
        <v>0.7</v>
      </c>
      <c r="AG118" s="692">
        <v>1</v>
      </c>
      <c r="AH118" s="692"/>
      <c r="AI118" s="692"/>
      <c r="AJ118" s="692"/>
      <c r="AK118" s="692"/>
      <c r="AL118" s="692"/>
      <c r="AM118" s="692"/>
      <c r="AN118" s="692"/>
      <c r="AO118" s="692"/>
      <c r="AP118" s="691"/>
    </row>
    <row r="119" spans="1:43" ht="18">
      <c r="A119" s="694" t="s">
        <v>736</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692">
        <v>0</v>
      </c>
      <c r="AA119" s="692">
        <v>0</v>
      </c>
      <c r="AB119" s="692">
        <v>0</v>
      </c>
      <c r="AC119" s="692">
        <v>0</v>
      </c>
      <c r="AD119" s="692">
        <v>0</v>
      </c>
      <c r="AE119" s="692">
        <v>0.6</v>
      </c>
      <c r="AF119" s="692">
        <v>0.7</v>
      </c>
      <c r="AG119" s="692">
        <v>1</v>
      </c>
      <c r="AH119" s="692"/>
      <c r="AI119" s="692"/>
      <c r="AJ119" s="692"/>
      <c r="AK119" s="692"/>
      <c r="AL119" s="692"/>
      <c r="AM119" s="692"/>
      <c r="AN119" s="692"/>
      <c r="AO119" s="692"/>
      <c r="AP119" s="691"/>
    </row>
    <row r="120" spans="1:43" ht="21">
      <c r="A120" s="12" t="s">
        <v>826</v>
      </c>
      <c r="B120" s="661">
        <v>1</v>
      </c>
      <c r="C120" s="661">
        <v>0.8</v>
      </c>
      <c r="D120" s="661">
        <v>0.5</v>
      </c>
      <c r="E120" s="661">
        <v>0.8</v>
      </c>
      <c r="F120" s="661">
        <v>1.1000000000000001</v>
      </c>
      <c r="G120" s="661">
        <v>0.7</v>
      </c>
      <c r="H120" s="661">
        <v>0.6</v>
      </c>
      <c r="I120" s="661">
        <v>0.4</v>
      </c>
      <c r="J120" s="661">
        <v>0.5</v>
      </c>
      <c r="K120" s="661">
        <v>0.2</v>
      </c>
      <c r="L120" s="661">
        <v>0.1</v>
      </c>
      <c r="M120" s="661">
        <v>0.4</v>
      </c>
      <c r="N120" s="661">
        <v>0.6</v>
      </c>
      <c r="O120" s="661">
        <v>0.2</v>
      </c>
      <c r="P120" s="661">
        <v>0.1</v>
      </c>
      <c r="Q120" s="661">
        <v>0.6</v>
      </c>
      <c r="R120" s="661">
        <v>0.7</v>
      </c>
      <c r="S120" s="661">
        <v>0.3</v>
      </c>
      <c r="T120" s="661">
        <v>0.3</v>
      </c>
      <c r="U120" s="661">
        <v>1.1000000000000001</v>
      </c>
      <c r="V120" s="661">
        <v>1.5</v>
      </c>
      <c r="W120" s="661">
        <v>0.5</v>
      </c>
      <c r="X120" s="661">
        <v>0.3</v>
      </c>
      <c r="Y120" s="661">
        <v>1.2</v>
      </c>
      <c r="Z120" s="866">
        <v>0.7</v>
      </c>
      <c r="AA120" s="866">
        <v>0.4</v>
      </c>
      <c r="AB120" s="866">
        <v>0.3</v>
      </c>
      <c r="AC120" s="866">
        <v>0.6</v>
      </c>
      <c r="AD120" s="866">
        <v>0.5</v>
      </c>
      <c r="AE120" s="866">
        <v>0.5</v>
      </c>
      <c r="AF120" s="866">
        <v>0.3</v>
      </c>
      <c r="AG120" s="866">
        <v>0.6</v>
      </c>
      <c r="AH120" s="866">
        <v>0.79394609999993904</v>
      </c>
      <c r="AI120" s="866">
        <v>0.34576390000000501</v>
      </c>
      <c r="AJ120" s="866">
        <v>8.5549000000046505E-2</v>
      </c>
      <c r="AK120" s="866">
        <v>0.11449055000008812</v>
      </c>
      <c r="AL120" s="866">
        <v>0.14164300000000019</v>
      </c>
      <c r="AM120" s="866">
        <v>7.5000999999959461E-2</v>
      </c>
      <c r="AN120" s="866">
        <v>0.1</v>
      </c>
      <c r="AO120" s="866">
        <v>0.11106999999989497</v>
      </c>
      <c r="AP120" s="867">
        <v>0.13153200000001064</v>
      </c>
    </row>
    <row r="121" spans="1:43" ht="21">
      <c r="A121" s="7" t="s">
        <v>1103</v>
      </c>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692"/>
      <c r="AA121" s="692"/>
      <c r="AB121" s="692"/>
      <c r="AC121" s="692"/>
      <c r="AD121" s="692"/>
      <c r="AE121" s="692"/>
      <c r="AF121" s="692"/>
      <c r="AG121" s="692"/>
      <c r="AH121" s="692">
        <v>4.4000000000000004</v>
      </c>
      <c r="AI121" s="692">
        <v>1.8</v>
      </c>
      <c r="AJ121" s="692">
        <v>0.8</v>
      </c>
      <c r="AK121" s="692">
        <v>3</v>
      </c>
      <c r="AL121" s="692">
        <v>3.4</v>
      </c>
      <c r="AM121" s="692">
        <v>1.3</v>
      </c>
      <c r="AN121" s="692">
        <v>0.7</v>
      </c>
      <c r="AO121" s="692">
        <v>2.2130159386776018</v>
      </c>
      <c r="AP121" s="691">
        <v>2.5828514140147307</v>
      </c>
    </row>
    <row r="122" spans="1:43" ht="21">
      <c r="A122" s="8" t="s">
        <v>227</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692"/>
      <c r="AA122" s="692"/>
      <c r="AB122" s="692"/>
      <c r="AC122" s="692"/>
      <c r="AD122" s="692"/>
      <c r="AE122" s="692"/>
      <c r="AF122" s="692"/>
      <c r="AG122" s="692"/>
      <c r="AH122" s="692">
        <v>7.503967245438</v>
      </c>
      <c r="AI122" s="692">
        <v>2.3844039677990096</v>
      </c>
      <c r="AJ122" s="692">
        <v>1.6895014694879897</v>
      </c>
      <c r="AK122" s="692">
        <v>5.4345883789290017</v>
      </c>
      <c r="AL122" s="692">
        <v>6.1762059414149997</v>
      </c>
      <c r="AM122" s="692">
        <v>2.0996236579115299</v>
      </c>
      <c r="AN122" s="692">
        <v>1.5</v>
      </c>
      <c r="AO122" s="692">
        <v>5.8559005793840004</v>
      </c>
      <c r="AP122" s="665">
        <v>6.0407326210710002</v>
      </c>
    </row>
    <row r="123" spans="1:43" s="75" customFormat="1" ht="18" customHeight="1" thickBot="1">
      <c r="A123" s="37" t="s">
        <v>1095</v>
      </c>
      <c r="B123" s="568">
        <v>14.7</v>
      </c>
      <c r="C123" s="568">
        <v>6.4999999999999991</v>
      </c>
      <c r="D123" s="568">
        <v>4.0999999999999996</v>
      </c>
      <c r="E123" s="568">
        <v>11.500000000000002</v>
      </c>
      <c r="F123" s="568">
        <v>13.6</v>
      </c>
      <c r="G123" s="568">
        <v>6.3</v>
      </c>
      <c r="H123" s="568">
        <v>3.9</v>
      </c>
      <c r="I123" s="568">
        <v>11.6</v>
      </c>
      <c r="J123" s="568">
        <v>12.7</v>
      </c>
      <c r="K123" s="568">
        <v>5.7</v>
      </c>
      <c r="L123" s="568">
        <v>3.5</v>
      </c>
      <c r="M123" s="568">
        <v>11.3</v>
      </c>
      <c r="N123" s="568">
        <v>12.5</v>
      </c>
      <c r="O123" s="568">
        <v>3.6</v>
      </c>
      <c r="P123" s="568">
        <v>2.2000000000000002</v>
      </c>
      <c r="Q123" s="568">
        <v>11</v>
      </c>
      <c r="R123" s="568">
        <v>12</v>
      </c>
      <c r="S123" s="568">
        <v>4.9000000000000004</v>
      </c>
      <c r="T123" s="568">
        <v>2.6</v>
      </c>
      <c r="U123" s="568">
        <v>10.4</v>
      </c>
      <c r="V123" s="568">
        <v>13.2</v>
      </c>
      <c r="W123" s="568">
        <v>5</v>
      </c>
      <c r="X123" s="568">
        <v>2</v>
      </c>
      <c r="Y123" s="568">
        <v>11.3</v>
      </c>
      <c r="Z123" s="568">
        <v>10.9</v>
      </c>
      <c r="AA123" s="568">
        <v>4.4000000000000004</v>
      </c>
      <c r="AB123" s="568">
        <v>2.8</v>
      </c>
      <c r="AC123" s="568">
        <v>9.5</v>
      </c>
      <c r="AD123" s="568">
        <v>9.8000000000000007</v>
      </c>
      <c r="AE123" s="568">
        <v>6</v>
      </c>
      <c r="AF123" s="568">
        <v>4.0999999999999996</v>
      </c>
      <c r="AG123" s="568">
        <v>11.8</v>
      </c>
      <c r="AH123" s="869">
        <v>11.9163323770684</v>
      </c>
      <c r="AI123" s="869">
        <v>4.1571146349690018</v>
      </c>
      <c r="AJ123" s="869">
        <v>2.474464025727098</v>
      </c>
      <c r="AK123" s="869">
        <v>8.4783196973595985</v>
      </c>
      <c r="AL123" s="869">
        <v>9.5723485360345091</v>
      </c>
      <c r="AM123" s="869">
        <v>3.3820384565834907</v>
      </c>
      <c r="AN123" s="869">
        <v>2.1</v>
      </c>
      <c r="AO123" s="869">
        <v>8.0689165180616023</v>
      </c>
      <c r="AP123" s="870">
        <v>8.6235840350857309</v>
      </c>
      <c r="AQ123" s="73"/>
    </row>
    <row r="124" spans="1:43" ht="18" customHeight="1" thickTop="1">
      <c r="A124" s="694" t="s">
        <v>827</v>
      </c>
      <c r="B124" s="42"/>
      <c r="C124" s="42"/>
      <c r="D124" s="42"/>
      <c r="E124" s="612"/>
      <c r="F124" s="612"/>
      <c r="G124" s="612"/>
      <c r="H124" s="612"/>
      <c r="I124" s="612"/>
      <c r="J124" s="612"/>
      <c r="K124" s="612"/>
      <c r="L124" s="612"/>
      <c r="M124" s="612"/>
    </row>
    <row r="125" spans="1:43">
      <c r="A125" s="694" t="s">
        <v>828</v>
      </c>
      <c r="B125" s="612"/>
      <c r="C125" s="612"/>
      <c r="D125" s="612"/>
      <c r="E125" s="612"/>
      <c r="F125" s="612"/>
      <c r="G125" s="612"/>
      <c r="H125" s="612"/>
      <c r="I125" s="612"/>
      <c r="J125" s="612"/>
      <c r="K125" s="612"/>
      <c r="L125" s="612"/>
      <c r="M125" s="612"/>
    </row>
    <row r="126" spans="1:43">
      <c r="A126" s="610" t="s">
        <v>1082</v>
      </c>
      <c r="B126" s="612"/>
      <c r="C126" s="612"/>
      <c r="D126" s="612"/>
      <c r="E126" s="612"/>
      <c r="F126" s="612"/>
      <c r="G126" s="612"/>
      <c r="H126" s="612"/>
      <c r="I126" s="612"/>
      <c r="J126" s="612"/>
      <c r="K126" s="612"/>
      <c r="L126" s="612"/>
      <c r="M126" s="612"/>
    </row>
    <row r="127" spans="1:43" s="76" customFormat="1">
      <c r="A127" s="8"/>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8"/>
      <c r="AL127" s="558"/>
      <c r="AM127" s="558"/>
      <c r="AN127" s="558"/>
      <c r="AO127" s="558"/>
      <c r="AP127" s="409"/>
    </row>
    <row r="128" spans="1:43" s="76" customFormat="1">
      <c r="A128" s="4"/>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409"/>
    </row>
    <row r="129" spans="1:42" s="76" customFormat="1">
      <c r="A129" s="4"/>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409"/>
    </row>
    <row r="130" spans="1:42" s="76" customFormat="1">
      <c r="A130" s="8"/>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409"/>
    </row>
    <row r="131" spans="1:42" s="76" customFormat="1">
      <c r="A131" s="8"/>
      <c r="B131" s="558"/>
      <c r="C131" s="558"/>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409"/>
    </row>
    <row r="132" spans="1:42" s="76" customFormat="1">
      <c r="A132" s="8"/>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409"/>
    </row>
    <row r="133" spans="1:42" s="76" customFormat="1">
      <c r="A133" s="8"/>
      <c r="B133" s="558"/>
      <c r="C133" s="558"/>
      <c r="D133" s="558"/>
      <c r="E133" s="558"/>
      <c r="F133" s="558"/>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409"/>
    </row>
    <row r="292" spans="1:1">
      <c r="A292" s="10" t="s">
        <v>183</v>
      </c>
    </row>
  </sheetData>
  <phoneticPr fontId="16" type="noConversion"/>
  <pageMargins left="0.51181102362204722" right="0.51181102362204722" top="0.35433070866141736" bottom="0.31496062992125984" header="0.15748031496062992" footer="0.27559055118110237"/>
  <pageSetup paperSize="9" scale="13"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1F7C-1BAA-4B7D-BB10-2259CA1001AB}">
  <sheetPr codeName="Sheet13"/>
  <dimension ref="A1:S38"/>
  <sheetViews>
    <sheetView zoomScale="70" zoomScaleNormal="70" workbookViewId="0">
      <pane ySplit="4" topLeftCell="A5" activePane="bottomLeft" state="frozen"/>
      <selection activeCell="A2" sqref="A1:XFD1048576"/>
      <selection pane="bottomLeft" activeCell="J22" sqref="J22"/>
    </sheetView>
  </sheetViews>
  <sheetFormatPr defaultColWidth="8.88671875" defaultRowHeight="16.5"/>
  <cols>
    <col min="1" max="1" width="20.33203125" style="792" customWidth="1"/>
    <col min="2" max="2" width="12.5546875" style="792" customWidth="1"/>
    <col min="3" max="6" width="12" style="792" customWidth="1"/>
    <col min="7" max="7" width="15.5546875" style="792" customWidth="1"/>
    <col min="8" max="16384" width="8.88671875" style="792"/>
  </cols>
  <sheetData>
    <row r="1" spans="1:19" ht="60.75" customHeight="1">
      <c r="A1" s="844" t="s">
        <v>1177</v>
      </c>
    </row>
    <row r="4" spans="1:19" ht="33.75" thickBot="1">
      <c r="A4" s="840"/>
      <c r="B4" s="845" t="s">
        <v>223</v>
      </c>
      <c r="C4" s="845" t="s">
        <v>213</v>
      </c>
      <c r="D4" s="845" t="s">
        <v>1074</v>
      </c>
      <c r="E4" s="845" t="s">
        <v>212</v>
      </c>
      <c r="F4" s="845" t="s">
        <v>219</v>
      </c>
    </row>
    <row r="5" spans="1:19" s="841" customFormat="1">
      <c r="A5" s="846" t="s">
        <v>743</v>
      </c>
      <c r="B5" s="847">
        <v>4653</v>
      </c>
      <c r="C5" s="847"/>
      <c r="D5" s="847">
        <v>4653</v>
      </c>
      <c r="E5" s="847"/>
      <c r="F5" s="847">
        <v>4653</v>
      </c>
      <c r="H5" s="842"/>
      <c r="M5" s="855"/>
      <c r="N5" s="855"/>
      <c r="O5" s="855"/>
      <c r="P5" s="855"/>
      <c r="Q5" s="855"/>
      <c r="R5" s="855"/>
      <c r="S5" s="855"/>
    </row>
    <row r="6" spans="1:19">
      <c r="A6" s="848" t="s">
        <v>377</v>
      </c>
      <c r="B6" s="849">
        <v>1553</v>
      </c>
      <c r="C6" s="849"/>
      <c r="D6" s="849">
        <v>1553</v>
      </c>
      <c r="E6" s="849"/>
      <c r="F6" s="849">
        <v>1553</v>
      </c>
      <c r="G6" s="841"/>
      <c r="H6" s="842"/>
      <c r="M6" s="855"/>
      <c r="N6" s="855"/>
      <c r="O6" s="855"/>
      <c r="P6" s="855"/>
      <c r="Q6" s="855"/>
    </row>
    <row r="7" spans="1:19">
      <c r="A7" s="848" t="s">
        <v>379</v>
      </c>
      <c r="B7" s="849">
        <v>3100</v>
      </c>
      <c r="C7" s="849"/>
      <c r="D7" s="849">
        <v>3100</v>
      </c>
      <c r="E7" s="849"/>
      <c r="F7" s="849">
        <v>3100</v>
      </c>
      <c r="G7" s="841"/>
      <c r="H7" s="842"/>
      <c r="M7" s="855"/>
      <c r="N7" s="855"/>
      <c r="O7" s="855"/>
      <c r="P7" s="855"/>
      <c r="Q7" s="855"/>
    </row>
    <row r="8" spans="1:19" s="841" customFormat="1">
      <c r="A8" s="846" t="s">
        <v>744</v>
      </c>
      <c r="B8" s="847">
        <v>2823</v>
      </c>
      <c r="C8" s="847"/>
      <c r="D8" s="847">
        <v>2823</v>
      </c>
      <c r="E8" s="847"/>
      <c r="F8" s="847">
        <v>2823</v>
      </c>
      <c r="H8" s="843"/>
      <c r="M8" s="855"/>
      <c r="N8" s="855"/>
      <c r="O8" s="855"/>
      <c r="P8" s="855"/>
      <c r="Q8" s="855"/>
    </row>
    <row r="9" spans="1:19">
      <c r="A9" s="848" t="s">
        <v>377</v>
      </c>
      <c r="B9" s="849">
        <v>1487</v>
      </c>
      <c r="C9" s="849"/>
      <c r="D9" s="849">
        <v>1487</v>
      </c>
      <c r="E9" s="849"/>
      <c r="F9" s="849">
        <v>1487</v>
      </c>
      <c r="M9" s="855"/>
      <c r="N9" s="855"/>
      <c r="O9" s="855"/>
      <c r="P9" s="855"/>
      <c r="Q9" s="855"/>
    </row>
    <row r="10" spans="1:19">
      <c r="A10" s="848" t="s">
        <v>379</v>
      </c>
      <c r="B10" s="849">
        <v>1336</v>
      </c>
      <c r="C10" s="849"/>
      <c r="D10" s="849">
        <v>1336</v>
      </c>
      <c r="E10" s="849"/>
      <c r="F10" s="849">
        <v>1336</v>
      </c>
      <c r="M10" s="855"/>
      <c r="N10" s="855"/>
      <c r="O10" s="855"/>
      <c r="P10" s="855"/>
      <c r="Q10" s="855"/>
    </row>
    <row r="11" spans="1:19" s="841" customFormat="1">
      <c r="A11" s="846" t="s">
        <v>949</v>
      </c>
      <c r="B11" s="847"/>
      <c r="C11" s="847"/>
      <c r="D11" s="847"/>
      <c r="E11" s="847">
        <v>35</v>
      </c>
      <c r="F11" s="847">
        <v>35</v>
      </c>
      <c r="M11" s="855"/>
      <c r="N11" s="855"/>
      <c r="O11" s="855"/>
      <c r="P11" s="855"/>
      <c r="Q11" s="855"/>
    </row>
    <row r="12" spans="1:19">
      <c r="A12" s="848" t="s">
        <v>212</v>
      </c>
      <c r="B12" s="849"/>
      <c r="C12" s="849"/>
      <c r="D12" s="849"/>
      <c r="E12" s="849">
        <v>35</v>
      </c>
      <c r="F12" s="849">
        <v>35</v>
      </c>
      <c r="M12" s="855"/>
      <c r="N12" s="855"/>
      <c r="O12" s="855"/>
      <c r="P12" s="855"/>
      <c r="Q12" s="855"/>
    </row>
    <row r="13" spans="1:19" s="841" customFormat="1">
      <c r="A13" s="846" t="s">
        <v>950</v>
      </c>
      <c r="B13" s="847"/>
      <c r="C13" s="847"/>
      <c r="D13" s="847"/>
      <c r="E13" s="847">
        <v>35</v>
      </c>
      <c r="F13" s="847">
        <v>35</v>
      </c>
      <c r="M13" s="855"/>
      <c r="N13" s="855"/>
      <c r="O13" s="855"/>
      <c r="P13" s="855"/>
      <c r="Q13" s="855"/>
    </row>
    <row r="14" spans="1:19">
      <c r="A14" s="848" t="s">
        <v>212</v>
      </c>
      <c r="B14" s="849"/>
      <c r="C14" s="849"/>
      <c r="D14" s="849"/>
      <c r="E14" s="849">
        <v>35</v>
      </c>
      <c r="F14" s="849">
        <v>35</v>
      </c>
      <c r="M14" s="855"/>
      <c r="N14" s="855"/>
      <c r="O14" s="855"/>
      <c r="P14" s="855"/>
      <c r="Q14" s="855"/>
    </row>
    <row r="15" spans="1:19" s="841" customFormat="1">
      <c r="A15" s="846" t="s">
        <v>951</v>
      </c>
      <c r="B15" s="847">
        <v>510</v>
      </c>
      <c r="C15" s="847">
        <v>25</v>
      </c>
      <c r="D15" s="847">
        <v>535</v>
      </c>
      <c r="E15" s="847">
        <v>3241</v>
      </c>
      <c r="F15" s="847">
        <v>3776</v>
      </c>
      <c r="M15" s="855"/>
      <c r="N15" s="855"/>
      <c r="O15" s="855"/>
      <c r="P15" s="855"/>
      <c r="Q15" s="855"/>
    </row>
    <row r="16" spans="1:19">
      <c r="A16" s="850" t="s">
        <v>952</v>
      </c>
      <c r="B16" s="849">
        <v>179</v>
      </c>
      <c r="C16" s="849"/>
      <c r="D16" s="849">
        <v>179</v>
      </c>
      <c r="E16" s="849"/>
      <c r="F16" s="849">
        <v>179</v>
      </c>
      <c r="M16" s="855"/>
      <c r="N16" s="855"/>
      <c r="O16" s="855"/>
      <c r="P16" s="855"/>
      <c r="Q16" s="855"/>
    </row>
    <row r="17" spans="1:17">
      <c r="A17" s="848" t="s">
        <v>377</v>
      </c>
      <c r="B17" s="849">
        <v>85</v>
      </c>
      <c r="C17" s="849"/>
      <c r="D17" s="849">
        <v>85</v>
      </c>
      <c r="E17" s="849"/>
      <c r="F17" s="849">
        <v>85</v>
      </c>
      <c r="M17" s="855"/>
      <c r="N17" s="855"/>
      <c r="O17" s="855"/>
      <c r="P17" s="855"/>
      <c r="Q17" s="855"/>
    </row>
    <row r="18" spans="1:17">
      <c r="A18" s="848" t="s">
        <v>392</v>
      </c>
      <c r="B18" s="849">
        <v>94</v>
      </c>
      <c r="C18" s="849"/>
      <c r="D18" s="849">
        <v>94</v>
      </c>
      <c r="E18" s="849"/>
      <c r="F18" s="849">
        <v>94</v>
      </c>
      <c r="M18" s="855"/>
      <c r="N18" s="855"/>
      <c r="O18" s="855"/>
      <c r="P18" s="855"/>
      <c r="Q18" s="855"/>
    </row>
    <row r="19" spans="1:17">
      <c r="A19" s="850" t="s">
        <v>524</v>
      </c>
      <c r="B19" s="849">
        <v>280</v>
      </c>
      <c r="C19" s="849"/>
      <c r="D19" s="849">
        <v>280</v>
      </c>
      <c r="E19" s="849">
        <v>3241</v>
      </c>
      <c r="F19" s="849">
        <v>3515</v>
      </c>
      <c r="M19" s="855"/>
      <c r="N19" s="855"/>
      <c r="O19" s="855"/>
      <c r="P19" s="855"/>
      <c r="Q19" s="855"/>
    </row>
    <row r="20" spans="1:17">
      <c r="A20" s="848" t="s">
        <v>377</v>
      </c>
      <c r="B20" s="849">
        <v>280</v>
      </c>
      <c r="C20" s="849"/>
      <c r="D20" s="849">
        <v>280</v>
      </c>
      <c r="E20" s="849"/>
      <c r="F20" s="849">
        <v>280</v>
      </c>
      <c r="M20" s="855"/>
      <c r="N20" s="855"/>
      <c r="O20" s="855"/>
      <c r="P20" s="855"/>
      <c r="Q20" s="855"/>
    </row>
    <row r="21" spans="1:17">
      <c r="A21" s="848" t="s">
        <v>212</v>
      </c>
      <c r="B21" s="849"/>
      <c r="C21" s="849"/>
      <c r="D21" s="849"/>
      <c r="E21" s="849">
        <v>3241</v>
      </c>
      <c r="F21" s="849">
        <v>3234.6000000000004</v>
      </c>
      <c r="M21" s="855"/>
      <c r="N21" s="855"/>
      <c r="O21" s="855"/>
      <c r="P21" s="855"/>
      <c r="Q21" s="855"/>
    </row>
    <row r="22" spans="1:17">
      <c r="A22" s="851" t="s">
        <v>953</v>
      </c>
      <c r="B22" s="849"/>
      <c r="C22" s="849">
        <v>25</v>
      </c>
      <c r="D22" s="849">
        <v>25</v>
      </c>
      <c r="E22" s="849"/>
      <c r="F22" s="849">
        <v>25</v>
      </c>
      <c r="M22" s="855"/>
      <c r="N22" s="855"/>
      <c r="O22" s="855"/>
      <c r="P22" s="855"/>
      <c r="Q22" s="855"/>
    </row>
    <row r="23" spans="1:17">
      <c r="A23" s="848" t="s">
        <v>396</v>
      </c>
      <c r="B23" s="849"/>
      <c r="C23" s="849">
        <v>9</v>
      </c>
      <c r="D23" s="849">
        <v>9</v>
      </c>
      <c r="E23" s="849"/>
      <c r="F23" s="849">
        <v>9</v>
      </c>
      <c r="M23" s="855"/>
      <c r="N23" s="855"/>
      <c r="O23" s="855"/>
      <c r="P23" s="855"/>
      <c r="Q23" s="855"/>
    </row>
    <row r="24" spans="1:17">
      <c r="A24" s="848" t="s">
        <v>377</v>
      </c>
      <c r="B24" s="849"/>
      <c r="C24" s="849">
        <v>10</v>
      </c>
      <c r="D24" s="849">
        <v>10</v>
      </c>
      <c r="E24" s="849"/>
      <c r="F24" s="849">
        <v>10</v>
      </c>
      <c r="M24" s="855"/>
      <c r="N24" s="855"/>
      <c r="O24" s="855"/>
      <c r="P24" s="855"/>
      <c r="Q24" s="855"/>
    </row>
    <row r="25" spans="1:17">
      <c r="A25" s="848" t="s">
        <v>379</v>
      </c>
      <c r="B25" s="849"/>
      <c r="C25" s="849">
        <v>6</v>
      </c>
      <c r="D25" s="849">
        <v>6</v>
      </c>
      <c r="E25" s="849"/>
      <c r="F25" s="849">
        <v>6</v>
      </c>
      <c r="M25" s="855"/>
      <c r="N25" s="855"/>
      <c r="O25" s="855"/>
      <c r="P25" s="855"/>
      <c r="Q25" s="855"/>
    </row>
    <row r="26" spans="1:17">
      <c r="A26" s="850" t="s">
        <v>355</v>
      </c>
      <c r="B26" s="849">
        <v>51</v>
      </c>
      <c r="C26" s="849"/>
      <c r="D26" s="849">
        <v>51</v>
      </c>
      <c r="E26" s="849"/>
      <c r="F26" s="849">
        <v>51</v>
      </c>
      <c r="M26" s="855"/>
      <c r="N26" s="855"/>
      <c r="O26" s="855"/>
      <c r="P26" s="855"/>
      <c r="Q26" s="855"/>
    </row>
    <row r="27" spans="1:17">
      <c r="A27" s="848" t="s">
        <v>392</v>
      </c>
      <c r="B27" s="849">
        <v>51</v>
      </c>
      <c r="C27" s="849"/>
      <c r="D27" s="849">
        <v>51</v>
      </c>
      <c r="E27" s="849"/>
      <c r="F27" s="849">
        <v>51</v>
      </c>
      <c r="M27" s="855"/>
      <c r="N27" s="855"/>
      <c r="O27" s="855"/>
      <c r="P27" s="855"/>
      <c r="Q27" s="855"/>
    </row>
    <row r="28" spans="1:17" s="841" customFormat="1">
      <c r="A28" s="846" t="s">
        <v>954</v>
      </c>
      <c r="B28" s="847">
        <v>565</v>
      </c>
      <c r="C28" s="847"/>
      <c r="D28" s="847">
        <v>565</v>
      </c>
      <c r="E28" s="847">
        <v>1361</v>
      </c>
      <c r="F28" s="847">
        <v>1926</v>
      </c>
      <c r="M28" s="855"/>
      <c r="N28" s="855"/>
      <c r="O28" s="855"/>
      <c r="P28" s="855"/>
      <c r="Q28" s="855"/>
    </row>
    <row r="29" spans="1:17">
      <c r="A29" s="850" t="s">
        <v>952</v>
      </c>
      <c r="B29" s="849">
        <v>565</v>
      </c>
      <c r="C29" s="849"/>
      <c r="D29" s="849">
        <v>565</v>
      </c>
      <c r="E29" s="849"/>
      <c r="F29" s="849">
        <v>565</v>
      </c>
      <c r="M29" s="855"/>
      <c r="N29" s="855"/>
      <c r="O29" s="855"/>
      <c r="P29" s="855"/>
      <c r="Q29" s="855"/>
    </row>
    <row r="30" spans="1:17">
      <c r="A30" s="848" t="s">
        <v>377</v>
      </c>
      <c r="B30" s="849">
        <v>565</v>
      </c>
      <c r="C30" s="849"/>
      <c r="D30" s="849">
        <v>565</v>
      </c>
      <c r="E30" s="849"/>
      <c r="F30" s="849">
        <v>565</v>
      </c>
      <c r="M30" s="855"/>
      <c r="N30" s="855"/>
      <c r="O30" s="855"/>
      <c r="P30" s="855"/>
      <c r="Q30" s="855"/>
    </row>
    <row r="31" spans="1:17">
      <c r="A31" s="850" t="s">
        <v>524</v>
      </c>
      <c r="B31" s="849"/>
      <c r="C31" s="849"/>
      <c r="D31" s="849"/>
      <c r="E31" s="849">
        <v>1361</v>
      </c>
      <c r="F31" s="849">
        <v>1361</v>
      </c>
      <c r="M31" s="855"/>
      <c r="N31" s="855"/>
      <c r="O31" s="855"/>
      <c r="P31" s="855"/>
      <c r="Q31" s="855"/>
    </row>
    <row r="32" spans="1:17" ht="17.25" thickBot="1">
      <c r="A32" s="852" t="s">
        <v>212</v>
      </c>
      <c r="B32" s="852"/>
      <c r="C32" s="852"/>
      <c r="D32" s="852"/>
      <c r="E32" s="853">
        <v>1361</v>
      </c>
      <c r="F32" s="854">
        <v>1361</v>
      </c>
      <c r="M32" s="855"/>
      <c r="N32" s="855"/>
      <c r="O32" s="855"/>
      <c r="P32" s="855"/>
      <c r="Q32" s="855"/>
    </row>
    <row r="33" spans="1:17">
      <c r="A33" s="846" t="s">
        <v>219</v>
      </c>
      <c r="B33" s="847">
        <v>8551</v>
      </c>
      <c r="C33" s="847">
        <v>25</v>
      </c>
      <c r="D33" s="847">
        <v>8576</v>
      </c>
      <c r="E33" s="847">
        <v>4672</v>
      </c>
      <c r="F33" s="847">
        <v>13248</v>
      </c>
      <c r="M33" s="855"/>
      <c r="N33" s="855"/>
      <c r="O33" s="855"/>
      <c r="P33" s="855"/>
      <c r="Q33" s="855"/>
    </row>
    <row r="35" spans="1:17" ht="16.5" customHeight="1">
      <c r="A35" s="1061" t="s">
        <v>1099</v>
      </c>
      <c r="B35" s="1061"/>
      <c r="C35" s="1061"/>
      <c r="D35" s="1061"/>
      <c r="E35" s="1061"/>
      <c r="F35" s="1061"/>
      <c r="G35" s="1061"/>
      <c r="H35" s="1061"/>
    </row>
    <row r="36" spans="1:17" ht="14.25" customHeight="1">
      <c r="A36" s="1061"/>
      <c r="B36" s="1061"/>
      <c r="C36" s="1061"/>
      <c r="D36" s="1061"/>
      <c r="E36" s="1061"/>
      <c r="F36" s="1061"/>
      <c r="G36" s="1061"/>
      <c r="H36" s="1061"/>
    </row>
    <row r="37" spans="1:17">
      <c r="A37" s="793"/>
    </row>
    <row r="38" spans="1:17">
      <c r="A38" s="793"/>
    </row>
  </sheetData>
  <mergeCells count="1">
    <mergeCell ref="A35:H3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Y419"/>
  <sheetViews>
    <sheetView zoomScale="60" zoomScaleNormal="60" workbookViewId="0"/>
  </sheetViews>
  <sheetFormatPr defaultColWidth="8.77734375" defaultRowHeight="20.25" outlineLevelRow="1"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2" width="10.21875" style="399" hidden="1" customWidth="1" outlineLevel="1"/>
    <col min="33" max="33" width="10.21875" style="401" hidden="1" customWidth="1" outlineLevel="1"/>
    <col min="34" max="42" width="10.21875" style="399" hidden="1" customWidth="1" outlineLevel="1"/>
    <col min="43" max="43" width="10.21875" style="571" hidden="1" customWidth="1" outlineLevel="1"/>
    <col min="44" max="45" width="10.21875" style="582" hidden="1" customWidth="1" outlineLevel="1"/>
    <col min="46" max="49" width="10.21875" style="612" hidden="1" customWidth="1" outlineLevel="1"/>
    <col min="50" max="50" width="10.21875" style="612" hidden="1" customWidth="1" outlineLevel="1" collapsed="1"/>
    <col min="51" max="65" width="10.21875" style="612" hidden="1" customWidth="1" outlineLevel="1"/>
    <col min="66" max="66" width="10.21875" style="612" customWidth="1" collapsed="1"/>
    <col min="67" max="73" width="10.21875" style="612" customWidth="1"/>
    <col min="74" max="74" width="10.21875" style="75" customWidth="1"/>
    <col min="75" max="16384" width="8.77734375" style="74"/>
  </cols>
  <sheetData>
    <row r="1" spans="1:74" s="73" customFormat="1" ht="39" customHeight="1">
      <c r="A1" s="32" t="s">
        <v>398</v>
      </c>
      <c r="B1" s="32"/>
      <c r="C1" s="32"/>
      <c r="D1" s="32"/>
      <c r="E1" s="32"/>
      <c r="F1" s="32"/>
      <c r="G1" s="32"/>
      <c r="H1" s="32"/>
      <c r="I1" s="32"/>
      <c r="J1" s="32"/>
      <c r="K1" s="32"/>
      <c r="L1" s="32"/>
      <c r="M1" s="32"/>
      <c r="N1" s="3"/>
      <c r="O1" s="597"/>
      <c r="P1" s="3"/>
      <c r="Q1" s="3"/>
      <c r="R1" s="3"/>
      <c r="S1" s="3"/>
      <c r="T1" s="3"/>
      <c r="U1" s="3"/>
      <c r="V1" s="3"/>
      <c r="W1" s="3"/>
      <c r="Z1" s="372"/>
      <c r="AA1" s="372"/>
      <c r="AB1" s="362"/>
      <c r="AF1" s="612"/>
      <c r="AG1" s="583"/>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75"/>
    </row>
    <row r="2" spans="1:74" s="73" customFormat="1" ht="42" customHeight="1">
      <c r="A2" s="1" t="s">
        <v>399</v>
      </c>
      <c r="B2" s="32"/>
      <c r="C2" s="32"/>
      <c r="D2" s="32"/>
      <c r="E2" s="32"/>
      <c r="F2" s="32"/>
      <c r="G2" s="32"/>
      <c r="H2" s="32"/>
      <c r="I2" s="32"/>
      <c r="J2" s="32"/>
      <c r="K2" s="32"/>
      <c r="L2" s="32"/>
      <c r="M2" s="32"/>
      <c r="N2" s="2"/>
      <c r="O2" s="10"/>
      <c r="P2" s="10"/>
      <c r="Q2" s="10"/>
      <c r="R2" s="10"/>
      <c r="S2" s="10"/>
      <c r="T2" s="10"/>
      <c r="U2" s="10"/>
      <c r="V2" s="10"/>
      <c r="W2" s="10"/>
      <c r="Z2" s="372"/>
      <c r="AA2" s="372"/>
      <c r="AB2" s="362"/>
      <c r="AF2" s="612"/>
      <c r="AG2" s="583"/>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c r="BQ2" s="612"/>
      <c r="BR2" s="612"/>
      <c r="BS2" s="612"/>
      <c r="BT2" s="612"/>
      <c r="BU2" s="612"/>
      <c r="BV2" s="75"/>
    </row>
    <row r="3" spans="1:74" s="73" customFormat="1" ht="26.25" customHeight="1">
      <c r="A3" s="1" t="s">
        <v>400</v>
      </c>
      <c r="B3" s="1"/>
      <c r="C3" s="1"/>
      <c r="D3" s="1"/>
      <c r="E3" s="1"/>
      <c r="F3" s="1"/>
      <c r="G3" s="1"/>
      <c r="H3" s="1"/>
      <c r="I3" s="1"/>
      <c r="J3" s="1"/>
      <c r="K3" s="1"/>
      <c r="L3" s="1"/>
      <c r="M3" s="1"/>
      <c r="N3" s="2"/>
      <c r="O3" s="2"/>
      <c r="P3" s="597"/>
      <c r="Q3" s="597"/>
      <c r="R3" s="3"/>
      <c r="S3" s="3"/>
      <c r="T3" s="3"/>
      <c r="U3" s="3"/>
      <c r="V3" s="3"/>
      <c r="W3" s="3"/>
      <c r="Z3" s="372"/>
      <c r="AA3" s="372"/>
      <c r="AB3" s="362"/>
      <c r="AF3" s="612"/>
      <c r="AG3" s="583"/>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75"/>
    </row>
    <row r="4" spans="1:74" s="73" customFormat="1" ht="18.75" thickBot="1">
      <c r="A4" s="5" t="s">
        <v>336</v>
      </c>
      <c r="B4" s="61" t="s">
        <v>401</v>
      </c>
      <c r="C4" s="61" t="s">
        <v>402</v>
      </c>
      <c r="D4" s="61" t="s">
        <v>403</v>
      </c>
      <c r="E4" s="61" t="s">
        <v>404</v>
      </c>
      <c r="F4" s="61" t="s">
        <v>405</v>
      </c>
      <c r="G4" s="61" t="s">
        <v>406</v>
      </c>
      <c r="H4" s="61" t="s">
        <v>407</v>
      </c>
      <c r="I4" s="61" t="s">
        <v>408</v>
      </c>
      <c r="J4" s="61" t="s">
        <v>409</v>
      </c>
      <c r="K4" s="61" t="s">
        <v>410</v>
      </c>
      <c r="L4" s="61" t="s">
        <v>411</v>
      </c>
      <c r="M4" s="61" t="s">
        <v>412</v>
      </c>
      <c r="N4" s="6" t="s">
        <v>413</v>
      </c>
      <c r="O4" s="6" t="s">
        <v>414</v>
      </c>
      <c r="P4" s="6" t="s">
        <v>415</v>
      </c>
      <c r="Q4" s="6" t="s">
        <v>416</v>
      </c>
      <c r="R4" s="6" t="s">
        <v>417</v>
      </c>
      <c r="S4" s="6" t="s">
        <v>418</v>
      </c>
      <c r="T4" s="6" t="s">
        <v>419</v>
      </c>
      <c r="U4" s="6" t="s">
        <v>420</v>
      </c>
      <c r="V4" s="6" t="s">
        <v>421</v>
      </c>
      <c r="W4" s="6" t="s">
        <v>422</v>
      </c>
      <c r="X4" s="6" t="s">
        <v>423</v>
      </c>
      <c r="Y4" s="6" t="s">
        <v>424</v>
      </c>
      <c r="Z4" s="388" t="s">
        <v>425</v>
      </c>
      <c r="AA4" s="388" t="s">
        <v>426</v>
      </c>
      <c r="AB4" s="388" t="s">
        <v>427</v>
      </c>
      <c r="AC4" s="580" t="s">
        <v>428</v>
      </c>
      <c r="AD4" s="580" t="s">
        <v>429</v>
      </c>
      <c r="AE4" s="580" t="s">
        <v>430</v>
      </c>
      <c r="AF4" s="580" t="s">
        <v>431</v>
      </c>
      <c r="AG4" s="580" t="s">
        <v>432</v>
      </c>
      <c r="AH4" s="580" t="s">
        <v>18</v>
      </c>
      <c r="AI4" s="580" t="s">
        <v>19</v>
      </c>
      <c r="AJ4" s="580" t="s">
        <v>20</v>
      </c>
      <c r="AK4" s="580" t="s">
        <v>21</v>
      </c>
      <c r="AL4" s="580" t="s">
        <v>22</v>
      </c>
      <c r="AM4" s="580" t="s">
        <v>23</v>
      </c>
      <c r="AN4" s="580" t="s">
        <v>24</v>
      </c>
      <c r="AO4" s="580" t="s">
        <v>25</v>
      </c>
      <c r="AP4" s="580" t="s">
        <v>26</v>
      </c>
      <c r="AQ4" s="580" t="s">
        <v>27</v>
      </c>
      <c r="AR4" s="580" t="s">
        <v>28</v>
      </c>
      <c r="AS4" s="580" t="s">
        <v>29</v>
      </c>
      <c r="AT4" s="580" t="s">
        <v>30</v>
      </c>
      <c r="AU4" s="580" t="s">
        <v>31</v>
      </c>
      <c r="AV4" s="580" t="s">
        <v>32</v>
      </c>
      <c r="AW4" s="580" t="s">
        <v>33</v>
      </c>
      <c r="AX4" s="580" t="s">
        <v>34</v>
      </c>
      <c r="AY4" s="580" t="s">
        <v>35</v>
      </c>
      <c r="AZ4" s="580" t="s">
        <v>36</v>
      </c>
      <c r="BA4" s="580" t="s">
        <v>37</v>
      </c>
      <c r="BB4" s="580" t="s">
        <v>38</v>
      </c>
      <c r="BC4" s="580" t="s">
        <v>39</v>
      </c>
      <c r="BD4" s="580" t="s">
        <v>40</v>
      </c>
      <c r="BE4" s="580" t="s">
        <v>41</v>
      </c>
      <c r="BF4" s="580" t="s">
        <v>6</v>
      </c>
      <c r="BG4" s="580" t="s">
        <v>690</v>
      </c>
      <c r="BH4" s="580" t="s">
        <v>695</v>
      </c>
      <c r="BI4" s="580" t="s">
        <v>701</v>
      </c>
      <c r="BJ4" s="580" t="s">
        <v>704</v>
      </c>
      <c r="BK4" s="580" t="s">
        <v>730</v>
      </c>
      <c r="BL4" s="580" t="s">
        <v>776</v>
      </c>
      <c r="BM4" s="580" t="s">
        <v>791</v>
      </c>
      <c r="BN4" s="580" t="s">
        <v>842</v>
      </c>
      <c r="BO4" s="580" t="s">
        <v>884</v>
      </c>
      <c r="BP4" s="580" t="s">
        <v>925</v>
      </c>
      <c r="BQ4" s="580" t="s">
        <v>938</v>
      </c>
      <c r="BR4" s="580" t="s">
        <v>955</v>
      </c>
      <c r="BS4" s="580" t="s">
        <v>982</v>
      </c>
      <c r="BT4" s="580" t="s">
        <v>986</v>
      </c>
      <c r="BU4" s="580" t="s">
        <v>1067</v>
      </c>
      <c r="BV4" s="637" t="s">
        <v>1164</v>
      </c>
    </row>
    <row r="5" spans="1:74" s="73" customFormat="1" ht="18">
      <c r="A5" s="8" t="s">
        <v>433</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97">
        <v>90.521531483626035</v>
      </c>
      <c r="P5" s="3">
        <v>83</v>
      </c>
      <c r="Q5" s="3">
        <v>105</v>
      </c>
      <c r="R5" s="3">
        <v>111.32719287604485</v>
      </c>
      <c r="S5" s="597">
        <v>81</v>
      </c>
      <c r="T5" s="597">
        <v>74</v>
      </c>
      <c r="U5" s="597">
        <v>103</v>
      </c>
      <c r="V5" s="597">
        <v>120</v>
      </c>
      <c r="W5" s="597">
        <v>87</v>
      </c>
      <c r="X5" s="597">
        <v>80</v>
      </c>
      <c r="Y5" s="597">
        <v>115</v>
      </c>
      <c r="Z5" s="597">
        <v>116</v>
      </c>
      <c r="AA5" s="597">
        <v>85</v>
      </c>
      <c r="AB5" s="597">
        <v>81</v>
      </c>
      <c r="AC5" s="597">
        <v>102</v>
      </c>
      <c r="AD5" s="597">
        <v>114</v>
      </c>
      <c r="AE5" s="597">
        <v>87</v>
      </c>
      <c r="AF5" s="597">
        <v>81</v>
      </c>
      <c r="AG5" s="598">
        <v>109</v>
      </c>
      <c r="AH5" s="598">
        <v>117</v>
      </c>
      <c r="AI5" s="598">
        <v>87</v>
      </c>
      <c r="AJ5" s="598">
        <v>79</v>
      </c>
      <c r="AK5" s="598">
        <v>103</v>
      </c>
      <c r="AL5" s="598">
        <v>110</v>
      </c>
      <c r="AM5" s="598">
        <v>86</v>
      </c>
      <c r="AN5" s="598">
        <v>79</v>
      </c>
      <c r="AO5" s="598">
        <v>104</v>
      </c>
      <c r="AP5" s="598">
        <v>110</v>
      </c>
      <c r="AQ5" s="598">
        <v>87</v>
      </c>
      <c r="AR5" s="598">
        <v>81</v>
      </c>
      <c r="AS5" s="598">
        <v>103</v>
      </c>
      <c r="AT5" s="598">
        <v>117</v>
      </c>
      <c r="AU5" s="598">
        <v>86</v>
      </c>
      <c r="AV5" s="598">
        <v>80</v>
      </c>
      <c r="AW5" s="598">
        <v>107</v>
      </c>
      <c r="AX5" s="598">
        <v>114</v>
      </c>
      <c r="AY5" s="598">
        <v>88</v>
      </c>
      <c r="AZ5" s="598">
        <v>82</v>
      </c>
      <c r="BA5" s="598">
        <v>108</v>
      </c>
      <c r="BB5" s="598">
        <v>121</v>
      </c>
      <c r="BC5" s="598">
        <v>88</v>
      </c>
      <c r="BD5" s="598">
        <v>82</v>
      </c>
      <c r="BE5" s="598">
        <v>108</v>
      </c>
      <c r="BF5" s="598">
        <v>116</v>
      </c>
      <c r="BG5" s="598">
        <v>88</v>
      </c>
      <c r="BH5" s="598">
        <v>82</v>
      </c>
      <c r="BI5" s="598">
        <v>108</v>
      </c>
      <c r="BJ5" s="598">
        <v>112</v>
      </c>
      <c r="BK5" s="598">
        <v>87</v>
      </c>
      <c r="BL5" s="598">
        <v>81</v>
      </c>
      <c r="BM5" s="598">
        <v>104</v>
      </c>
      <c r="BN5" s="598">
        <v>120</v>
      </c>
      <c r="BO5" s="598">
        <v>90</v>
      </c>
      <c r="BP5" s="598">
        <v>83</v>
      </c>
      <c r="BQ5" s="598">
        <v>109</v>
      </c>
      <c r="BR5" s="598">
        <v>112</v>
      </c>
      <c r="BS5" s="598">
        <v>89</v>
      </c>
      <c r="BT5" s="598">
        <v>81</v>
      </c>
      <c r="BU5" s="598">
        <v>103</v>
      </c>
      <c r="BV5" s="726">
        <v>110</v>
      </c>
    </row>
    <row r="6" spans="1:74" s="73" customFormat="1">
      <c r="A6" s="10"/>
      <c r="B6" s="67"/>
      <c r="C6" s="67"/>
      <c r="D6" s="67"/>
      <c r="E6" s="67"/>
      <c r="F6" s="67"/>
      <c r="G6" s="67"/>
      <c r="H6" s="67"/>
      <c r="I6" s="67"/>
      <c r="J6" s="67"/>
      <c r="K6" s="67"/>
      <c r="L6" s="67"/>
      <c r="M6" s="67"/>
      <c r="N6" s="2"/>
      <c r="O6" s="597"/>
      <c r="P6" s="3"/>
      <c r="Q6" s="3"/>
      <c r="R6" s="3"/>
      <c r="S6" s="3"/>
      <c r="T6" s="3"/>
      <c r="U6" s="3"/>
      <c r="V6" s="3"/>
      <c r="W6" s="3"/>
      <c r="X6" s="3"/>
      <c r="Y6" s="3"/>
      <c r="Z6" s="372"/>
      <c r="AA6" s="372"/>
      <c r="AB6" s="362"/>
      <c r="AF6" s="612"/>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3"/>
      <c r="BO6" s="583"/>
      <c r="BP6" s="583"/>
      <c r="BQ6" s="583"/>
      <c r="BR6" s="583"/>
      <c r="BS6" s="583"/>
      <c r="BT6" s="583"/>
      <c r="BU6" s="583"/>
      <c r="BV6" s="411"/>
    </row>
    <row r="7" spans="1:74" s="73" customFormat="1" ht="18.75" thickBot="1">
      <c r="A7" s="31" t="s">
        <v>434</v>
      </c>
      <c r="B7" s="61" t="s">
        <v>401</v>
      </c>
      <c r="C7" s="61" t="s">
        <v>402</v>
      </c>
      <c r="D7" s="61" t="s">
        <v>403</v>
      </c>
      <c r="E7" s="61" t="s">
        <v>404</v>
      </c>
      <c r="F7" s="61" t="s">
        <v>405</v>
      </c>
      <c r="G7" s="61" t="s">
        <v>406</v>
      </c>
      <c r="H7" s="61" t="s">
        <v>407</v>
      </c>
      <c r="I7" s="61" t="s">
        <v>408</v>
      </c>
      <c r="J7" s="61" t="s">
        <v>409</v>
      </c>
      <c r="K7" s="61" t="s">
        <v>410</v>
      </c>
      <c r="L7" s="61" t="s">
        <v>411</v>
      </c>
      <c r="M7" s="61" t="s">
        <v>412</v>
      </c>
      <c r="N7" s="6" t="s">
        <v>413</v>
      </c>
      <c r="O7" s="6" t="s">
        <v>414</v>
      </c>
      <c r="P7" s="6" t="s">
        <v>415</v>
      </c>
      <c r="Q7" s="6" t="s">
        <v>416</v>
      </c>
      <c r="R7" s="6" t="s">
        <v>417</v>
      </c>
      <c r="S7" s="6" t="s">
        <v>418</v>
      </c>
      <c r="T7" s="6" t="s">
        <v>419</v>
      </c>
      <c r="U7" s="6" t="s">
        <v>420</v>
      </c>
      <c r="V7" s="6" t="s">
        <v>421</v>
      </c>
      <c r="W7" s="6" t="s">
        <v>422</v>
      </c>
      <c r="X7" s="6" t="s">
        <v>423</v>
      </c>
      <c r="Y7" s="6" t="s">
        <v>424</v>
      </c>
      <c r="Z7" s="388" t="s">
        <v>425</v>
      </c>
      <c r="AA7" s="388" t="s">
        <v>426</v>
      </c>
      <c r="AB7" s="388" t="s">
        <v>427</v>
      </c>
      <c r="AC7" s="580" t="s">
        <v>428</v>
      </c>
      <c r="AD7" s="580" t="s">
        <v>429</v>
      </c>
      <c r="AE7" s="580" t="s">
        <v>430</v>
      </c>
      <c r="AF7" s="580" t="s">
        <v>431</v>
      </c>
      <c r="AG7" s="580" t="s">
        <v>432</v>
      </c>
      <c r="AH7" s="580" t="s">
        <v>18</v>
      </c>
      <c r="AI7" s="580" t="s">
        <v>19</v>
      </c>
      <c r="AJ7" s="580" t="s">
        <v>20</v>
      </c>
      <c r="AK7" s="580" t="s">
        <v>21</v>
      </c>
      <c r="AL7" s="580" t="s">
        <v>22</v>
      </c>
      <c r="AM7" s="580" t="s">
        <v>23</v>
      </c>
      <c r="AN7" s="580" t="s">
        <v>24</v>
      </c>
      <c r="AO7" s="580" t="s">
        <v>25</v>
      </c>
      <c r="AP7" s="580" t="s">
        <v>26</v>
      </c>
      <c r="AQ7" s="580" t="s">
        <v>27</v>
      </c>
      <c r="AR7" s="580" t="s">
        <v>28</v>
      </c>
      <c r="AS7" s="580" t="s">
        <v>29</v>
      </c>
      <c r="AT7" s="580" t="s">
        <v>30</v>
      </c>
      <c r="AU7" s="580" t="s">
        <v>31</v>
      </c>
      <c r="AV7" s="580" t="s">
        <v>32</v>
      </c>
      <c r="AW7" s="580" t="s">
        <v>33</v>
      </c>
      <c r="AX7" s="580" t="s">
        <v>34</v>
      </c>
      <c r="AY7" s="580" t="s">
        <v>35</v>
      </c>
      <c r="AZ7" s="580" t="s">
        <v>36</v>
      </c>
      <c r="BA7" s="580" t="s">
        <v>37</v>
      </c>
      <c r="BB7" s="580" t="s">
        <v>38</v>
      </c>
      <c r="BC7" s="580" t="s">
        <v>39</v>
      </c>
      <c r="BD7" s="580" t="s">
        <v>40</v>
      </c>
      <c r="BE7" s="580" t="s">
        <v>41</v>
      </c>
      <c r="BF7" s="580" t="s">
        <v>6</v>
      </c>
      <c r="BG7" s="580" t="s">
        <v>690</v>
      </c>
      <c r="BH7" s="580" t="s">
        <v>695</v>
      </c>
      <c r="BI7" s="580" t="s">
        <v>701</v>
      </c>
      <c r="BJ7" s="580" t="s">
        <v>704</v>
      </c>
      <c r="BK7" s="580" t="s">
        <v>730</v>
      </c>
      <c r="BL7" s="580" t="s">
        <v>776</v>
      </c>
      <c r="BM7" s="580" t="s">
        <v>791</v>
      </c>
      <c r="BN7" s="580" t="s">
        <v>842</v>
      </c>
      <c r="BO7" s="580" t="s">
        <v>884</v>
      </c>
      <c r="BP7" s="580" t="s">
        <v>925</v>
      </c>
      <c r="BQ7" s="580" t="s">
        <v>938</v>
      </c>
      <c r="BR7" s="580" t="s">
        <v>955</v>
      </c>
      <c r="BS7" s="580" t="s">
        <v>982</v>
      </c>
      <c r="BT7" s="580" t="s">
        <v>986</v>
      </c>
      <c r="BU7" s="580" t="s">
        <v>1067</v>
      </c>
      <c r="BV7" s="363" t="s">
        <v>1164</v>
      </c>
    </row>
    <row r="8" spans="1:74" s="73" customFormat="1" ht="18">
      <c r="A8" s="11" t="s">
        <v>920</v>
      </c>
      <c r="B8" s="394">
        <v>25.883752367778268</v>
      </c>
      <c r="C8" s="394">
        <v>29.312934981685</v>
      </c>
      <c r="D8" s="394">
        <v>29.744044384057958</v>
      </c>
      <c r="E8" s="394">
        <v>32.318077412216724</v>
      </c>
      <c r="F8" s="394">
        <v>45.429029939933194</v>
      </c>
      <c r="G8" s="394">
        <v>44.397893772893795</v>
      </c>
      <c r="H8" s="394">
        <v>59.834447463768178</v>
      </c>
      <c r="I8" s="394">
        <v>44.596113838634366</v>
      </c>
      <c r="J8" s="394">
        <v>26.667958295947358</v>
      </c>
      <c r="K8" s="394">
        <v>22.482820512820517</v>
      </c>
      <c r="L8" s="394">
        <v>19.73519021739131</v>
      </c>
      <c r="M8" s="394">
        <v>42.730390204017134</v>
      </c>
      <c r="N8" s="376">
        <v>37.982620218498425</v>
      </c>
      <c r="O8" s="395">
        <v>34.607380952380943</v>
      </c>
      <c r="P8" s="395">
        <v>55.37668931159422</v>
      </c>
      <c r="Q8" s="395">
        <v>50.748498516681245</v>
      </c>
      <c r="R8" s="395">
        <v>38.22435924804347</v>
      </c>
      <c r="S8" s="395">
        <v>34.011350732600739</v>
      </c>
      <c r="T8" s="395">
        <v>31.305004528985517</v>
      </c>
      <c r="U8" s="395">
        <v>36.584962430697423</v>
      </c>
      <c r="V8" s="395">
        <v>59.476294975325203</v>
      </c>
      <c r="W8" s="395">
        <v>44.8</v>
      </c>
      <c r="X8" s="395">
        <v>45.9</v>
      </c>
      <c r="Y8" s="395">
        <v>62.1</v>
      </c>
      <c r="Z8" s="395">
        <v>66.2</v>
      </c>
      <c r="AA8" s="395">
        <v>52.3</v>
      </c>
      <c r="AB8" s="395">
        <v>36</v>
      </c>
      <c r="AC8" s="395">
        <v>34.200000000000003</v>
      </c>
      <c r="AD8" s="395">
        <v>38.299999999999997</v>
      </c>
      <c r="AE8" s="395">
        <v>28.4</v>
      </c>
      <c r="AF8" s="395">
        <v>20.8</v>
      </c>
      <c r="AG8" s="563">
        <v>37.299999999999997</v>
      </c>
      <c r="AH8" s="563">
        <v>42</v>
      </c>
      <c r="AI8" s="563">
        <v>38.700000000000003</v>
      </c>
      <c r="AJ8" s="563">
        <v>35.799999999999997</v>
      </c>
      <c r="AK8" s="563">
        <v>35.9</v>
      </c>
      <c r="AL8" s="563">
        <v>30.2</v>
      </c>
      <c r="AM8" s="563">
        <v>25.7</v>
      </c>
      <c r="AN8" s="563">
        <v>31.8</v>
      </c>
      <c r="AO8" s="563">
        <v>30.7</v>
      </c>
      <c r="AP8" s="563">
        <v>28.1</v>
      </c>
      <c r="AQ8" s="563">
        <v>20.7</v>
      </c>
      <c r="AR8" s="563">
        <v>13.3</v>
      </c>
      <c r="AS8" s="563">
        <v>21.9</v>
      </c>
      <c r="AT8" s="563">
        <v>24</v>
      </c>
      <c r="AU8" s="563">
        <v>23.9</v>
      </c>
      <c r="AV8" s="563">
        <v>25.23</v>
      </c>
      <c r="AW8" s="563">
        <v>34.4</v>
      </c>
      <c r="AX8" s="563">
        <v>31.1</v>
      </c>
      <c r="AY8" s="563">
        <v>27.4</v>
      </c>
      <c r="AZ8" s="563">
        <v>28.5</v>
      </c>
      <c r="BA8" s="563">
        <v>30.6</v>
      </c>
      <c r="BB8" s="563">
        <v>38.6</v>
      </c>
      <c r="BC8" s="563">
        <v>39</v>
      </c>
      <c r="BD8" s="563">
        <v>50.5</v>
      </c>
      <c r="BE8" s="563">
        <v>47.6</v>
      </c>
      <c r="BF8" s="563">
        <v>46.9</v>
      </c>
      <c r="BG8" s="563">
        <v>35.6</v>
      </c>
      <c r="BH8" s="563">
        <v>34.700000000000003</v>
      </c>
      <c r="BI8" s="563">
        <v>38.6</v>
      </c>
      <c r="BJ8" s="563">
        <v>15.4</v>
      </c>
      <c r="BK8" s="563">
        <v>5.6</v>
      </c>
      <c r="BL8" s="563">
        <v>8.8829710144927425</v>
      </c>
      <c r="BM8" s="563">
        <v>13.8</v>
      </c>
      <c r="BN8" s="563">
        <v>42.1</v>
      </c>
      <c r="BO8" s="563">
        <v>41.9</v>
      </c>
      <c r="BP8" s="563">
        <v>68.3</v>
      </c>
      <c r="BQ8" s="563">
        <v>96.2</v>
      </c>
      <c r="BR8" s="563">
        <v>110</v>
      </c>
      <c r="BS8" s="563">
        <v>121.1</v>
      </c>
      <c r="BT8" s="563">
        <v>176</v>
      </c>
      <c r="BU8" s="563">
        <v>135.6</v>
      </c>
      <c r="BV8" s="727">
        <v>85.2</v>
      </c>
    </row>
    <row r="9" spans="1:74" s="73" customFormat="1" ht="18">
      <c r="A9" s="11" t="s">
        <v>921</v>
      </c>
      <c r="B9" s="394">
        <v>26.546033335825733</v>
      </c>
      <c r="C9" s="394">
        <v>29.437532051282069</v>
      </c>
      <c r="D9" s="394">
        <v>31.694904891304333</v>
      </c>
      <c r="E9" s="394">
        <v>34.332908259167382</v>
      </c>
      <c r="F9" s="394">
        <v>48.036686855091972</v>
      </c>
      <c r="G9" s="394">
        <v>43.125119047619052</v>
      </c>
      <c r="H9" s="394">
        <v>59.992839673913046</v>
      </c>
      <c r="I9" s="394">
        <v>43.040271672259493</v>
      </c>
      <c r="J9" s="394">
        <v>26.978883667314697</v>
      </c>
      <c r="K9" s="394">
        <v>23.691726190476196</v>
      </c>
      <c r="L9" s="394">
        <v>27.107463768115942</v>
      </c>
      <c r="M9" s="394">
        <v>42.115535271374398</v>
      </c>
      <c r="N9" s="376">
        <v>39.255493075789175</v>
      </c>
      <c r="O9" s="395">
        <v>46.428667582417553</v>
      </c>
      <c r="P9" s="395">
        <v>65.816639492753623</v>
      </c>
      <c r="Q9" s="395">
        <v>52.384212631310163</v>
      </c>
      <c r="R9" s="395">
        <v>38.090751800757701</v>
      </c>
      <c r="S9" s="395">
        <v>34.308882783882758</v>
      </c>
      <c r="T9" s="395">
        <v>35.556512681159418</v>
      </c>
      <c r="U9" s="395">
        <v>39.953164982735139</v>
      </c>
      <c r="V9" s="395">
        <v>70.831427209510906</v>
      </c>
      <c r="W9" s="395">
        <v>41.7</v>
      </c>
      <c r="X9" s="395">
        <v>47.7</v>
      </c>
      <c r="Y9" s="395">
        <v>66.5</v>
      </c>
      <c r="Z9" s="395">
        <v>64.8</v>
      </c>
      <c r="AA9" s="395">
        <v>52</v>
      </c>
      <c r="AB9" s="395">
        <v>43.4</v>
      </c>
      <c r="AC9" s="395">
        <v>37.4</v>
      </c>
      <c r="AD9" s="395">
        <v>42.5</v>
      </c>
      <c r="AE9" s="395">
        <v>32.4</v>
      </c>
      <c r="AF9" s="395">
        <v>30.9</v>
      </c>
      <c r="AG9" s="563">
        <v>40.799999999999997</v>
      </c>
      <c r="AH9" s="563">
        <v>42.1</v>
      </c>
      <c r="AI9" s="563">
        <v>39.9</v>
      </c>
      <c r="AJ9" s="563">
        <v>42.7</v>
      </c>
      <c r="AK9" s="563">
        <v>39.9</v>
      </c>
      <c r="AL9" s="563">
        <v>35.200000000000003</v>
      </c>
      <c r="AM9" s="563">
        <v>34.6</v>
      </c>
      <c r="AN9" s="563">
        <v>37.799999999999997</v>
      </c>
      <c r="AO9" s="563">
        <v>36.4</v>
      </c>
      <c r="AP9" s="563">
        <v>32.1</v>
      </c>
      <c r="AQ9" s="563">
        <v>25.8</v>
      </c>
      <c r="AR9" s="563">
        <v>30.1</v>
      </c>
      <c r="AS9" s="563">
        <v>30.6</v>
      </c>
      <c r="AT9" s="563">
        <v>30.4</v>
      </c>
      <c r="AU9" s="563">
        <v>30.2</v>
      </c>
      <c r="AV9" s="563">
        <v>31.614999999999998</v>
      </c>
      <c r="AW9" s="563">
        <v>37.5</v>
      </c>
      <c r="AX9" s="563">
        <v>32.9</v>
      </c>
      <c r="AY9" s="563">
        <v>30.9</v>
      </c>
      <c r="AZ9" s="563">
        <v>35.9</v>
      </c>
      <c r="BA9" s="563">
        <v>33</v>
      </c>
      <c r="BB9" s="563">
        <v>42</v>
      </c>
      <c r="BC9" s="563">
        <v>42</v>
      </c>
      <c r="BD9" s="563">
        <v>53.5</v>
      </c>
      <c r="BE9" s="563">
        <v>49.6</v>
      </c>
      <c r="BF9" s="563">
        <v>47.5</v>
      </c>
      <c r="BG9" s="563">
        <v>37.4</v>
      </c>
      <c r="BH9" s="563">
        <v>47.8</v>
      </c>
      <c r="BI9" s="563">
        <v>43.5</v>
      </c>
      <c r="BJ9" s="563">
        <v>24</v>
      </c>
      <c r="BK9" s="563">
        <v>22.5</v>
      </c>
      <c r="BL9" s="563">
        <v>32.805362318840572</v>
      </c>
      <c r="BM9" s="563">
        <v>32.700000000000003</v>
      </c>
      <c r="BN9" s="563">
        <v>48.6</v>
      </c>
      <c r="BO9" s="563">
        <v>46.3</v>
      </c>
      <c r="BP9" s="563">
        <v>78.599999999999994</v>
      </c>
      <c r="BQ9" s="563">
        <v>115</v>
      </c>
      <c r="BR9" s="563">
        <v>91.8</v>
      </c>
      <c r="BS9" s="563">
        <v>117.5</v>
      </c>
      <c r="BT9" s="563">
        <v>220.3</v>
      </c>
      <c r="BU9" s="563">
        <v>184.8</v>
      </c>
      <c r="BV9" s="727">
        <v>77.599999999999994</v>
      </c>
    </row>
    <row r="10" spans="1:74" s="73" customFormat="1" ht="18">
      <c r="A10" s="11" t="s">
        <v>922</v>
      </c>
      <c r="B10" s="394">
        <v>26.512554209660539</v>
      </c>
      <c r="C10" s="394">
        <v>29.694913003663018</v>
      </c>
      <c r="D10" s="394">
        <v>29.933315217391296</v>
      </c>
      <c r="E10" s="394">
        <v>34.271748454908973</v>
      </c>
      <c r="F10" s="394">
        <v>45.349832834853707</v>
      </c>
      <c r="G10" s="394">
        <v>43.161442307692319</v>
      </c>
      <c r="H10" s="394">
        <v>60.413677536231894</v>
      </c>
      <c r="I10" s="394">
        <v>43.429447056463367</v>
      </c>
      <c r="J10" s="394">
        <v>26.998383667314698</v>
      </c>
      <c r="K10" s="394">
        <v>23.644304029304035</v>
      </c>
      <c r="L10" s="394">
        <v>27.105901268115939</v>
      </c>
      <c r="M10" s="394">
        <v>43.121244850938609</v>
      </c>
      <c r="N10" s="376">
        <v>39.227016315895867</v>
      </c>
      <c r="O10" s="395">
        <v>46.42809523809521</v>
      </c>
      <c r="P10" s="395">
        <v>65.864995471014481</v>
      </c>
      <c r="Q10" s="395">
        <v>52.750108610543705</v>
      </c>
      <c r="R10" s="395">
        <v>38.297968059917253</v>
      </c>
      <c r="S10" s="395">
        <v>34.341025641025624</v>
      </c>
      <c r="T10" s="395">
        <v>35.38999094202898</v>
      </c>
      <c r="U10" s="395">
        <v>40.001267337807604</v>
      </c>
      <c r="V10" s="395">
        <v>72.244497002891094</v>
      </c>
      <c r="W10" s="395">
        <v>41.9</v>
      </c>
      <c r="X10" s="395">
        <v>46.7</v>
      </c>
      <c r="Y10" s="395">
        <v>66.599999999999994</v>
      </c>
      <c r="Z10" s="395">
        <v>65.900000000000006</v>
      </c>
      <c r="AA10" s="395">
        <v>52.2</v>
      </c>
      <c r="AB10" s="395">
        <v>38.1</v>
      </c>
      <c r="AC10" s="395">
        <v>35.700000000000003</v>
      </c>
      <c r="AD10" s="395">
        <v>39.1</v>
      </c>
      <c r="AE10" s="395">
        <v>29.6</v>
      </c>
      <c r="AF10" s="395">
        <v>23.2</v>
      </c>
      <c r="AG10" s="563">
        <v>37.5</v>
      </c>
      <c r="AH10" s="563">
        <v>42</v>
      </c>
      <c r="AI10" s="563">
        <v>38.299999999999997</v>
      </c>
      <c r="AJ10" s="563">
        <v>40</v>
      </c>
      <c r="AK10" s="563">
        <v>37.5</v>
      </c>
      <c r="AL10" s="563">
        <v>30</v>
      </c>
      <c r="AM10" s="563">
        <v>31.6</v>
      </c>
      <c r="AN10" s="563">
        <v>33.6</v>
      </c>
      <c r="AO10" s="563">
        <v>31.3</v>
      </c>
      <c r="AP10" s="563">
        <v>28.6</v>
      </c>
      <c r="AQ10" s="563">
        <v>21.1</v>
      </c>
      <c r="AR10" s="563">
        <v>15.5</v>
      </c>
      <c r="AS10" s="563">
        <v>23</v>
      </c>
      <c r="AT10" s="563">
        <v>24.1</v>
      </c>
      <c r="AU10" s="563">
        <v>26.5</v>
      </c>
      <c r="AV10" s="563">
        <v>29.56</v>
      </c>
      <c r="AW10" s="563">
        <v>36.700000000000003</v>
      </c>
      <c r="AX10" s="563">
        <v>31.8</v>
      </c>
      <c r="AY10" s="563">
        <v>28.5</v>
      </c>
      <c r="AZ10" s="563">
        <v>33.6</v>
      </c>
      <c r="BA10" s="563">
        <v>31.1</v>
      </c>
      <c r="BB10" s="563">
        <v>39</v>
      </c>
      <c r="BC10" s="563">
        <v>38.5</v>
      </c>
      <c r="BD10" s="563">
        <v>52.2</v>
      </c>
      <c r="BE10" s="563">
        <v>48.2</v>
      </c>
      <c r="BF10" s="563">
        <v>46.5</v>
      </c>
      <c r="BG10" s="563">
        <v>33</v>
      </c>
      <c r="BH10" s="563">
        <v>35.6</v>
      </c>
      <c r="BI10" s="563">
        <v>38.5</v>
      </c>
      <c r="BJ10" s="563">
        <v>18.7</v>
      </c>
      <c r="BK10" s="563">
        <v>15.1</v>
      </c>
      <c r="BL10" s="563">
        <v>25.267794384057968</v>
      </c>
      <c r="BM10" s="563">
        <v>25.6</v>
      </c>
      <c r="BN10" s="563">
        <v>45.7</v>
      </c>
      <c r="BO10" s="563">
        <v>38.700000000000003</v>
      </c>
      <c r="BP10" s="563">
        <v>71.099999999999994</v>
      </c>
      <c r="BQ10" s="563">
        <v>107.8</v>
      </c>
      <c r="BR10" s="563">
        <v>99.9</v>
      </c>
      <c r="BS10" s="563">
        <v>101.2</v>
      </c>
      <c r="BT10" s="563">
        <v>168</v>
      </c>
      <c r="BU10" s="563">
        <v>146.69999999999999</v>
      </c>
      <c r="BV10" s="727">
        <v>76.099999999999994</v>
      </c>
    </row>
    <row r="11" spans="1:74" s="73" customFormat="1" ht="18">
      <c r="A11" s="11" t="s">
        <v>923</v>
      </c>
      <c r="B11" s="394"/>
      <c r="C11" s="394"/>
      <c r="D11" s="394"/>
      <c r="E11" s="394"/>
      <c r="F11" s="394"/>
      <c r="G11" s="394"/>
      <c r="H11" s="394"/>
      <c r="I11" s="394"/>
      <c r="J11" s="394"/>
      <c r="K11" s="394"/>
      <c r="L11" s="394"/>
      <c r="M11" s="394"/>
      <c r="N11" s="376"/>
      <c r="O11" s="395"/>
      <c r="P11" s="395"/>
      <c r="Q11" s="395"/>
      <c r="R11" s="395"/>
      <c r="S11" s="395"/>
      <c r="T11" s="395"/>
      <c r="U11" s="395"/>
      <c r="V11" s="395"/>
      <c r="W11" s="395"/>
      <c r="X11" s="395"/>
      <c r="Y11" s="395"/>
      <c r="Z11" s="395"/>
      <c r="AA11" s="395"/>
      <c r="AB11" s="395"/>
      <c r="AC11" s="395">
        <v>35</v>
      </c>
      <c r="AD11" s="395">
        <v>38</v>
      </c>
      <c r="AE11" s="395">
        <v>29</v>
      </c>
      <c r="AF11" s="395">
        <v>22.8</v>
      </c>
      <c r="AG11" s="563">
        <v>37.4</v>
      </c>
      <c r="AH11" s="563">
        <v>41.8</v>
      </c>
      <c r="AI11" s="563">
        <v>38.299999999999997</v>
      </c>
      <c r="AJ11" s="563">
        <v>39.700000000000003</v>
      </c>
      <c r="AK11" s="563">
        <v>37</v>
      </c>
      <c r="AL11" s="563">
        <v>29.8</v>
      </c>
      <c r="AM11" s="563">
        <v>31.3</v>
      </c>
      <c r="AN11" s="563">
        <v>33.6</v>
      </c>
      <c r="AO11" s="563">
        <v>31</v>
      </c>
      <c r="AP11" s="563">
        <v>27.7</v>
      </c>
      <c r="AQ11" s="563">
        <v>20.8</v>
      </c>
      <c r="AR11" s="563">
        <v>14.7</v>
      </c>
      <c r="AS11" s="563">
        <v>21.6</v>
      </c>
      <c r="AT11" s="563">
        <v>23.1</v>
      </c>
      <c r="AU11" s="563">
        <v>26.4</v>
      </c>
      <c r="AV11" s="563">
        <v>29.492999999999999</v>
      </c>
      <c r="AW11" s="563">
        <v>36.700000000000003</v>
      </c>
      <c r="AX11" s="563">
        <v>31.7</v>
      </c>
      <c r="AY11" s="563">
        <v>28.5</v>
      </c>
      <c r="AZ11" s="563">
        <v>33</v>
      </c>
      <c r="BA11" s="563">
        <v>30.2</v>
      </c>
      <c r="BB11" s="563">
        <v>38.9</v>
      </c>
      <c r="BC11" s="563">
        <v>38.5</v>
      </c>
      <c r="BD11" s="563">
        <v>51.9</v>
      </c>
      <c r="BE11" s="563">
        <v>47.4</v>
      </c>
      <c r="BF11" s="563">
        <v>46</v>
      </c>
      <c r="BG11" s="563">
        <v>33</v>
      </c>
      <c r="BH11" s="563">
        <v>35.299999999999997</v>
      </c>
      <c r="BI11" s="563">
        <v>37.5</v>
      </c>
      <c r="BJ11" s="563">
        <v>15.6</v>
      </c>
      <c r="BK11" s="563">
        <v>8.1999999999999993</v>
      </c>
      <c r="BL11" s="563">
        <v>18.58247735507247</v>
      </c>
      <c r="BM11" s="563">
        <v>15.1</v>
      </c>
      <c r="BN11" s="563">
        <v>37.5</v>
      </c>
      <c r="BO11" s="563">
        <v>33.1</v>
      </c>
      <c r="BP11" s="563">
        <v>54.9</v>
      </c>
      <c r="BQ11" s="563">
        <v>44.5</v>
      </c>
      <c r="BR11" s="563">
        <v>24.8</v>
      </c>
      <c r="BS11" s="563">
        <v>51.9</v>
      </c>
      <c r="BT11" s="563">
        <v>54.5</v>
      </c>
      <c r="BU11" s="563">
        <v>115.7</v>
      </c>
      <c r="BV11" s="727">
        <v>53.4</v>
      </c>
    </row>
    <row r="12" spans="1:74" s="73" customFormat="1" ht="18">
      <c r="A12" s="11" t="s">
        <v>924</v>
      </c>
      <c r="B12" s="394">
        <v>38.49466666666666</v>
      </c>
      <c r="C12" s="394">
        <v>41.518021978021984</v>
      </c>
      <c r="D12" s="394">
        <v>43.866304347826087</v>
      </c>
      <c r="E12" s="394">
        <v>59.818369565217381</v>
      </c>
      <c r="F12" s="394">
        <v>65.096333333333334</v>
      </c>
      <c r="G12" s="394">
        <v>38.935494505494503</v>
      </c>
      <c r="H12" s="394">
        <v>54.622282608695649</v>
      </c>
      <c r="I12" s="394">
        <v>44.658369565217399</v>
      </c>
      <c r="J12" s="394">
        <v>29.722777777777779</v>
      </c>
      <c r="K12" s="394">
        <v>33.214290293040285</v>
      </c>
      <c r="L12" s="394">
        <v>31.007391304347831</v>
      </c>
      <c r="M12" s="394">
        <v>57.746811594202903</v>
      </c>
      <c r="N12" s="376">
        <v>56.200218461538455</v>
      </c>
      <c r="O12" s="395">
        <v>65.54263736263735</v>
      </c>
      <c r="P12" s="395">
        <v>73.168695652173923</v>
      </c>
      <c r="Q12" s="395">
        <v>68.008577173913054</v>
      </c>
      <c r="R12" s="395">
        <v>47.358111111111128</v>
      </c>
      <c r="S12" s="395">
        <v>32.383896520146521</v>
      </c>
      <c r="T12" s="395">
        <v>37.032364130434779</v>
      </c>
      <c r="U12" s="395">
        <v>38.755032246376807</v>
      </c>
      <c r="V12" s="395">
        <v>41</v>
      </c>
      <c r="W12" s="395">
        <v>41.5</v>
      </c>
      <c r="X12" s="395">
        <v>43.8</v>
      </c>
      <c r="Y12" s="395">
        <v>51.5</v>
      </c>
      <c r="Z12" s="395">
        <v>51.9</v>
      </c>
      <c r="AA12" s="395">
        <v>53.6</v>
      </c>
      <c r="AB12" s="395">
        <v>49.2</v>
      </c>
      <c r="AC12" s="395">
        <v>49.9</v>
      </c>
      <c r="AD12" s="395">
        <v>45.1</v>
      </c>
      <c r="AE12" s="395">
        <v>40.4</v>
      </c>
      <c r="AF12" s="395">
        <v>43.5</v>
      </c>
      <c r="AG12" s="563">
        <v>41.4</v>
      </c>
      <c r="AH12" s="563">
        <v>42.3</v>
      </c>
      <c r="AI12" s="563">
        <v>32.6</v>
      </c>
      <c r="AJ12" s="563">
        <v>38.799999999999997</v>
      </c>
      <c r="AK12" s="563">
        <v>37.5</v>
      </c>
      <c r="AL12" s="563">
        <v>33.5</v>
      </c>
      <c r="AM12" s="563">
        <v>31.2</v>
      </c>
      <c r="AN12" s="563">
        <v>31.5</v>
      </c>
      <c r="AO12" s="563">
        <v>34.799999999999997</v>
      </c>
      <c r="AP12" s="563">
        <v>32.1</v>
      </c>
      <c r="AQ12" s="563">
        <v>28.3</v>
      </c>
      <c r="AR12" s="563">
        <v>32.799999999999997</v>
      </c>
      <c r="AS12" s="563">
        <v>33.200000000000003</v>
      </c>
      <c r="AT12" s="563">
        <v>25.2</v>
      </c>
      <c r="AU12" s="563">
        <v>24.8</v>
      </c>
      <c r="AV12" s="563">
        <v>28.263999999999999</v>
      </c>
      <c r="AW12" s="563">
        <v>37.6</v>
      </c>
      <c r="AX12" s="563">
        <v>41.3</v>
      </c>
      <c r="AY12" s="563">
        <v>29.8</v>
      </c>
      <c r="AZ12" s="563">
        <v>32.700000000000003</v>
      </c>
      <c r="BA12" s="563">
        <v>33</v>
      </c>
      <c r="BB12" s="563">
        <v>35.5</v>
      </c>
      <c r="BC12" s="563">
        <v>36</v>
      </c>
      <c r="BD12" s="563">
        <v>53.5</v>
      </c>
      <c r="BE12" s="563">
        <v>52.6</v>
      </c>
      <c r="BF12" s="563">
        <v>40.9</v>
      </c>
      <c r="BG12" s="563">
        <v>35.799999999999997</v>
      </c>
      <c r="BH12" s="563">
        <v>37.4</v>
      </c>
      <c r="BI12" s="563">
        <v>36.6</v>
      </c>
      <c r="BJ12" s="563">
        <v>26.6</v>
      </c>
      <c r="BK12" s="563">
        <v>20.3</v>
      </c>
      <c r="BL12" s="563">
        <v>36.1243161231884</v>
      </c>
      <c r="BM12" s="563">
        <v>38.799999999999997</v>
      </c>
      <c r="BN12" s="563">
        <v>49.6</v>
      </c>
      <c r="BO12" s="563">
        <v>60.3</v>
      </c>
      <c r="BP12" s="563">
        <v>97.1</v>
      </c>
      <c r="BQ12" s="563">
        <v>178.9</v>
      </c>
      <c r="BR12" s="563">
        <v>184.6</v>
      </c>
      <c r="BS12" s="563">
        <v>187</v>
      </c>
      <c r="BT12" s="563">
        <v>375.8</v>
      </c>
      <c r="BU12" s="563">
        <v>192.8</v>
      </c>
      <c r="BV12" s="727">
        <v>115.8</v>
      </c>
    </row>
    <row r="13" spans="1:74" s="73" customFormat="1" ht="21">
      <c r="A13" s="787" t="s">
        <v>975</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97">
        <v>25.7</v>
      </c>
      <c r="P13" s="597">
        <v>24.5</v>
      </c>
      <c r="Q13" s="597">
        <v>13.8</v>
      </c>
      <c r="R13" s="597">
        <v>11.5</v>
      </c>
      <c r="S13" s="597">
        <v>13.9</v>
      </c>
      <c r="T13" s="597">
        <v>14.3</v>
      </c>
      <c r="U13" s="597">
        <v>14</v>
      </c>
      <c r="V13" s="597">
        <v>13.08</v>
      </c>
      <c r="W13" s="597">
        <v>15</v>
      </c>
      <c r="X13" s="597">
        <v>15</v>
      </c>
      <c r="Y13" s="597">
        <v>15</v>
      </c>
      <c r="Z13" s="597">
        <v>15</v>
      </c>
      <c r="AA13" s="597">
        <v>16</v>
      </c>
      <c r="AB13" s="597">
        <v>12</v>
      </c>
      <c r="AC13" s="597">
        <v>9</v>
      </c>
      <c r="AD13" s="597">
        <v>8</v>
      </c>
      <c r="AE13" s="597">
        <v>7</v>
      </c>
      <c r="AF13" s="597">
        <v>8</v>
      </c>
      <c r="AG13" s="598">
        <v>7</v>
      </c>
      <c r="AH13" s="598">
        <v>5</v>
      </c>
      <c r="AI13" s="598">
        <v>4</v>
      </c>
      <c r="AJ13" s="598">
        <v>5</v>
      </c>
      <c r="AK13" s="598">
        <v>5</v>
      </c>
      <c r="AL13" s="598">
        <v>6</v>
      </c>
      <c r="AM13" s="598">
        <v>5</v>
      </c>
      <c r="AN13" s="598">
        <v>6</v>
      </c>
      <c r="AO13" s="598">
        <v>7</v>
      </c>
      <c r="AP13" s="598">
        <v>7</v>
      </c>
      <c r="AQ13" s="598">
        <v>7</v>
      </c>
      <c r="AR13" s="598">
        <v>8</v>
      </c>
      <c r="AS13" s="598">
        <v>8</v>
      </c>
      <c r="AT13" s="598">
        <v>6</v>
      </c>
      <c r="AU13" s="598">
        <v>6</v>
      </c>
      <c r="AV13" s="598">
        <v>5</v>
      </c>
      <c r="AW13" s="598">
        <v>6</v>
      </c>
      <c r="AX13" s="598">
        <v>5</v>
      </c>
      <c r="AY13" s="598">
        <v>5</v>
      </c>
      <c r="AZ13" s="598">
        <v>6</v>
      </c>
      <c r="BA13" s="598">
        <v>7</v>
      </c>
      <c r="BB13" s="598">
        <v>10</v>
      </c>
      <c r="BC13" s="598">
        <v>14</v>
      </c>
      <c r="BD13" s="598">
        <v>19</v>
      </c>
      <c r="BE13" s="598">
        <v>20</v>
      </c>
      <c r="BF13" s="598">
        <v>22</v>
      </c>
      <c r="BG13" s="598">
        <v>25</v>
      </c>
      <c r="BH13" s="598">
        <v>27</v>
      </c>
      <c r="BI13" s="598">
        <v>25</v>
      </c>
      <c r="BJ13" s="598">
        <v>23</v>
      </c>
      <c r="BK13" s="598">
        <v>21</v>
      </c>
      <c r="BL13" s="598">
        <v>27</v>
      </c>
      <c r="BM13" s="598">
        <v>28</v>
      </c>
      <c r="BN13" s="598">
        <v>38</v>
      </c>
      <c r="BO13" s="598">
        <v>50</v>
      </c>
      <c r="BP13" s="598">
        <v>57</v>
      </c>
      <c r="BQ13" s="598">
        <v>69</v>
      </c>
      <c r="BR13" s="598">
        <v>83</v>
      </c>
      <c r="BS13" s="598">
        <v>84</v>
      </c>
      <c r="BT13" s="598">
        <v>80</v>
      </c>
      <c r="BU13" s="598">
        <v>78</v>
      </c>
      <c r="BV13" s="63">
        <v>90</v>
      </c>
    </row>
    <row r="14" spans="1:74" s="73" customFormat="1" ht="18">
      <c r="A14" s="694" t="s">
        <v>957</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97">
        <v>160.75659340659342</v>
      </c>
      <c r="P14" s="597">
        <v>190.89597826086955</v>
      </c>
      <c r="Q14" s="597">
        <v>98.017934782608691</v>
      </c>
      <c r="R14" s="597">
        <v>70.573999999999998</v>
      </c>
      <c r="S14" s="597">
        <v>65.401098901098905</v>
      </c>
      <c r="T14" s="597">
        <v>69.015543478260867</v>
      </c>
      <c r="U14" s="597">
        <v>76.780434782608708</v>
      </c>
      <c r="V14" s="597">
        <v>78.77</v>
      </c>
      <c r="W14" s="597">
        <v>88</v>
      </c>
      <c r="X14" s="597">
        <v>93</v>
      </c>
      <c r="Y14" s="597">
        <v>108</v>
      </c>
      <c r="Z14" s="597">
        <v>123</v>
      </c>
      <c r="AA14" s="597">
        <v>125</v>
      </c>
      <c r="AB14" s="597">
        <v>124</v>
      </c>
      <c r="AC14" s="597">
        <v>115</v>
      </c>
      <c r="AD14" s="597">
        <v>101</v>
      </c>
      <c r="AE14" s="597">
        <v>90</v>
      </c>
      <c r="AF14" s="597">
        <v>92</v>
      </c>
      <c r="AG14" s="598">
        <v>88</v>
      </c>
      <c r="AH14" s="598">
        <v>87</v>
      </c>
      <c r="AI14" s="598">
        <v>80</v>
      </c>
      <c r="AJ14" s="598">
        <v>76</v>
      </c>
      <c r="AK14" s="598">
        <v>84</v>
      </c>
      <c r="AL14" s="598">
        <v>79</v>
      </c>
      <c r="AM14" s="598">
        <v>75</v>
      </c>
      <c r="AN14" s="598">
        <v>75</v>
      </c>
      <c r="AO14" s="598">
        <v>72</v>
      </c>
      <c r="AP14" s="598">
        <v>61</v>
      </c>
      <c r="AQ14" s="598">
        <v>59</v>
      </c>
      <c r="AR14" s="598">
        <v>56</v>
      </c>
      <c r="AS14" s="598">
        <v>51</v>
      </c>
      <c r="AT14" s="598">
        <v>45</v>
      </c>
      <c r="AU14" s="598">
        <v>48</v>
      </c>
      <c r="AV14" s="598">
        <v>60</v>
      </c>
      <c r="AW14" s="598">
        <v>81</v>
      </c>
      <c r="AX14" s="598">
        <v>81</v>
      </c>
      <c r="AY14" s="598">
        <v>76</v>
      </c>
      <c r="AZ14" s="598">
        <v>87</v>
      </c>
      <c r="BA14" s="598">
        <v>93</v>
      </c>
      <c r="BB14" s="598">
        <v>87</v>
      </c>
      <c r="BC14" s="598">
        <v>89</v>
      </c>
      <c r="BD14" s="598">
        <v>99</v>
      </c>
      <c r="BE14" s="598">
        <v>93</v>
      </c>
      <c r="BF14" s="598">
        <v>76</v>
      </c>
      <c r="BG14" s="598">
        <v>56</v>
      </c>
      <c r="BH14" s="598">
        <v>57</v>
      </c>
      <c r="BI14" s="598">
        <v>57</v>
      </c>
      <c r="BJ14" s="598">
        <v>49</v>
      </c>
      <c r="BK14" s="598">
        <v>43</v>
      </c>
      <c r="BL14" s="598">
        <v>51</v>
      </c>
      <c r="BM14" s="598">
        <v>58</v>
      </c>
      <c r="BN14" s="598">
        <v>69</v>
      </c>
      <c r="BO14" s="598">
        <v>88</v>
      </c>
      <c r="BP14" s="598">
        <v>148</v>
      </c>
      <c r="BQ14" s="598">
        <v>159</v>
      </c>
      <c r="BR14" s="598">
        <v>222</v>
      </c>
      <c r="BS14" s="598">
        <v>311</v>
      </c>
      <c r="BT14" s="598">
        <v>347</v>
      </c>
      <c r="BU14" s="598">
        <v>234</v>
      </c>
      <c r="BV14" s="63">
        <v>145</v>
      </c>
    </row>
    <row r="15" spans="1:74" s="73" customFormat="1" ht="18">
      <c r="A15" s="694" t="s">
        <v>958</v>
      </c>
      <c r="B15" s="44">
        <v>48</v>
      </c>
      <c r="C15" s="44">
        <v>52</v>
      </c>
      <c r="D15" s="44">
        <v>62</v>
      </c>
      <c r="E15" s="44">
        <v>57</v>
      </c>
      <c r="F15" s="44">
        <v>62.69</v>
      </c>
      <c r="G15" s="44">
        <v>70.61</v>
      </c>
      <c r="H15" s="44">
        <v>70.7</v>
      </c>
      <c r="I15" s="44">
        <v>60.64</v>
      </c>
      <c r="J15" s="44">
        <v>58.66</v>
      </c>
      <c r="K15" s="44">
        <v>68.650000000000006</v>
      </c>
      <c r="L15" s="44">
        <v>74.55</v>
      </c>
      <c r="M15" s="44">
        <v>88.61</v>
      </c>
      <c r="N15" s="60">
        <v>96</v>
      </c>
      <c r="O15" s="597">
        <v>123</v>
      </c>
      <c r="P15" s="597">
        <v>117</v>
      </c>
      <c r="Q15" s="597">
        <v>57</v>
      </c>
      <c r="R15" s="597">
        <v>46</v>
      </c>
      <c r="S15" s="597">
        <v>60</v>
      </c>
      <c r="T15" s="597">
        <v>69</v>
      </c>
      <c r="U15" s="597">
        <v>76</v>
      </c>
      <c r="V15" s="597">
        <v>77</v>
      </c>
      <c r="W15" s="597">
        <v>79</v>
      </c>
      <c r="X15" s="597">
        <v>77</v>
      </c>
      <c r="Y15" s="597">
        <v>87</v>
      </c>
      <c r="Z15" s="597">
        <v>106</v>
      </c>
      <c r="AA15" s="597">
        <v>117</v>
      </c>
      <c r="AB15" s="597">
        <v>112</v>
      </c>
      <c r="AC15" s="597">
        <v>109</v>
      </c>
      <c r="AD15" s="597">
        <v>118</v>
      </c>
      <c r="AE15" s="597">
        <v>109</v>
      </c>
      <c r="AF15" s="597">
        <v>109</v>
      </c>
      <c r="AG15" s="598">
        <v>110</v>
      </c>
      <c r="AH15" s="598">
        <v>113</v>
      </c>
      <c r="AI15" s="598">
        <v>103</v>
      </c>
      <c r="AJ15" s="598">
        <v>110</v>
      </c>
      <c r="AK15" s="598">
        <v>109</v>
      </c>
      <c r="AL15" s="598">
        <v>108</v>
      </c>
      <c r="AM15" s="598">
        <v>110</v>
      </c>
      <c r="AN15" s="598">
        <v>103</v>
      </c>
      <c r="AO15" s="598">
        <v>77</v>
      </c>
      <c r="AP15" s="598">
        <v>55</v>
      </c>
      <c r="AQ15" s="598">
        <v>64</v>
      </c>
      <c r="AR15" s="598">
        <v>51</v>
      </c>
      <c r="AS15" s="598">
        <v>45</v>
      </c>
      <c r="AT15" s="598">
        <v>35</v>
      </c>
      <c r="AU15" s="598">
        <v>47</v>
      </c>
      <c r="AV15" s="598">
        <v>47</v>
      </c>
      <c r="AW15" s="598">
        <v>51</v>
      </c>
      <c r="AX15" s="598">
        <v>55</v>
      </c>
      <c r="AY15" s="598">
        <v>51</v>
      </c>
      <c r="AZ15" s="598">
        <v>52</v>
      </c>
      <c r="BA15" s="598">
        <v>61</v>
      </c>
      <c r="BB15" s="598">
        <v>67</v>
      </c>
      <c r="BC15" s="598">
        <v>75</v>
      </c>
      <c r="BD15" s="598">
        <v>76</v>
      </c>
      <c r="BE15" s="598">
        <v>69</v>
      </c>
      <c r="BF15" s="598">
        <v>64</v>
      </c>
      <c r="BG15" s="598">
        <v>68</v>
      </c>
      <c r="BH15" s="598">
        <v>62</v>
      </c>
      <c r="BI15" s="598">
        <v>62</v>
      </c>
      <c r="BJ15" s="598">
        <v>51</v>
      </c>
      <c r="BK15" s="598">
        <v>33</v>
      </c>
      <c r="BL15" s="598">
        <v>43</v>
      </c>
      <c r="BM15" s="598">
        <v>45</v>
      </c>
      <c r="BN15" s="598">
        <v>61</v>
      </c>
      <c r="BO15" s="598">
        <v>69</v>
      </c>
      <c r="BP15" s="598">
        <v>73</v>
      </c>
      <c r="BQ15" s="598">
        <v>80</v>
      </c>
      <c r="BR15" s="598">
        <v>98</v>
      </c>
      <c r="BS15" s="598">
        <v>112</v>
      </c>
      <c r="BT15" s="598">
        <v>98</v>
      </c>
      <c r="BU15" s="598">
        <v>89</v>
      </c>
      <c r="BV15" s="63">
        <v>82</v>
      </c>
    </row>
    <row r="16" spans="1:74" s="73" customFormat="1" ht="18" customHeight="1">
      <c r="A16" s="856" t="s">
        <v>1071</v>
      </c>
      <c r="B16" s="44" t="s">
        <v>959</v>
      </c>
      <c r="C16" s="44" t="s">
        <v>959</v>
      </c>
      <c r="D16" s="44" t="s">
        <v>959</v>
      </c>
      <c r="E16" s="44" t="s">
        <v>959</v>
      </c>
      <c r="F16" s="44" t="s">
        <v>959</v>
      </c>
      <c r="G16" s="44" t="s">
        <v>959</v>
      </c>
      <c r="H16" s="44" t="s">
        <v>959</v>
      </c>
      <c r="I16" s="44" t="s">
        <v>959</v>
      </c>
      <c r="J16" s="44" t="s">
        <v>959</v>
      </c>
      <c r="K16" s="44" t="s">
        <v>959</v>
      </c>
      <c r="L16" s="44"/>
      <c r="M16" s="44"/>
      <c r="N16" s="60"/>
      <c r="O16" s="597"/>
      <c r="P16" s="597"/>
      <c r="Q16" s="597"/>
      <c r="R16" s="597"/>
      <c r="S16" s="597"/>
      <c r="T16" s="597"/>
      <c r="U16" s="597"/>
      <c r="V16" s="597"/>
      <c r="W16" s="597"/>
      <c r="X16" s="597"/>
      <c r="Y16" s="597"/>
      <c r="Z16" s="597"/>
      <c r="AA16" s="597"/>
      <c r="AB16" s="597"/>
      <c r="AC16" s="597"/>
      <c r="AD16" s="597"/>
      <c r="AE16" s="597"/>
      <c r="AF16" s="597"/>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v>6</v>
      </c>
      <c r="BL16" s="598">
        <v>8</v>
      </c>
      <c r="BM16" s="598">
        <v>15</v>
      </c>
      <c r="BN16" s="598">
        <v>18</v>
      </c>
      <c r="BO16" s="598">
        <v>25</v>
      </c>
      <c r="BP16" s="598">
        <v>49</v>
      </c>
      <c r="BQ16" s="598">
        <v>97</v>
      </c>
      <c r="BR16" s="598">
        <v>101</v>
      </c>
      <c r="BS16" s="598">
        <v>101</v>
      </c>
      <c r="BT16" s="598">
        <v>205</v>
      </c>
      <c r="BU16" s="598">
        <v>124</v>
      </c>
      <c r="BV16" s="410">
        <v>53</v>
      </c>
    </row>
    <row r="17" spans="1:74" s="73" customFormat="1" ht="18">
      <c r="A17" s="685" t="s">
        <v>1072</v>
      </c>
      <c r="B17" s="396"/>
      <c r="C17" s="44"/>
      <c r="D17" s="44"/>
      <c r="E17" s="44"/>
      <c r="F17" s="44"/>
      <c r="G17" s="44"/>
      <c r="H17" s="44"/>
      <c r="I17" s="44"/>
      <c r="J17" s="44"/>
      <c r="K17" s="44"/>
      <c r="L17" s="44"/>
      <c r="M17" s="44"/>
      <c r="N17" s="60"/>
      <c r="O17" s="597"/>
      <c r="P17" s="597"/>
      <c r="Q17" s="597"/>
      <c r="R17" s="597"/>
      <c r="S17" s="597"/>
      <c r="T17" s="597"/>
      <c r="U17" s="597"/>
      <c r="V17" s="597"/>
      <c r="W17" s="597"/>
      <c r="X17" s="597"/>
      <c r="Y17" s="597"/>
      <c r="Z17" s="597"/>
      <c r="AA17" s="597"/>
      <c r="AB17" s="597"/>
      <c r="AC17" s="597"/>
      <c r="AD17" s="597"/>
      <c r="AE17" s="597"/>
      <c r="AF17" s="597"/>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410"/>
    </row>
    <row r="18" spans="1:74" s="73" customFormat="1">
      <c r="A18" s="662"/>
      <c r="B18" s="62"/>
      <c r="C18" s="62"/>
      <c r="D18" s="62"/>
      <c r="E18" s="62"/>
      <c r="F18" s="62"/>
      <c r="G18" s="62"/>
      <c r="H18" s="62"/>
      <c r="I18" s="62"/>
      <c r="J18" s="62"/>
      <c r="K18" s="62"/>
      <c r="L18" s="62"/>
      <c r="M18" s="62"/>
      <c r="N18" s="2"/>
      <c r="O18" s="597"/>
      <c r="P18" s="3"/>
      <c r="Q18" s="3"/>
      <c r="R18" s="3"/>
      <c r="S18" s="3"/>
      <c r="T18" s="3"/>
      <c r="U18" s="3"/>
      <c r="V18" s="3"/>
      <c r="W18" s="3"/>
      <c r="X18" s="3"/>
      <c r="Y18" s="3"/>
      <c r="Z18" s="372"/>
      <c r="AA18" s="372"/>
      <c r="AB18" s="362"/>
      <c r="AF18" s="612"/>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3"/>
      <c r="BR18" s="583"/>
      <c r="BS18" s="583"/>
      <c r="BT18" s="583"/>
      <c r="BU18" s="583"/>
      <c r="BV18" s="411"/>
    </row>
    <row r="19" spans="1:74" s="73" customFormat="1">
      <c r="A19" s="1" t="s">
        <v>1096</v>
      </c>
      <c r="B19" s="63"/>
      <c r="C19" s="63"/>
      <c r="D19" s="63"/>
      <c r="E19" s="63"/>
      <c r="F19" s="63"/>
      <c r="G19" s="63"/>
      <c r="H19" s="63"/>
      <c r="I19" s="63"/>
      <c r="J19" s="63"/>
      <c r="K19" s="63"/>
      <c r="L19" s="63"/>
      <c r="M19" s="63"/>
      <c r="N19" s="2"/>
      <c r="O19" s="597"/>
      <c r="P19" s="3"/>
      <c r="Q19" s="3"/>
      <c r="R19" s="3"/>
      <c r="S19" s="3"/>
      <c r="T19" s="3"/>
      <c r="U19" s="3"/>
      <c r="V19" s="3"/>
      <c r="W19" s="3"/>
      <c r="X19" s="3"/>
      <c r="Y19" s="3"/>
      <c r="Z19" s="372"/>
      <c r="AA19" s="372"/>
      <c r="AB19" s="362"/>
      <c r="AF19" s="612"/>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3"/>
      <c r="BJ19" s="583"/>
      <c r="BK19" s="583"/>
      <c r="BL19" s="583"/>
      <c r="BM19" s="583"/>
      <c r="BN19" s="583"/>
      <c r="BO19" s="583"/>
      <c r="BP19" s="583"/>
      <c r="BQ19" s="583"/>
      <c r="BR19" s="583"/>
      <c r="BS19" s="583"/>
      <c r="BT19" s="583"/>
      <c r="BU19" s="583"/>
      <c r="BV19" s="411"/>
    </row>
    <row r="20" spans="1:74" s="73" customFormat="1" ht="42.75" customHeight="1" thickBot="1">
      <c r="A20" s="5" t="s">
        <v>336</v>
      </c>
      <c r="B20" s="19" t="s">
        <v>435</v>
      </c>
      <c r="C20" s="19" t="s">
        <v>436</v>
      </c>
      <c r="D20" s="19" t="s">
        <v>437</v>
      </c>
      <c r="E20" s="19" t="s">
        <v>438</v>
      </c>
      <c r="F20" s="19" t="s">
        <v>439</v>
      </c>
      <c r="G20" s="19" t="s">
        <v>440</v>
      </c>
      <c r="H20" s="19" t="s">
        <v>441</v>
      </c>
      <c r="I20" s="19" t="s">
        <v>442</v>
      </c>
      <c r="J20" s="19" t="s">
        <v>443</v>
      </c>
      <c r="K20" s="19" t="s">
        <v>444</v>
      </c>
      <c r="L20" s="19" t="s">
        <v>445</v>
      </c>
      <c r="M20" s="19" t="s">
        <v>446</v>
      </c>
      <c r="N20" s="19" t="s">
        <v>447</v>
      </c>
      <c r="O20" s="20" t="s">
        <v>448</v>
      </c>
      <c r="P20" s="20" t="s">
        <v>449</v>
      </c>
      <c r="Q20" s="20" t="s">
        <v>450</v>
      </c>
      <c r="R20" s="19" t="s">
        <v>451</v>
      </c>
      <c r="S20" s="53" t="s">
        <v>452</v>
      </c>
      <c r="T20" s="53" t="s">
        <v>453</v>
      </c>
      <c r="U20" s="53" t="s">
        <v>454</v>
      </c>
      <c r="V20" s="53" t="s">
        <v>455</v>
      </c>
      <c r="W20" s="19" t="s">
        <v>456</v>
      </c>
      <c r="X20" s="19" t="s">
        <v>457</v>
      </c>
      <c r="Y20" s="19" t="s">
        <v>458</v>
      </c>
      <c r="Z20" s="570" t="s">
        <v>459</v>
      </c>
      <c r="AA20" s="570" t="s">
        <v>460</v>
      </c>
      <c r="AB20" s="570" t="s">
        <v>461</v>
      </c>
      <c r="AC20" s="19" t="s">
        <v>462</v>
      </c>
      <c r="AD20" s="570" t="s">
        <v>463</v>
      </c>
      <c r="AE20" s="570" t="s">
        <v>464</v>
      </c>
      <c r="AF20" s="570" t="s">
        <v>465</v>
      </c>
      <c r="AG20" s="19" t="s">
        <v>466</v>
      </c>
      <c r="AH20" s="19" t="s">
        <v>74</v>
      </c>
      <c r="AI20" s="570" t="s">
        <v>349</v>
      </c>
      <c r="AJ20" s="570" t="s">
        <v>350</v>
      </c>
      <c r="AK20" s="570" t="s">
        <v>467</v>
      </c>
      <c r="AL20" s="570" t="s">
        <v>351</v>
      </c>
      <c r="AM20" s="570" t="s">
        <v>79</v>
      </c>
      <c r="AN20" s="570" t="s">
        <v>80</v>
      </c>
      <c r="AO20" s="570" t="s">
        <v>81</v>
      </c>
      <c r="AP20" s="570" t="s">
        <v>82</v>
      </c>
      <c r="AQ20" s="570" t="s">
        <v>83</v>
      </c>
      <c r="AR20" s="570" t="s">
        <v>84</v>
      </c>
      <c r="AS20" s="570" t="s">
        <v>85</v>
      </c>
      <c r="AT20" s="570" t="s">
        <v>86</v>
      </c>
      <c r="AU20" s="570" t="s">
        <v>87</v>
      </c>
      <c r="AV20" s="570" t="s">
        <v>88</v>
      </c>
      <c r="AW20" s="570" t="s">
        <v>89</v>
      </c>
      <c r="AX20" s="570" t="s">
        <v>90</v>
      </c>
      <c r="AY20" s="570" t="s">
        <v>91</v>
      </c>
      <c r="AZ20" s="570" t="s">
        <v>92</v>
      </c>
      <c r="BA20" s="570" t="s">
        <v>352</v>
      </c>
      <c r="BB20" s="570" t="s">
        <v>94</v>
      </c>
      <c r="BC20" s="570" t="s">
        <v>95</v>
      </c>
      <c r="BD20" s="570" t="s">
        <v>96</v>
      </c>
      <c r="BE20" s="570" t="s">
        <v>97</v>
      </c>
      <c r="BF20" s="570" t="s">
        <v>7</v>
      </c>
      <c r="BG20" s="570" t="s">
        <v>691</v>
      </c>
      <c r="BH20" s="570" t="s">
        <v>696</v>
      </c>
      <c r="BI20" s="570" t="s">
        <v>702</v>
      </c>
      <c r="BJ20" s="570" t="s">
        <v>705</v>
      </c>
      <c r="BK20" s="570" t="s">
        <v>731</v>
      </c>
      <c r="BL20" s="570" t="s">
        <v>777</v>
      </c>
      <c r="BM20" s="570" t="s">
        <v>792</v>
      </c>
      <c r="BN20" s="570" t="s">
        <v>843</v>
      </c>
      <c r="BO20" s="570" t="s">
        <v>885</v>
      </c>
      <c r="BP20" s="570" t="s">
        <v>931</v>
      </c>
      <c r="BQ20" s="570" t="s">
        <v>939</v>
      </c>
      <c r="BR20" s="570" t="s">
        <v>956</v>
      </c>
      <c r="BS20" s="570" t="s">
        <v>983</v>
      </c>
      <c r="BT20" s="570" t="s">
        <v>993</v>
      </c>
      <c r="BU20" s="570" t="s">
        <v>1068</v>
      </c>
      <c r="BV20" s="121" t="s">
        <v>1165</v>
      </c>
    </row>
    <row r="21" spans="1:74" s="73" customFormat="1" ht="18">
      <c r="A21" s="11" t="s">
        <v>1097</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97">
        <v>33</v>
      </c>
      <c r="S21" s="597">
        <v>71</v>
      </c>
      <c r="T21" s="597">
        <v>102</v>
      </c>
      <c r="U21" s="597">
        <v>74</v>
      </c>
      <c r="V21" s="597">
        <v>28</v>
      </c>
      <c r="W21" s="3">
        <v>70</v>
      </c>
      <c r="X21" s="3">
        <v>84</v>
      </c>
      <c r="Y21" s="3">
        <v>54</v>
      </c>
      <c r="Z21" s="3">
        <v>20</v>
      </c>
      <c r="AA21" s="3">
        <v>83</v>
      </c>
      <c r="AB21" s="3">
        <v>104</v>
      </c>
      <c r="AC21" s="3">
        <v>95</v>
      </c>
      <c r="AD21" s="3">
        <v>56</v>
      </c>
      <c r="AE21" s="3">
        <v>86</v>
      </c>
      <c r="AF21" s="3">
        <v>109</v>
      </c>
      <c r="AG21" s="561">
        <v>85</v>
      </c>
      <c r="AH21" s="561">
        <v>35</v>
      </c>
      <c r="AI21" s="561">
        <v>82</v>
      </c>
      <c r="AJ21" s="561">
        <v>91</v>
      </c>
      <c r="AK21" s="561">
        <v>82</v>
      </c>
      <c r="AL21" s="561">
        <v>45</v>
      </c>
      <c r="AM21" s="561">
        <v>83</v>
      </c>
      <c r="AN21" s="561">
        <v>91</v>
      </c>
      <c r="AO21" s="561">
        <v>80</v>
      </c>
      <c r="AP21" s="561">
        <v>42</v>
      </c>
      <c r="AQ21" s="561">
        <v>69</v>
      </c>
      <c r="AR21" s="561">
        <v>110</v>
      </c>
      <c r="AS21" s="561">
        <v>98</v>
      </c>
      <c r="AT21" s="561">
        <v>48</v>
      </c>
      <c r="AU21" s="561">
        <v>83</v>
      </c>
      <c r="AV21" s="561">
        <v>98</v>
      </c>
      <c r="AW21" s="561">
        <v>75</v>
      </c>
      <c r="AX21" s="561">
        <v>38</v>
      </c>
      <c r="AY21" s="561">
        <v>81</v>
      </c>
      <c r="AZ21" s="561">
        <v>99</v>
      </c>
      <c r="BA21" s="561">
        <v>86</v>
      </c>
      <c r="BB21" s="561">
        <v>34</v>
      </c>
      <c r="BC21" s="561">
        <v>76</v>
      </c>
      <c r="BD21" s="561">
        <v>89</v>
      </c>
      <c r="BE21" s="561">
        <v>74</v>
      </c>
      <c r="BF21" s="561">
        <v>39</v>
      </c>
      <c r="BG21" s="561">
        <v>90</v>
      </c>
      <c r="BH21" s="561">
        <v>102</v>
      </c>
      <c r="BI21" s="561">
        <v>79</v>
      </c>
      <c r="BJ21" s="561">
        <v>52</v>
      </c>
      <c r="BK21" s="561">
        <v>93</v>
      </c>
      <c r="BL21" s="561">
        <v>114</v>
      </c>
      <c r="BM21" s="561">
        <v>105</v>
      </c>
      <c r="BN21" s="561">
        <v>55</v>
      </c>
      <c r="BO21" s="561">
        <v>87</v>
      </c>
      <c r="BP21" s="561">
        <v>83</v>
      </c>
      <c r="BQ21" s="561">
        <v>73</v>
      </c>
      <c r="BR21" s="561">
        <v>35</v>
      </c>
      <c r="BS21" s="561">
        <v>82</v>
      </c>
      <c r="BT21" s="561">
        <v>89</v>
      </c>
      <c r="BU21" s="561">
        <v>79</v>
      </c>
      <c r="BV21" s="63">
        <v>38</v>
      </c>
    </row>
    <row r="22" spans="1:74" s="73" customFormat="1" ht="18">
      <c r="A22" s="11" t="s">
        <v>1098</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97">
        <v>84</v>
      </c>
      <c r="P22" s="3">
        <v>102</v>
      </c>
      <c r="Q22" s="3">
        <v>79.570444852020358</v>
      </c>
      <c r="R22" s="60">
        <v>41</v>
      </c>
      <c r="S22" s="597">
        <v>84</v>
      </c>
      <c r="T22" s="597">
        <v>101.55435172497987</v>
      </c>
      <c r="U22" s="597">
        <v>81.247571785674239</v>
      </c>
      <c r="V22" s="597">
        <v>41.262665472653602</v>
      </c>
      <c r="W22" s="3">
        <v>84</v>
      </c>
      <c r="X22" s="3">
        <v>101</v>
      </c>
      <c r="Y22" s="3">
        <v>83</v>
      </c>
      <c r="Z22" s="3">
        <v>41</v>
      </c>
      <c r="AA22" s="3">
        <v>84</v>
      </c>
      <c r="AB22" s="3">
        <v>101</v>
      </c>
      <c r="AC22" s="3">
        <v>83</v>
      </c>
      <c r="AD22" s="3">
        <v>41</v>
      </c>
      <c r="AE22" s="3">
        <v>84</v>
      </c>
      <c r="AF22" s="3">
        <v>101</v>
      </c>
      <c r="AG22" s="561">
        <v>83</v>
      </c>
      <c r="AH22" s="561">
        <v>41</v>
      </c>
      <c r="AI22" s="561">
        <v>84</v>
      </c>
      <c r="AJ22" s="561">
        <v>101</v>
      </c>
      <c r="AK22" s="561">
        <v>83</v>
      </c>
      <c r="AL22" s="561">
        <v>41</v>
      </c>
      <c r="AM22" s="561">
        <v>84</v>
      </c>
      <c r="AN22" s="561">
        <v>101</v>
      </c>
      <c r="AO22" s="561">
        <v>83</v>
      </c>
      <c r="AP22" s="561">
        <v>41</v>
      </c>
      <c r="AQ22" s="561">
        <v>84</v>
      </c>
      <c r="AR22" s="561">
        <v>101</v>
      </c>
      <c r="AS22" s="561">
        <v>83</v>
      </c>
      <c r="AT22" s="561">
        <v>41</v>
      </c>
      <c r="AU22" s="561">
        <v>84</v>
      </c>
      <c r="AV22" s="561">
        <v>101</v>
      </c>
      <c r="AW22" s="561">
        <v>83</v>
      </c>
      <c r="AX22" s="561">
        <v>41</v>
      </c>
      <c r="AY22" s="561">
        <v>84</v>
      </c>
      <c r="AZ22" s="561">
        <v>101</v>
      </c>
      <c r="BA22" s="561">
        <v>83</v>
      </c>
      <c r="BB22" s="561">
        <v>41</v>
      </c>
      <c r="BC22" s="561">
        <v>83</v>
      </c>
      <c r="BD22" s="561">
        <v>101</v>
      </c>
      <c r="BE22" s="561">
        <v>83</v>
      </c>
      <c r="BF22" s="561">
        <v>42</v>
      </c>
      <c r="BG22" s="561">
        <v>84</v>
      </c>
      <c r="BH22" s="561">
        <v>101</v>
      </c>
      <c r="BI22" s="561">
        <v>84</v>
      </c>
      <c r="BJ22" s="561">
        <v>41</v>
      </c>
      <c r="BK22" s="561">
        <v>84</v>
      </c>
      <c r="BL22" s="561">
        <v>101</v>
      </c>
      <c r="BM22" s="561">
        <v>84</v>
      </c>
      <c r="BN22" s="561">
        <v>41</v>
      </c>
      <c r="BO22" s="561">
        <v>84</v>
      </c>
      <c r="BP22" s="561">
        <v>101</v>
      </c>
      <c r="BQ22" s="561">
        <v>84</v>
      </c>
      <c r="BR22" s="561">
        <v>41</v>
      </c>
      <c r="BS22" s="561">
        <v>84</v>
      </c>
      <c r="BT22" s="561">
        <v>101</v>
      </c>
      <c r="BU22" s="561">
        <v>84</v>
      </c>
      <c r="BV22" s="63">
        <v>41</v>
      </c>
    </row>
    <row r="23" spans="1:74" s="73" customFormat="1">
      <c r="A23" s="8"/>
      <c r="B23" s="44"/>
      <c r="C23" s="44"/>
      <c r="D23" s="44"/>
      <c r="E23" s="44"/>
      <c r="F23" s="44"/>
      <c r="G23" s="44"/>
      <c r="H23" s="44"/>
      <c r="I23" s="44"/>
      <c r="J23" s="44"/>
      <c r="K23" s="44"/>
      <c r="L23" s="44"/>
      <c r="M23" s="44"/>
      <c r="N23" s="2"/>
      <c r="O23" s="597"/>
      <c r="P23" s="3"/>
      <c r="Q23" s="3"/>
      <c r="R23" s="3"/>
      <c r="S23" s="3"/>
      <c r="T23" s="3"/>
      <c r="U23" s="3"/>
      <c r="V23" s="3"/>
      <c r="W23" s="3"/>
      <c r="X23" s="3"/>
      <c r="Y23" s="3"/>
      <c r="Z23" s="372"/>
      <c r="AA23" s="372"/>
      <c r="AB23" s="362"/>
      <c r="AF23" s="612"/>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c r="BU23" s="583"/>
      <c r="BV23" s="411"/>
    </row>
    <row r="24" spans="1:74" s="73" customFormat="1">
      <c r="A24" s="1" t="s">
        <v>468</v>
      </c>
      <c r="B24" s="63"/>
      <c r="C24" s="63"/>
      <c r="D24" s="63"/>
      <c r="E24" s="63"/>
      <c r="F24" s="63"/>
      <c r="G24" s="63"/>
      <c r="H24" s="63"/>
      <c r="I24" s="63"/>
      <c r="J24" s="63"/>
      <c r="K24" s="63"/>
      <c r="L24" s="63"/>
      <c r="M24" s="63"/>
      <c r="N24" s="2"/>
      <c r="O24" s="597"/>
      <c r="P24" s="3"/>
      <c r="Q24" s="3"/>
      <c r="R24" s="3"/>
      <c r="S24" s="3"/>
      <c r="T24" s="3"/>
      <c r="U24" s="3"/>
      <c r="V24" s="3"/>
      <c r="W24" s="3"/>
      <c r="X24" s="3"/>
      <c r="Y24" s="3"/>
      <c r="Z24" s="372"/>
      <c r="AA24" s="372"/>
      <c r="AB24" s="362"/>
      <c r="AF24" s="612"/>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c r="BC24" s="583"/>
      <c r="BD24" s="583"/>
      <c r="BE24" s="583"/>
      <c r="BF24" s="583"/>
      <c r="BG24" s="583"/>
      <c r="BH24" s="583"/>
      <c r="BI24" s="583"/>
      <c r="BJ24" s="583"/>
      <c r="BK24" s="583"/>
      <c r="BL24" s="583"/>
      <c r="BM24" s="583"/>
      <c r="BN24" s="583"/>
      <c r="BO24" s="583"/>
      <c r="BP24" s="583"/>
      <c r="BQ24" s="583"/>
      <c r="BR24" s="583"/>
      <c r="BS24" s="583"/>
      <c r="BT24" s="583"/>
      <c r="BU24" s="583"/>
      <c r="BV24" s="411"/>
    </row>
    <row r="25" spans="1:74" s="73" customFormat="1" ht="18.75" thickBot="1">
      <c r="A25" s="5" t="s">
        <v>469</v>
      </c>
      <c r="B25" s="61" t="s">
        <v>401</v>
      </c>
      <c r="C25" s="61" t="s">
        <v>402</v>
      </c>
      <c r="D25" s="61" t="s">
        <v>403</v>
      </c>
      <c r="E25" s="61" t="s">
        <v>404</v>
      </c>
      <c r="F25" s="61" t="s">
        <v>405</v>
      </c>
      <c r="G25" s="61" t="s">
        <v>406</v>
      </c>
      <c r="H25" s="61" t="s">
        <v>407</v>
      </c>
      <c r="I25" s="61" t="s">
        <v>408</v>
      </c>
      <c r="J25" s="61" t="s">
        <v>409</v>
      </c>
      <c r="K25" s="61" t="s">
        <v>410</v>
      </c>
      <c r="L25" s="61" t="s">
        <v>411</v>
      </c>
      <c r="M25" s="61" t="s">
        <v>412</v>
      </c>
      <c r="N25" s="6" t="s">
        <v>413</v>
      </c>
      <c r="O25" s="6" t="s">
        <v>414</v>
      </c>
      <c r="P25" s="6" t="s">
        <v>415</v>
      </c>
      <c r="Q25" s="6" t="s">
        <v>416</v>
      </c>
      <c r="R25" s="6" t="s">
        <v>417</v>
      </c>
      <c r="S25" s="6" t="s">
        <v>418</v>
      </c>
      <c r="T25" s="6" t="s">
        <v>419</v>
      </c>
      <c r="U25" s="6" t="s">
        <v>420</v>
      </c>
      <c r="V25" s="6" t="s">
        <v>421</v>
      </c>
      <c r="W25" s="6" t="s">
        <v>422</v>
      </c>
      <c r="X25" s="6" t="s">
        <v>423</v>
      </c>
      <c r="Y25" s="6" t="s">
        <v>424</v>
      </c>
      <c r="Z25" s="388" t="s">
        <v>425</v>
      </c>
      <c r="AA25" s="388" t="s">
        <v>426</v>
      </c>
      <c r="AB25" s="388" t="s">
        <v>427</v>
      </c>
      <c r="AC25" s="580" t="s">
        <v>428</v>
      </c>
      <c r="AD25" s="580" t="s">
        <v>429</v>
      </c>
      <c r="AE25" s="580" t="s">
        <v>430</v>
      </c>
      <c r="AF25" s="580" t="s">
        <v>431</v>
      </c>
      <c r="AG25" s="580" t="s">
        <v>432</v>
      </c>
      <c r="AH25" s="580" t="s">
        <v>18</v>
      </c>
      <c r="AI25" s="580" t="s">
        <v>19</v>
      </c>
      <c r="AJ25" s="580" t="s">
        <v>20</v>
      </c>
      <c r="AK25" s="580" t="s">
        <v>21</v>
      </c>
      <c r="AL25" s="580" t="s">
        <v>22</v>
      </c>
      <c r="AM25" s="580" t="s">
        <v>23</v>
      </c>
      <c r="AN25" s="580" t="s">
        <v>24</v>
      </c>
      <c r="AO25" s="580" t="s">
        <v>25</v>
      </c>
      <c r="AP25" s="580" t="s">
        <v>26</v>
      </c>
      <c r="AQ25" s="580" t="s">
        <v>27</v>
      </c>
      <c r="AR25" s="580" t="s">
        <v>28</v>
      </c>
      <c r="AS25" s="580" t="s">
        <v>29</v>
      </c>
      <c r="AT25" s="580" t="s">
        <v>30</v>
      </c>
      <c r="AU25" s="580" t="s">
        <v>31</v>
      </c>
      <c r="AV25" s="580" t="s">
        <v>32</v>
      </c>
      <c r="AW25" s="580" t="s">
        <v>33</v>
      </c>
      <c r="AX25" s="580" t="s">
        <v>34</v>
      </c>
      <c r="AY25" s="580" t="s">
        <v>35</v>
      </c>
      <c r="AZ25" s="580" t="s">
        <v>36</v>
      </c>
      <c r="BA25" s="580" t="s">
        <v>37</v>
      </c>
      <c r="BB25" s="580" t="s">
        <v>38</v>
      </c>
      <c r="BC25" s="580" t="s">
        <v>39</v>
      </c>
      <c r="BD25" s="580" t="s">
        <v>40</v>
      </c>
      <c r="BE25" s="580" t="s">
        <v>41</v>
      </c>
      <c r="BF25" s="580" t="s">
        <v>6</v>
      </c>
      <c r="BG25" s="580" t="s">
        <v>690</v>
      </c>
      <c r="BH25" s="580" t="s">
        <v>695</v>
      </c>
      <c r="BI25" s="580" t="s">
        <v>701</v>
      </c>
      <c r="BJ25" s="580" t="s">
        <v>704</v>
      </c>
      <c r="BK25" s="580" t="s">
        <v>730</v>
      </c>
      <c r="BL25" s="580" t="s">
        <v>776</v>
      </c>
      <c r="BM25" s="580" t="s">
        <v>791</v>
      </c>
      <c r="BN25" s="580" t="s">
        <v>842</v>
      </c>
      <c r="BO25" s="580" t="s">
        <v>884</v>
      </c>
      <c r="BP25" s="580" t="s">
        <v>925</v>
      </c>
      <c r="BQ25" s="580" t="s">
        <v>938</v>
      </c>
      <c r="BR25" s="580" t="s">
        <v>955</v>
      </c>
      <c r="BS25" s="580" t="s">
        <v>982</v>
      </c>
      <c r="BT25" s="580" t="s">
        <v>986</v>
      </c>
      <c r="BU25" s="580" t="s">
        <v>1067</v>
      </c>
      <c r="BV25" s="363" t="s">
        <v>1164</v>
      </c>
    </row>
    <row r="26" spans="1:74" s="73" customFormat="1" ht="18">
      <c r="A26" s="11" t="s">
        <v>470</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61">
        <v>-4</v>
      </c>
      <c r="AH26" s="561">
        <v>-2</v>
      </c>
      <c r="AI26" s="561">
        <v>0</v>
      </c>
      <c r="AJ26" s="561">
        <v>0</v>
      </c>
      <c r="AK26" s="561">
        <v>-1</v>
      </c>
      <c r="AL26" s="561">
        <v>-5</v>
      </c>
      <c r="AM26" s="561">
        <v>-3</v>
      </c>
      <c r="AN26" s="561">
        <v>-2</v>
      </c>
      <c r="AO26" s="561">
        <v>-4</v>
      </c>
      <c r="AP26" s="561">
        <v>-4</v>
      </c>
      <c r="AQ26" s="561">
        <v>-5</v>
      </c>
      <c r="AR26" s="561">
        <v>-5</v>
      </c>
      <c r="AS26" s="561">
        <v>-4</v>
      </c>
      <c r="AT26" s="561">
        <v>-4</v>
      </c>
      <c r="AU26" s="561">
        <v>-2</v>
      </c>
      <c r="AV26" s="561">
        <v>-2</v>
      </c>
      <c r="AW26" s="561">
        <v>-1</v>
      </c>
      <c r="AX26" s="561">
        <v>-3</v>
      </c>
      <c r="AY26" s="561">
        <v>-4</v>
      </c>
      <c r="AZ26" s="561">
        <v>-3</v>
      </c>
      <c r="BA26" s="561">
        <v>-4</v>
      </c>
      <c r="BB26" s="561">
        <v>-3</v>
      </c>
      <c r="BC26" s="561">
        <v>-2</v>
      </c>
      <c r="BD26" s="561">
        <v>-1</v>
      </c>
      <c r="BE26" s="561">
        <v>-4</v>
      </c>
      <c r="BF26" s="561">
        <v>0</v>
      </c>
      <c r="BG26" s="561">
        <v>-4</v>
      </c>
      <c r="BH26" s="561">
        <v>-3</v>
      </c>
      <c r="BI26" s="561">
        <v>-1</v>
      </c>
      <c r="BJ26" s="561">
        <v>-6</v>
      </c>
      <c r="BK26" s="561">
        <v>-5</v>
      </c>
      <c r="BL26" s="561">
        <v>-6</v>
      </c>
      <c r="BM26" s="561">
        <v>-6</v>
      </c>
      <c r="BN26" s="561">
        <v>-5</v>
      </c>
      <c r="BO26" s="561">
        <v>-6</v>
      </c>
      <c r="BP26" s="561">
        <v>-7</v>
      </c>
      <c r="BQ26" s="561">
        <v>-11</v>
      </c>
      <c r="BR26" s="561">
        <v>-11</v>
      </c>
      <c r="BS26" s="561">
        <v>-7</v>
      </c>
      <c r="BT26" s="561">
        <v>-8</v>
      </c>
      <c r="BU26" s="561">
        <v>-8</v>
      </c>
      <c r="BV26" s="63">
        <v>-10</v>
      </c>
    </row>
    <row r="27" spans="1:74" s="73" customFormat="1" ht="18">
      <c r="A27" s="11" t="s">
        <v>471</v>
      </c>
      <c r="B27" s="9"/>
      <c r="C27" s="9"/>
      <c r="D27" s="9"/>
      <c r="E27" s="9"/>
      <c r="F27" s="9"/>
      <c r="G27" s="9"/>
      <c r="H27" s="9"/>
      <c r="I27" s="9"/>
      <c r="J27" s="9"/>
      <c r="K27" s="9"/>
      <c r="L27" s="9"/>
      <c r="M27" s="9"/>
      <c r="N27" s="2"/>
      <c r="O27" s="597"/>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61">
        <v>2</v>
      </c>
      <c r="AH27" s="561">
        <v>2</v>
      </c>
      <c r="AI27" s="561">
        <v>1</v>
      </c>
      <c r="AJ27" s="561">
        <v>1</v>
      </c>
      <c r="AK27" s="561">
        <v>1</v>
      </c>
      <c r="AL27" s="561">
        <v>1</v>
      </c>
      <c r="AM27" s="561">
        <v>0</v>
      </c>
      <c r="AN27" s="561">
        <v>1</v>
      </c>
      <c r="AO27" s="561">
        <v>2</v>
      </c>
      <c r="AP27" s="561">
        <v>2</v>
      </c>
      <c r="AQ27" s="561">
        <v>1</v>
      </c>
      <c r="AR27" s="561">
        <v>0</v>
      </c>
      <c r="AS27" s="561">
        <v>1</v>
      </c>
      <c r="AT27" s="561">
        <v>2</v>
      </c>
      <c r="AU27" s="561">
        <v>1</v>
      </c>
      <c r="AV27" s="561">
        <v>1</v>
      </c>
      <c r="AW27" s="561">
        <v>2</v>
      </c>
      <c r="AX27" s="561">
        <v>1</v>
      </c>
      <c r="AY27" s="561">
        <v>1</v>
      </c>
      <c r="AZ27" s="561">
        <v>1</v>
      </c>
      <c r="BA27" s="561">
        <v>2</v>
      </c>
      <c r="BB27" s="561">
        <v>2</v>
      </c>
      <c r="BC27" s="561">
        <v>2</v>
      </c>
      <c r="BD27" s="561">
        <v>2</v>
      </c>
      <c r="BE27" s="561">
        <v>2</v>
      </c>
      <c r="BF27" s="561">
        <v>2</v>
      </c>
      <c r="BG27" s="561">
        <v>2</v>
      </c>
      <c r="BH27" s="561">
        <v>1</v>
      </c>
      <c r="BI27" s="561">
        <v>2</v>
      </c>
      <c r="BJ27" s="561">
        <v>1</v>
      </c>
      <c r="BK27" s="561">
        <v>0</v>
      </c>
      <c r="BL27" s="561">
        <v>1</v>
      </c>
      <c r="BM27" s="561">
        <v>1</v>
      </c>
      <c r="BN27" s="561">
        <v>2</v>
      </c>
      <c r="BO27" s="561">
        <v>2</v>
      </c>
      <c r="BP27" s="561">
        <v>2</v>
      </c>
      <c r="BQ27" s="561">
        <v>3</v>
      </c>
      <c r="BR27" s="561">
        <v>3</v>
      </c>
      <c r="BS27" s="561">
        <v>1</v>
      </c>
      <c r="BT27" s="561">
        <v>0</v>
      </c>
      <c r="BU27" s="561">
        <v>0</v>
      </c>
      <c r="BV27" s="63">
        <v>0</v>
      </c>
    </row>
    <row r="28" spans="1:74" s="73" customFormat="1" ht="18">
      <c r="A28" s="11" t="s">
        <v>1215</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97">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61">
        <v>-2</v>
      </c>
      <c r="AH28" s="561">
        <v>0</v>
      </c>
      <c r="AI28" s="561">
        <v>1</v>
      </c>
      <c r="AJ28" s="561">
        <v>1</v>
      </c>
      <c r="AK28" s="561">
        <v>0</v>
      </c>
      <c r="AL28" s="561">
        <v>-4</v>
      </c>
      <c r="AM28" s="561">
        <v>-3</v>
      </c>
      <c r="AN28" s="561">
        <v>-1</v>
      </c>
      <c r="AO28" s="561">
        <v>-2</v>
      </c>
      <c r="AP28" s="561">
        <v>-2</v>
      </c>
      <c r="AQ28" s="561">
        <v>-4</v>
      </c>
      <c r="AR28" s="561">
        <v>-5</v>
      </c>
      <c r="AS28" s="561">
        <v>-3</v>
      </c>
      <c r="AT28" s="561">
        <v>-2</v>
      </c>
      <c r="AU28" s="561">
        <v>-1</v>
      </c>
      <c r="AV28" s="561">
        <v>-1</v>
      </c>
      <c r="AW28" s="561">
        <v>1</v>
      </c>
      <c r="AX28" s="561">
        <v>-2</v>
      </c>
      <c r="AY28" s="561">
        <v>-3</v>
      </c>
      <c r="AZ28" s="561">
        <v>-2</v>
      </c>
      <c r="BA28" s="561">
        <v>-2</v>
      </c>
      <c r="BB28" s="561">
        <v>-1</v>
      </c>
      <c r="BC28" s="561">
        <v>0</v>
      </c>
      <c r="BD28" s="561">
        <v>1</v>
      </c>
      <c r="BE28" s="561">
        <v>-2</v>
      </c>
      <c r="BF28" s="561">
        <v>2</v>
      </c>
      <c r="BG28" s="561">
        <v>-2</v>
      </c>
      <c r="BH28" s="561">
        <v>-2</v>
      </c>
      <c r="BI28" s="561">
        <v>1</v>
      </c>
      <c r="BJ28" s="561">
        <v>-5</v>
      </c>
      <c r="BK28" s="561">
        <v>-5</v>
      </c>
      <c r="BL28" s="561">
        <v>-5</v>
      </c>
      <c r="BM28" s="561">
        <v>-5</v>
      </c>
      <c r="BN28" s="561">
        <v>-4</v>
      </c>
      <c r="BO28" s="561">
        <v>-4</v>
      </c>
      <c r="BP28" s="561">
        <v>-5</v>
      </c>
      <c r="BQ28" s="561">
        <v>-8</v>
      </c>
      <c r="BR28" s="561">
        <v>-8</v>
      </c>
      <c r="BS28" s="561">
        <v>-6</v>
      </c>
      <c r="BT28" s="561">
        <v>-8</v>
      </c>
      <c r="BU28" s="561">
        <v>-8</v>
      </c>
      <c r="BV28" s="63">
        <v>-10</v>
      </c>
    </row>
    <row r="29" spans="1:74" s="73" customFormat="1" ht="27" customHeight="1">
      <c r="A29" s="11"/>
      <c r="B29" s="11"/>
      <c r="C29" s="11"/>
      <c r="D29" s="11"/>
      <c r="E29" s="11"/>
      <c r="F29" s="11"/>
      <c r="G29" s="11"/>
      <c r="H29" s="11"/>
      <c r="I29" s="11"/>
      <c r="J29" s="11"/>
      <c r="K29" s="11"/>
      <c r="L29" s="11"/>
      <c r="M29" s="11"/>
      <c r="N29" s="2"/>
      <c r="O29" s="597"/>
      <c r="P29" s="3"/>
      <c r="Q29" s="3"/>
      <c r="R29" s="3"/>
      <c r="S29" s="3"/>
      <c r="T29" s="3"/>
      <c r="U29" s="3"/>
      <c r="V29" s="3"/>
      <c r="W29" s="3"/>
      <c r="X29" s="3"/>
      <c r="Y29" s="3"/>
      <c r="Z29" s="372"/>
      <c r="AA29" s="372"/>
      <c r="AB29" s="362"/>
      <c r="AF29" s="612"/>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583"/>
      <c r="BT29" s="583"/>
      <c r="BU29" s="583"/>
      <c r="BV29" s="411"/>
    </row>
    <row r="30" spans="1:74" s="73" customFormat="1" ht="39" customHeight="1">
      <c r="A30" s="1" t="s">
        <v>472</v>
      </c>
      <c r="B30" s="1"/>
      <c r="C30" s="1"/>
      <c r="D30" s="1"/>
      <c r="E30" s="1"/>
      <c r="F30" s="1"/>
      <c r="G30" s="1"/>
      <c r="H30" s="1"/>
      <c r="I30" s="1"/>
      <c r="J30" s="1"/>
      <c r="K30" s="1"/>
      <c r="L30" s="1"/>
      <c r="M30" s="1"/>
      <c r="N30" s="3"/>
      <c r="O30" s="597"/>
      <c r="P30" s="3"/>
      <c r="Q30" s="3"/>
      <c r="R30" s="3"/>
      <c r="S30" s="3"/>
      <c r="T30" s="3"/>
      <c r="U30" s="3"/>
      <c r="V30" s="3"/>
      <c r="W30" s="3"/>
      <c r="X30" s="3"/>
      <c r="Y30" s="3"/>
      <c r="Z30" s="372"/>
      <c r="AA30" s="372"/>
      <c r="AB30" s="362"/>
      <c r="AF30" s="612"/>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83"/>
      <c r="BN30" s="583"/>
      <c r="BO30" s="583"/>
      <c r="BP30" s="583"/>
      <c r="BQ30" s="583"/>
      <c r="BR30" s="583"/>
      <c r="BS30" s="583"/>
      <c r="BT30" s="583"/>
      <c r="BU30" s="583"/>
      <c r="BV30" s="411"/>
    </row>
    <row r="31" spans="1:74" s="73" customFormat="1" ht="36.75" thickBot="1">
      <c r="A31" s="31" t="s">
        <v>336</v>
      </c>
      <c r="B31" s="61" t="s">
        <v>401</v>
      </c>
      <c r="C31" s="61" t="s">
        <v>402</v>
      </c>
      <c r="D31" s="61" t="s">
        <v>403</v>
      </c>
      <c r="E31" s="61" t="s">
        <v>404</v>
      </c>
      <c r="F31" s="61" t="s">
        <v>405</v>
      </c>
      <c r="G31" s="61" t="s">
        <v>406</v>
      </c>
      <c r="H31" s="61" t="s">
        <v>407</v>
      </c>
      <c r="I31" s="61" t="s">
        <v>408</v>
      </c>
      <c r="J31" s="61" t="s">
        <v>409</v>
      </c>
      <c r="K31" s="61" t="s">
        <v>410</v>
      </c>
      <c r="L31" s="61" t="s">
        <v>411</v>
      </c>
      <c r="M31" s="61" t="s">
        <v>412</v>
      </c>
      <c r="N31" s="6" t="s">
        <v>413</v>
      </c>
      <c r="O31" s="6" t="s">
        <v>414</v>
      </c>
      <c r="P31" s="6" t="s">
        <v>415</v>
      </c>
      <c r="Q31" s="6" t="s">
        <v>416</v>
      </c>
      <c r="R31" s="6" t="s">
        <v>417</v>
      </c>
      <c r="S31" s="6" t="s">
        <v>418</v>
      </c>
      <c r="T31" s="6" t="s">
        <v>419</v>
      </c>
      <c r="U31" s="6" t="s">
        <v>420</v>
      </c>
      <c r="V31" s="6" t="s">
        <v>421</v>
      </c>
      <c r="W31" s="6" t="s">
        <v>422</v>
      </c>
      <c r="X31" s="6" t="s">
        <v>423</v>
      </c>
      <c r="Y31" s="6" t="s">
        <v>424</v>
      </c>
      <c r="Z31" s="388" t="s">
        <v>425</v>
      </c>
      <c r="AA31" s="388" t="s">
        <v>426</v>
      </c>
      <c r="AB31" s="388" t="s">
        <v>427</v>
      </c>
      <c r="AC31" s="580" t="s">
        <v>428</v>
      </c>
      <c r="AD31" s="580" t="s">
        <v>429</v>
      </c>
      <c r="AE31" s="580" t="s">
        <v>430</v>
      </c>
      <c r="AF31" s="580" t="s">
        <v>431</v>
      </c>
      <c r="AG31" s="580" t="s">
        <v>432</v>
      </c>
      <c r="AH31" s="580" t="s">
        <v>18</v>
      </c>
      <c r="AI31" s="580" t="s">
        <v>19</v>
      </c>
      <c r="AJ31" s="580" t="s">
        <v>20</v>
      </c>
      <c r="AK31" s="580" t="s">
        <v>21</v>
      </c>
      <c r="AL31" s="580" t="s">
        <v>22</v>
      </c>
      <c r="AM31" s="580" t="s">
        <v>23</v>
      </c>
      <c r="AN31" s="580" t="s">
        <v>24</v>
      </c>
      <c r="AO31" s="580" t="s">
        <v>25</v>
      </c>
      <c r="AP31" s="580" t="s">
        <v>26</v>
      </c>
      <c r="AQ31" s="580" t="s">
        <v>27</v>
      </c>
      <c r="AR31" s="580" t="s">
        <v>28</v>
      </c>
      <c r="AS31" s="580" t="s">
        <v>29</v>
      </c>
      <c r="AT31" s="580" t="s">
        <v>30</v>
      </c>
      <c r="AU31" s="580" t="s">
        <v>31</v>
      </c>
      <c r="AV31" s="580" t="s">
        <v>32</v>
      </c>
      <c r="AW31" s="580" t="s">
        <v>33</v>
      </c>
      <c r="AX31" s="580" t="s">
        <v>34</v>
      </c>
      <c r="AY31" s="580" t="s">
        <v>35</v>
      </c>
      <c r="AZ31" s="580" t="s">
        <v>36</v>
      </c>
      <c r="BA31" s="580" t="s">
        <v>37</v>
      </c>
      <c r="BB31" s="580" t="s">
        <v>38</v>
      </c>
      <c r="BC31" s="580" t="s">
        <v>39</v>
      </c>
      <c r="BD31" s="580" t="s">
        <v>40</v>
      </c>
      <c r="BE31" s="580" t="s">
        <v>41</v>
      </c>
      <c r="BF31" s="580" t="s">
        <v>6</v>
      </c>
      <c r="BG31" s="580" t="s">
        <v>690</v>
      </c>
      <c r="BH31" s="580" t="s">
        <v>695</v>
      </c>
      <c r="BI31" s="580" t="s">
        <v>701</v>
      </c>
      <c r="BJ31" s="580" t="s">
        <v>704</v>
      </c>
      <c r="BK31" s="580" t="s">
        <v>730</v>
      </c>
      <c r="BL31" s="580" t="s">
        <v>776</v>
      </c>
      <c r="BM31" s="580" t="s">
        <v>791</v>
      </c>
      <c r="BN31" s="580" t="s">
        <v>842</v>
      </c>
      <c r="BO31" s="580" t="s">
        <v>884</v>
      </c>
      <c r="BP31" s="580" t="s">
        <v>925</v>
      </c>
      <c r="BQ31" s="580" t="s">
        <v>938</v>
      </c>
      <c r="BR31" s="570" t="s">
        <v>1013</v>
      </c>
      <c r="BS31" s="570" t="s">
        <v>1014</v>
      </c>
      <c r="BT31" s="570" t="s">
        <v>1167</v>
      </c>
      <c r="BU31" s="570" t="s">
        <v>1168</v>
      </c>
      <c r="BV31" s="637" t="s">
        <v>1164</v>
      </c>
    </row>
    <row r="32" spans="1:74" s="73" customFormat="1" ht="18">
      <c r="A32" s="8" t="s">
        <v>473</v>
      </c>
      <c r="B32" s="564">
        <v>5.6</v>
      </c>
      <c r="C32" s="564">
        <v>5.2</v>
      </c>
      <c r="D32" s="564">
        <v>4.5999999999999996</v>
      </c>
      <c r="E32" s="564">
        <v>5.8</v>
      </c>
      <c r="F32" s="564">
        <v>5.8</v>
      </c>
      <c r="G32" s="564">
        <v>4.5999999999999996</v>
      </c>
      <c r="H32" s="564">
        <v>3.8</v>
      </c>
      <c r="I32" s="564">
        <v>5.6</v>
      </c>
      <c r="J32" s="564">
        <v>6.4</v>
      </c>
      <c r="K32" s="564">
        <v>5</v>
      </c>
      <c r="L32" s="564">
        <v>3.9</v>
      </c>
      <c r="M32" s="564">
        <v>4.7</v>
      </c>
      <c r="N32" s="564">
        <v>6.3</v>
      </c>
      <c r="O32" s="564">
        <v>6.1</v>
      </c>
      <c r="P32" s="564">
        <v>4.5</v>
      </c>
      <c r="Q32" s="564">
        <v>6</v>
      </c>
      <c r="R32" s="564">
        <v>5.7</v>
      </c>
      <c r="S32" s="564">
        <v>5.2</v>
      </c>
      <c r="T32" s="564">
        <v>5.3</v>
      </c>
      <c r="U32" s="564">
        <v>5.9</v>
      </c>
      <c r="V32" s="564">
        <v>5.4</v>
      </c>
      <c r="W32" s="564">
        <v>5.0999999999999996</v>
      </c>
      <c r="X32" s="564">
        <v>5.5</v>
      </c>
      <c r="Y32" s="564">
        <v>6</v>
      </c>
      <c r="Z32" s="565">
        <v>4.0999999999999996</v>
      </c>
      <c r="AA32" s="565">
        <v>4.8</v>
      </c>
      <c r="AB32" s="565">
        <v>5.7</v>
      </c>
      <c r="AC32" s="565">
        <v>6.4</v>
      </c>
      <c r="AD32" s="565">
        <v>6.1</v>
      </c>
      <c r="AE32" s="565">
        <v>5.7</v>
      </c>
      <c r="AF32" s="565">
        <v>6.3</v>
      </c>
      <c r="AG32" s="565">
        <v>7.1</v>
      </c>
      <c r="AH32" s="565">
        <v>5.8</v>
      </c>
      <c r="AI32" s="565">
        <v>4.5</v>
      </c>
      <c r="AJ32" s="565">
        <v>3.9</v>
      </c>
      <c r="AK32" s="565">
        <v>3.9</v>
      </c>
      <c r="AL32" s="565">
        <v>6.4</v>
      </c>
      <c r="AM32" s="565">
        <v>5.8999999999999995</v>
      </c>
      <c r="AN32" s="565">
        <v>4.0999999999999996</v>
      </c>
      <c r="AO32" s="565">
        <v>6</v>
      </c>
      <c r="AP32" s="565">
        <v>6.2</v>
      </c>
      <c r="AQ32" s="565">
        <v>6.4</v>
      </c>
      <c r="AR32" s="565">
        <v>6.6</v>
      </c>
      <c r="AS32" s="565">
        <v>5.8</v>
      </c>
      <c r="AT32" s="565">
        <v>6.5</v>
      </c>
      <c r="AU32" s="565">
        <v>5.7</v>
      </c>
      <c r="AV32" s="565">
        <v>4.3</v>
      </c>
      <c r="AW32" s="565">
        <v>4.2</v>
      </c>
      <c r="AX32" s="565">
        <v>5.2</v>
      </c>
      <c r="AY32" s="565">
        <v>4.9000000000000004</v>
      </c>
      <c r="AZ32" s="565">
        <v>4.9000000000000004</v>
      </c>
      <c r="BA32" s="565">
        <v>5.7</v>
      </c>
      <c r="BB32" s="565">
        <v>6.4</v>
      </c>
      <c r="BC32" s="565">
        <v>5.0999999999999996</v>
      </c>
      <c r="BD32" s="565">
        <v>2.9</v>
      </c>
      <c r="BE32" s="565">
        <v>4.8</v>
      </c>
      <c r="BF32" s="565">
        <v>4.8</v>
      </c>
      <c r="BG32" s="565">
        <v>5.3</v>
      </c>
      <c r="BH32" s="565">
        <v>4.3</v>
      </c>
      <c r="BI32" s="565">
        <v>5.8</v>
      </c>
      <c r="BJ32" s="565">
        <v>6.4</v>
      </c>
      <c r="BK32" s="565">
        <v>5.0999999999999996</v>
      </c>
      <c r="BL32" s="565">
        <v>4.5</v>
      </c>
      <c r="BM32" s="565">
        <v>6.4</v>
      </c>
      <c r="BN32" s="565">
        <v>6.7</v>
      </c>
      <c r="BO32" s="565">
        <v>5.5</v>
      </c>
      <c r="BP32" s="565">
        <v>5</v>
      </c>
      <c r="BQ32" s="565">
        <v>6.1</v>
      </c>
      <c r="BR32" s="565">
        <v>5.4</v>
      </c>
      <c r="BS32" s="565">
        <v>4.7</v>
      </c>
      <c r="BT32" s="565">
        <v>4.2</v>
      </c>
      <c r="BU32" s="565">
        <v>4.8</v>
      </c>
      <c r="BV32" s="403">
        <v>5</v>
      </c>
    </row>
    <row r="33" spans="1:74" s="73" customFormat="1" ht="18">
      <c r="A33" s="8" t="s">
        <v>474</v>
      </c>
      <c r="B33" s="564">
        <v>7</v>
      </c>
      <c r="C33" s="564">
        <v>5.9</v>
      </c>
      <c r="D33" s="564">
        <v>5.9</v>
      </c>
      <c r="E33" s="564">
        <v>7</v>
      </c>
      <c r="F33" s="564">
        <v>7</v>
      </c>
      <c r="G33" s="564">
        <v>6.5</v>
      </c>
      <c r="H33" s="564">
        <v>4.5</v>
      </c>
      <c r="I33" s="564">
        <v>6.4</v>
      </c>
      <c r="J33" s="564">
        <v>6.5</v>
      </c>
      <c r="K33" s="564">
        <v>6.3</v>
      </c>
      <c r="L33" s="564">
        <v>5.4</v>
      </c>
      <c r="M33" s="564">
        <v>6.7</v>
      </c>
      <c r="N33" s="564">
        <v>6.9</v>
      </c>
      <c r="O33" s="564">
        <v>6.1</v>
      </c>
      <c r="P33" s="564">
        <v>5.4</v>
      </c>
      <c r="Q33" s="564">
        <v>5.3</v>
      </c>
      <c r="R33" s="564">
        <v>6.4</v>
      </c>
      <c r="S33" s="564">
        <v>5.6</v>
      </c>
      <c r="T33" s="564">
        <v>4.3</v>
      </c>
      <c r="U33" s="564">
        <v>5.0999999999999996</v>
      </c>
      <c r="V33" s="564">
        <v>5.9</v>
      </c>
      <c r="W33" s="564">
        <v>6</v>
      </c>
      <c r="X33" s="564">
        <v>4.7</v>
      </c>
      <c r="Y33" s="564">
        <v>5.4</v>
      </c>
      <c r="Z33" s="565">
        <v>6.8</v>
      </c>
      <c r="AA33" s="565">
        <v>5.7</v>
      </c>
      <c r="AB33" s="565">
        <v>5.7</v>
      </c>
      <c r="AC33" s="565">
        <v>6.7</v>
      </c>
      <c r="AD33" s="565">
        <v>6.5</v>
      </c>
      <c r="AE33" s="565">
        <v>5.4</v>
      </c>
      <c r="AF33" s="565">
        <v>5</v>
      </c>
      <c r="AG33" s="565">
        <v>6.5</v>
      </c>
      <c r="AH33" s="565">
        <v>6.7</v>
      </c>
      <c r="AI33" s="565">
        <v>5.9</v>
      </c>
      <c r="AJ33" s="565">
        <v>5.0999999999999996</v>
      </c>
      <c r="AK33" s="565">
        <v>6</v>
      </c>
      <c r="AL33" s="565">
        <v>6.6</v>
      </c>
      <c r="AM33" s="565">
        <v>5</v>
      </c>
      <c r="AN33" s="565">
        <v>5.4</v>
      </c>
      <c r="AO33" s="565">
        <v>6.9</v>
      </c>
      <c r="AP33" s="565">
        <v>6.3</v>
      </c>
      <c r="AQ33" s="565">
        <v>5.4</v>
      </c>
      <c r="AR33" s="565">
        <v>5.0999999999999996</v>
      </c>
      <c r="AS33" s="565">
        <v>5.9</v>
      </c>
      <c r="AT33" s="565">
        <v>6.8</v>
      </c>
      <c r="AU33" s="565">
        <v>5.4</v>
      </c>
      <c r="AV33" s="565">
        <v>5.6</v>
      </c>
      <c r="AW33" s="565">
        <v>6.2</v>
      </c>
      <c r="AX33" s="565">
        <v>6.7</v>
      </c>
      <c r="AY33" s="565">
        <v>6.1</v>
      </c>
      <c r="AZ33" s="565">
        <v>4.5999999999999996</v>
      </c>
      <c r="BA33" s="565">
        <v>5.6</v>
      </c>
      <c r="BB33" s="565">
        <v>6.3</v>
      </c>
      <c r="BC33" s="565">
        <v>5.6</v>
      </c>
      <c r="BD33" s="565">
        <v>4.7</v>
      </c>
      <c r="BE33" s="565">
        <v>6.1</v>
      </c>
      <c r="BF33" s="565">
        <v>6.3</v>
      </c>
      <c r="BG33" s="565">
        <v>5.9</v>
      </c>
      <c r="BH33" s="565">
        <v>5</v>
      </c>
      <c r="BI33" s="565">
        <v>6.3</v>
      </c>
      <c r="BJ33" s="565">
        <v>6.3</v>
      </c>
      <c r="BK33" s="565">
        <v>5.6</v>
      </c>
      <c r="BL33" s="565">
        <v>4.3</v>
      </c>
      <c r="BM33" s="565">
        <v>4.8</v>
      </c>
      <c r="BN33" s="565">
        <v>6.3</v>
      </c>
      <c r="BO33" s="565">
        <v>5.4</v>
      </c>
      <c r="BP33" s="565">
        <v>5.5</v>
      </c>
      <c r="BQ33" s="565">
        <v>6.3</v>
      </c>
      <c r="BR33" s="565">
        <v>6.3</v>
      </c>
      <c r="BS33" s="565">
        <v>5.6</v>
      </c>
      <c r="BT33" s="565">
        <v>5.5</v>
      </c>
      <c r="BU33" s="565">
        <v>6.1</v>
      </c>
      <c r="BV33" s="403">
        <v>6.5</v>
      </c>
    </row>
    <row r="34" spans="1:74" s="73" customFormat="1" ht="18">
      <c r="A34" s="8" t="s">
        <v>475</v>
      </c>
      <c r="B34" s="564">
        <v>0.2</v>
      </c>
      <c r="C34" s="564">
        <v>0</v>
      </c>
      <c r="D34" s="564">
        <v>0</v>
      </c>
      <c r="E34" s="564">
        <v>0</v>
      </c>
      <c r="F34" s="564">
        <v>0.5</v>
      </c>
      <c r="G34" s="564">
        <v>0.5</v>
      </c>
      <c r="H34" s="564">
        <v>2.1</v>
      </c>
      <c r="I34" s="564">
        <v>1</v>
      </c>
      <c r="J34" s="564">
        <v>0.2</v>
      </c>
      <c r="K34" s="564">
        <v>0</v>
      </c>
      <c r="L34" s="564">
        <v>0.2</v>
      </c>
      <c r="M34" s="564">
        <v>0.8</v>
      </c>
      <c r="N34" s="564">
        <v>0</v>
      </c>
      <c r="O34" s="564">
        <v>0.1</v>
      </c>
      <c r="P34" s="564">
        <v>0.1</v>
      </c>
      <c r="Q34" s="564">
        <v>0.1</v>
      </c>
      <c r="R34" s="564">
        <v>0</v>
      </c>
      <c r="S34" s="564">
        <v>0</v>
      </c>
      <c r="T34" s="564">
        <v>0.1</v>
      </c>
      <c r="U34" s="564">
        <v>0.1</v>
      </c>
      <c r="V34" s="564">
        <v>0.8</v>
      </c>
      <c r="W34" s="564">
        <v>0.3</v>
      </c>
      <c r="X34" s="564">
        <v>0.3</v>
      </c>
      <c r="Y34" s="564">
        <v>0.9</v>
      </c>
      <c r="Z34" s="565">
        <v>1.7</v>
      </c>
      <c r="AA34" s="565">
        <v>0.3</v>
      </c>
      <c r="AB34" s="565">
        <v>0.1</v>
      </c>
      <c r="AC34" s="565">
        <v>0.1</v>
      </c>
      <c r="AD34" s="565">
        <v>0.2</v>
      </c>
      <c r="AE34" s="565">
        <v>0</v>
      </c>
      <c r="AF34" s="565">
        <v>0.2</v>
      </c>
      <c r="AG34" s="565">
        <v>0.2</v>
      </c>
      <c r="AH34" s="565">
        <v>0.7</v>
      </c>
      <c r="AI34" s="565">
        <v>0.5</v>
      </c>
      <c r="AJ34" s="565">
        <v>0.4</v>
      </c>
      <c r="AK34" s="565">
        <v>0.3</v>
      </c>
      <c r="AL34" s="565">
        <v>0.2</v>
      </c>
      <c r="AM34" s="565">
        <v>0</v>
      </c>
      <c r="AN34" s="565">
        <v>0.6</v>
      </c>
      <c r="AO34" s="565">
        <v>0.1</v>
      </c>
      <c r="AP34" s="565">
        <v>0.1</v>
      </c>
      <c r="AQ34" s="565">
        <v>0</v>
      </c>
      <c r="AR34" s="565">
        <v>0.1</v>
      </c>
      <c r="AS34" s="565">
        <v>0.1</v>
      </c>
      <c r="AT34" s="565">
        <v>0.1</v>
      </c>
      <c r="AU34" s="565">
        <v>0</v>
      </c>
      <c r="AV34" s="565">
        <v>0.1</v>
      </c>
      <c r="AW34" s="565">
        <v>0.3</v>
      </c>
      <c r="AX34" s="565">
        <v>0.1</v>
      </c>
      <c r="AY34" s="565">
        <v>0.4</v>
      </c>
      <c r="AZ34" s="565">
        <v>0</v>
      </c>
      <c r="BA34" s="565">
        <v>0</v>
      </c>
      <c r="BB34" s="565">
        <v>0.1</v>
      </c>
      <c r="BC34" s="565">
        <v>0.1</v>
      </c>
      <c r="BD34" s="565">
        <v>0.1</v>
      </c>
      <c r="BE34" s="565">
        <v>0.1</v>
      </c>
      <c r="BF34" s="565">
        <v>0.1</v>
      </c>
      <c r="BG34" s="565">
        <v>0.1</v>
      </c>
      <c r="BH34" s="565">
        <v>0.1</v>
      </c>
      <c r="BI34" s="565">
        <v>0.1</v>
      </c>
      <c r="BJ34" s="565">
        <v>0.2</v>
      </c>
      <c r="BK34" s="565">
        <v>0.1</v>
      </c>
      <c r="BL34" s="565">
        <v>0</v>
      </c>
      <c r="BM34" s="565">
        <v>0.1</v>
      </c>
      <c r="BN34" s="565">
        <v>0</v>
      </c>
      <c r="BO34" s="565">
        <v>0</v>
      </c>
      <c r="BP34" s="565">
        <v>0</v>
      </c>
      <c r="BQ34" s="565">
        <v>0</v>
      </c>
      <c r="BR34" s="565">
        <v>0</v>
      </c>
      <c r="BS34" s="565">
        <v>0</v>
      </c>
      <c r="BT34" s="565">
        <v>0</v>
      </c>
      <c r="BU34" s="565">
        <v>0</v>
      </c>
      <c r="BV34" s="403">
        <v>0</v>
      </c>
    </row>
    <row r="35" spans="1:74" s="73" customFormat="1" ht="21">
      <c r="A35" s="8" t="s">
        <v>1179</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v>0.4</v>
      </c>
      <c r="BS35" s="565">
        <v>0.2</v>
      </c>
      <c r="BT35" s="565">
        <v>0.2</v>
      </c>
      <c r="BU35" s="565">
        <v>0.7</v>
      </c>
      <c r="BV35" s="403">
        <v>0.4</v>
      </c>
    </row>
    <row r="36" spans="1:74" s="73" customFormat="1" ht="21">
      <c r="A36" s="8" t="s">
        <v>1180</v>
      </c>
      <c r="B36" s="564">
        <v>0.2</v>
      </c>
      <c r="C36" s="564">
        <v>0</v>
      </c>
      <c r="D36" s="564">
        <v>0</v>
      </c>
      <c r="E36" s="564">
        <v>0</v>
      </c>
      <c r="F36" s="564">
        <v>0.5</v>
      </c>
      <c r="G36" s="564">
        <v>0.5</v>
      </c>
      <c r="H36" s="564">
        <v>2.1</v>
      </c>
      <c r="I36" s="564">
        <v>1</v>
      </c>
      <c r="J36" s="564">
        <v>0.2</v>
      </c>
      <c r="K36" s="564">
        <v>0</v>
      </c>
      <c r="L36" s="564">
        <v>0.2</v>
      </c>
      <c r="M36" s="564">
        <v>0.8</v>
      </c>
      <c r="N36" s="564">
        <v>0</v>
      </c>
      <c r="O36" s="564">
        <v>0.1</v>
      </c>
      <c r="P36" s="564">
        <v>0.1</v>
      </c>
      <c r="Q36" s="564">
        <v>0.1</v>
      </c>
      <c r="R36" s="564">
        <v>0</v>
      </c>
      <c r="S36" s="564">
        <v>0</v>
      </c>
      <c r="T36" s="564">
        <v>0.1</v>
      </c>
      <c r="U36" s="564">
        <v>0.1</v>
      </c>
      <c r="V36" s="564">
        <v>0.8</v>
      </c>
      <c r="W36" s="564">
        <v>0.3</v>
      </c>
      <c r="X36" s="564">
        <v>0.3</v>
      </c>
      <c r="Y36" s="564">
        <v>0.9</v>
      </c>
      <c r="Z36" s="565">
        <v>1.7</v>
      </c>
      <c r="AA36" s="565">
        <v>0.3</v>
      </c>
      <c r="AB36" s="565">
        <v>0.1</v>
      </c>
      <c r="AC36" s="565">
        <v>0.1</v>
      </c>
      <c r="AD36" s="565">
        <v>0.2</v>
      </c>
      <c r="AE36" s="565">
        <v>0</v>
      </c>
      <c r="AF36" s="565">
        <v>0.2</v>
      </c>
      <c r="AG36" s="565">
        <v>0.2</v>
      </c>
      <c r="AH36" s="565">
        <v>0.7</v>
      </c>
      <c r="AI36" s="565">
        <v>0.5</v>
      </c>
      <c r="AJ36" s="565">
        <v>0.4</v>
      </c>
      <c r="AK36" s="565">
        <v>0.3</v>
      </c>
      <c r="AL36" s="565">
        <v>0.2</v>
      </c>
      <c r="AM36" s="565">
        <v>0</v>
      </c>
      <c r="AN36" s="565">
        <v>0.6</v>
      </c>
      <c r="AO36" s="565">
        <v>0.1</v>
      </c>
      <c r="AP36" s="565">
        <v>0.1</v>
      </c>
      <c r="AQ36" s="565">
        <v>0</v>
      </c>
      <c r="AR36" s="565">
        <v>0.1</v>
      </c>
      <c r="AS36" s="565">
        <v>0.1</v>
      </c>
      <c r="AT36" s="565">
        <v>0.1</v>
      </c>
      <c r="AU36" s="565">
        <v>0</v>
      </c>
      <c r="AV36" s="565">
        <v>0.1</v>
      </c>
      <c r="AW36" s="565">
        <v>0.3</v>
      </c>
      <c r="AX36" s="565">
        <v>0.1</v>
      </c>
      <c r="AY36" s="565">
        <v>0.4</v>
      </c>
      <c r="AZ36" s="565">
        <v>0</v>
      </c>
      <c r="BA36" s="565">
        <v>0</v>
      </c>
      <c r="BB36" s="565">
        <v>0</v>
      </c>
      <c r="BC36" s="565">
        <v>0</v>
      </c>
      <c r="BD36" s="565">
        <v>0</v>
      </c>
      <c r="BE36" s="565">
        <v>0</v>
      </c>
      <c r="BF36" s="565">
        <v>0.1</v>
      </c>
      <c r="BG36" s="565">
        <v>0</v>
      </c>
      <c r="BH36" s="565">
        <v>0</v>
      </c>
      <c r="BI36" s="565">
        <v>0</v>
      </c>
      <c r="BJ36" s="565">
        <v>0</v>
      </c>
      <c r="BK36" s="565">
        <v>0.1</v>
      </c>
      <c r="BL36" s="565">
        <v>0</v>
      </c>
      <c r="BM36" s="565">
        <v>0</v>
      </c>
      <c r="BN36" s="565">
        <v>0</v>
      </c>
      <c r="BO36" s="565">
        <v>0</v>
      </c>
      <c r="BP36" s="565">
        <v>0</v>
      </c>
      <c r="BQ36" s="565">
        <v>0</v>
      </c>
      <c r="BR36" s="565"/>
      <c r="BS36" s="565"/>
      <c r="BT36" s="565"/>
      <c r="BU36" s="565"/>
      <c r="BV36" s="1026"/>
    </row>
    <row r="37" spans="1:74" s="75" customFormat="1">
      <c r="A37" s="35" t="s">
        <v>219</v>
      </c>
      <c r="B37" s="104">
        <v>12.8</v>
      </c>
      <c r="C37" s="104">
        <v>11.1</v>
      </c>
      <c r="D37" s="104">
        <v>10.5</v>
      </c>
      <c r="E37" s="104">
        <v>12.8</v>
      </c>
      <c r="F37" s="104">
        <v>13.3</v>
      </c>
      <c r="G37" s="104">
        <v>11.6</v>
      </c>
      <c r="H37" s="104">
        <v>10.4</v>
      </c>
      <c r="I37" s="104">
        <v>13</v>
      </c>
      <c r="J37" s="104">
        <v>13.1</v>
      </c>
      <c r="K37" s="104">
        <v>11.3</v>
      </c>
      <c r="L37" s="104">
        <v>9.5</v>
      </c>
      <c r="M37" s="104">
        <v>12.2</v>
      </c>
      <c r="N37" s="104">
        <v>13.2</v>
      </c>
      <c r="O37" s="104">
        <v>12.3</v>
      </c>
      <c r="P37" s="104">
        <v>10</v>
      </c>
      <c r="Q37" s="104">
        <v>11.4</v>
      </c>
      <c r="R37" s="104">
        <v>12.1</v>
      </c>
      <c r="S37" s="104">
        <v>10.8</v>
      </c>
      <c r="T37" s="104">
        <v>9.6999999999999993</v>
      </c>
      <c r="U37" s="104">
        <v>11.1</v>
      </c>
      <c r="V37" s="104">
        <v>12.1</v>
      </c>
      <c r="W37" s="104">
        <v>11.4</v>
      </c>
      <c r="X37" s="104">
        <v>10.8</v>
      </c>
      <c r="Y37" s="104">
        <v>12.3</v>
      </c>
      <c r="Z37" s="567">
        <v>12.6</v>
      </c>
      <c r="AA37" s="567">
        <v>10.8</v>
      </c>
      <c r="AB37" s="567">
        <v>11.5</v>
      </c>
      <c r="AC37" s="567">
        <v>13.2</v>
      </c>
      <c r="AD37" s="567">
        <v>12.8</v>
      </c>
      <c r="AE37" s="567">
        <v>11.1</v>
      </c>
      <c r="AF37" s="567">
        <v>11.7</v>
      </c>
      <c r="AG37" s="567">
        <v>13.999999999999998</v>
      </c>
      <c r="AH37" s="567">
        <v>13.2</v>
      </c>
      <c r="AI37" s="567">
        <v>10.9</v>
      </c>
      <c r="AJ37" s="567">
        <v>9.8000000000000007</v>
      </c>
      <c r="AK37" s="567">
        <v>10.500000000000002</v>
      </c>
      <c r="AL37" s="567">
        <v>13.399999999999999</v>
      </c>
      <c r="AM37" s="567">
        <v>10.9</v>
      </c>
      <c r="AN37" s="567">
        <v>10</v>
      </c>
      <c r="AO37" s="567">
        <v>13</v>
      </c>
      <c r="AP37" s="567">
        <v>12.6</v>
      </c>
      <c r="AQ37" s="567">
        <v>11.9</v>
      </c>
      <c r="AR37" s="567">
        <v>11.8</v>
      </c>
      <c r="AS37" s="567">
        <v>11.9</v>
      </c>
      <c r="AT37" s="567">
        <v>13.5</v>
      </c>
      <c r="AU37" s="567">
        <v>11.1</v>
      </c>
      <c r="AV37" s="567">
        <v>10</v>
      </c>
      <c r="AW37" s="567">
        <v>10.7</v>
      </c>
      <c r="AX37" s="567">
        <v>12</v>
      </c>
      <c r="AY37" s="567">
        <v>11.4</v>
      </c>
      <c r="AZ37" s="567">
        <v>9.5</v>
      </c>
      <c r="BA37" s="567">
        <v>11.3</v>
      </c>
      <c r="BB37" s="567">
        <v>12.8</v>
      </c>
      <c r="BC37" s="567">
        <v>10.8</v>
      </c>
      <c r="BD37" s="567">
        <v>7.6</v>
      </c>
      <c r="BE37" s="567">
        <v>11.1</v>
      </c>
      <c r="BF37" s="567">
        <v>11.4</v>
      </c>
      <c r="BG37" s="567">
        <v>11.3</v>
      </c>
      <c r="BH37" s="567">
        <v>9.4</v>
      </c>
      <c r="BI37" s="567">
        <v>12.2</v>
      </c>
      <c r="BJ37" s="567">
        <v>13</v>
      </c>
      <c r="BK37" s="567">
        <v>10.8</v>
      </c>
      <c r="BL37" s="567">
        <v>8.8000000000000007</v>
      </c>
      <c r="BM37" s="567">
        <v>11.3</v>
      </c>
      <c r="BN37" s="567">
        <v>13</v>
      </c>
      <c r="BO37" s="567">
        <v>10.9</v>
      </c>
      <c r="BP37" s="567">
        <v>10.5</v>
      </c>
      <c r="BQ37" s="567">
        <v>12.4</v>
      </c>
      <c r="BR37" s="567">
        <v>12.1</v>
      </c>
      <c r="BS37" s="567">
        <v>10.5</v>
      </c>
      <c r="BT37" s="567">
        <v>9.9</v>
      </c>
      <c r="BU37" s="567">
        <v>11.7</v>
      </c>
      <c r="BV37" s="417">
        <v>11.9</v>
      </c>
    </row>
    <row r="38" spans="1:74" s="73" customFormat="1" ht="21">
      <c r="A38" s="8" t="s">
        <v>1181</v>
      </c>
      <c r="B38" s="564">
        <v>0.3</v>
      </c>
      <c r="C38" s="564">
        <v>0.3</v>
      </c>
      <c r="D38" s="564">
        <v>0.2</v>
      </c>
      <c r="E38" s="564">
        <v>0.3</v>
      </c>
      <c r="F38" s="564">
        <v>0.3</v>
      </c>
      <c r="G38" s="564">
        <v>0.3</v>
      </c>
      <c r="H38" s="564">
        <v>0.3</v>
      </c>
      <c r="I38" s="564">
        <v>0.2</v>
      </c>
      <c r="J38" s="564">
        <v>0.3</v>
      </c>
      <c r="K38" s="564">
        <v>0.2</v>
      </c>
      <c r="L38" s="564">
        <v>0.3</v>
      </c>
      <c r="M38" s="564">
        <v>0.3</v>
      </c>
      <c r="N38" s="564">
        <v>0.4</v>
      </c>
      <c r="O38" s="564">
        <v>0.1</v>
      </c>
      <c r="P38" s="564">
        <v>0.2</v>
      </c>
      <c r="Q38" s="564">
        <v>0.3</v>
      </c>
      <c r="R38" s="564">
        <v>0.3</v>
      </c>
      <c r="S38" s="564">
        <v>0.3</v>
      </c>
      <c r="T38" s="564">
        <v>0.3</v>
      </c>
      <c r="U38" s="564">
        <v>0.3</v>
      </c>
      <c r="V38" s="564">
        <v>0.3</v>
      </c>
      <c r="W38" s="564">
        <v>0.2</v>
      </c>
      <c r="X38" s="564">
        <v>0.3</v>
      </c>
      <c r="Y38" s="564">
        <v>0.3</v>
      </c>
      <c r="Z38" s="565">
        <v>0.3</v>
      </c>
      <c r="AA38" s="565">
        <v>0.3</v>
      </c>
      <c r="AB38" s="565">
        <v>0.3</v>
      </c>
      <c r="AC38" s="565">
        <v>0.3</v>
      </c>
      <c r="AD38" s="565">
        <v>0.3</v>
      </c>
      <c r="AE38" s="565">
        <v>0.3</v>
      </c>
      <c r="AF38" s="565">
        <v>0.2</v>
      </c>
      <c r="AG38" s="565">
        <v>0.3</v>
      </c>
      <c r="AH38" s="565">
        <v>0.3</v>
      </c>
      <c r="AI38" s="565">
        <v>0.3</v>
      </c>
      <c r="AJ38" s="565">
        <v>0.3</v>
      </c>
      <c r="AK38" s="565">
        <v>0.1</v>
      </c>
      <c r="AL38" s="565">
        <v>0.3</v>
      </c>
      <c r="AM38" s="565">
        <v>0.19999999999999998</v>
      </c>
      <c r="AN38" s="565">
        <v>0.2</v>
      </c>
      <c r="AO38" s="565">
        <v>0</v>
      </c>
      <c r="AP38" s="565">
        <v>0</v>
      </c>
      <c r="AQ38" s="565">
        <v>0</v>
      </c>
      <c r="AR38" s="565">
        <v>0</v>
      </c>
      <c r="AS38" s="565">
        <v>0</v>
      </c>
      <c r="AT38" s="565">
        <v>0</v>
      </c>
      <c r="AU38" s="565">
        <v>0</v>
      </c>
      <c r="AV38" s="565">
        <v>0</v>
      </c>
      <c r="AW38" s="565">
        <v>0</v>
      </c>
      <c r="AX38" s="565">
        <v>0</v>
      </c>
      <c r="AY38" s="565">
        <v>0</v>
      </c>
      <c r="AZ38" s="565">
        <v>0</v>
      </c>
      <c r="BA38" s="565">
        <v>0</v>
      </c>
      <c r="BB38" s="565">
        <v>0</v>
      </c>
      <c r="BC38" s="565">
        <v>0</v>
      </c>
      <c r="BD38" s="565">
        <v>0</v>
      </c>
      <c r="BE38" s="565">
        <v>0</v>
      </c>
      <c r="BF38" s="565">
        <v>0</v>
      </c>
      <c r="BG38" s="565">
        <v>0</v>
      </c>
      <c r="BH38" s="565">
        <v>0</v>
      </c>
      <c r="BI38" s="565">
        <v>0</v>
      </c>
      <c r="BJ38" s="565">
        <v>0</v>
      </c>
      <c r="BK38" s="565">
        <v>0</v>
      </c>
      <c r="BL38" s="565">
        <v>0</v>
      </c>
      <c r="BM38" s="565">
        <v>0</v>
      </c>
      <c r="BN38" s="565">
        <v>0</v>
      </c>
      <c r="BO38" s="565">
        <v>0</v>
      </c>
      <c r="BP38" s="565">
        <v>0</v>
      </c>
      <c r="BQ38" s="565">
        <v>0</v>
      </c>
      <c r="BR38" s="1000"/>
      <c r="BS38" s="1000"/>
      <c r="BT38" s="1000"/>
      <c r="BU38" s="1000"/>
      <c r="BV38" s="1026"/>
    </row>
    <row r="39" spans="1:74" s="75" customFormat="1" ht="21" thickBot="1">
      <c r="A39" s="37" t="s">
        <v>219</v>
      </c>
      <c r="B39" s="102">
        <v>13.1</v>
      </c>
      <c r="C39" s="102">
        <v>11.4</v>
      </c>
      <c r="D39" s="102">
        <v>10.7</v>
      </c>
      <c r="E39" s="102">
        <v>13.1</v>
      </c>
      <c r="F39" s="102">
        <v>13.6</v>
      </c>
      <c r="G39" s="102">
        <v>11.9</v>
      </c>
      <c r="H39" s="102">
        <v>10.7</v>
      </c>
      <c r="I39" s="102">
        <v>13.2</v>
      </c>
      <c r="J39" s="102">
        <v>13.4</v>
      </c>
      <c r="K39" s="102">
        <v>11.5</v>
      </c>
      <c r="L39" s="102">
        <v>9.8000000000000007</v>
      </c>
      <c r="M39" s="102">
        <v>12.5</v>
      </c>
      <c r="N39" s="102">
        <v>13.6</v>
      </c>
      <c r="O39" s="102">
        <v>12.4</v>
      </c>
      <c r="P39" s="102">
        <v>10.199999999999999</v>
      </c>
      <c r="Q39" s="102">
        <v>11.7</v>
      </c>
      <c r="R39" s="102">
        <v>12.4</v>
      </c>
      <c r="S39" s="102">
        <v>11.1</v>
      </c>
      <c r="T39" s="102">
        <v>10</v>
      </c>
      <c r="U39" s="102">
        <v>11.4</v>
      </c>
      <c r="V39" s="102">
        <v>12.4</v>
      </c>
      <c r="W39" s="102">
        <v>11.6</v>
      </c>
      <c r="X39" s="102">
        <v>11.100000000000001</v>
      </c>
      <c r="Y39" s="102">
        <v>12.6</v>
      </c>
      <c r="Z39" s="568">
        <v>12.9</v>
      </c>
      <c r="AA39" s="568">
        <v>11.1</v>
      </c>
      <c r="AB39" s="568">
        <v>11.8</v>
      </c>
      <c r="AC39" s="568">
        <v>13.5</v>
      </c>
      <c r="AD39" s="568">
        <v>13.1</v>
      </c>
      <c r="AE39" s="568">
        <v>11.4</v>
      </c>
      <c r="AF39" s="568">
        <v>11.899999999999999</v>
      </c>
      <c r="AG39" s="568">
        <v>14.299999999999999</v>
      </c>
      <c r="AH39" s="568">
        <v>13.5</v>
      </c>
      <c r="AI39" s="568">
        <v>11.2</v>
      </c>
      <c r="AJ39" s="568">
        <v>10.100000000000001</v>
      </c>
      <c r="AK39" s="568">
        <v>10.600000000000001</v>
      </c>
      <c r="AL39" s="568">
        <v>13.7</v>
      </c>
      <c r="AM39" s="568">
        <v>11.1</v>
      </c>
      <c r="AN39" s="568">
        <v>10.199999999999999</v>
      </c>
      <c r="AO39" s="568">
        <v>13</v>
      </c>
      <c r="AP39" s="568">
        <v>12.6</v>
      </c>
      <c r="AQ39" s="568">
        <v>11.9</v>
      </c>
      <c r="AR39" s="568">
        <v>11.8</v>
      </c>
      <c r="AS39" s="568">
        <v>11.9</v>
      </c>
      <c r="AT39" s="568">
        <v>13.5</v>
      </c>
      <c r="AU39" s="568">
        <v>11.1</v>
      </c>
      <c r="AV39" s="568">
        <v>10</v>
      </c>
      <c r="AW39" s="568">
        <v>10.7</v>
      </c>
      <c r="AX39" s="568">
        <v>12</v>
      </c>
      <c r="AY39" s="568">
        <v>11.4</v>
      </c>
      <c r="AZ39" s="568">
        <v>9.5</v>
      </c>
      <c r="BA39" s="568">
        <v>11.3</v>
      </c>
      <c r="BB39" s="568">
        <v>12.8</v>
      </c>
      <c r="BC39" s="568">
        <v>10.8</v>
      </c>
      <c r="BD39" s="568">
        <v>7.6</v>
      </c>
      <c r="BE39" s="568">
        <v>11.1</v>
      </c>
      <c r="BF39" s="568">
        <v>11.4</v>
      </c>
      <c r="BG39" s="568">
        <v>11.3</v>
      </c>
      <c r="BH39" s="568">
        <v>9.4</v>
      </c>
      <c r="BI39" s="568">
        <v>12.2</v>
      </c>
      <c r="BJ39" s="568">
        <v>13</v>
      </c>
      <c r="BK39" s="568">
        <v>10.8</v>
      </c>
      <c r="BL39" s="568">
        <v>8.8000000000000007</v>
      </c>
      <c r="BM39" s="568">
        <v>11.3</v>
      </c>
      <c r="BN39" s="568">
        <v>13</v>
      </c>
      <c r="BO39" s="568">
        <v>10.9</v>
      </c>
      <c r="BP39" s="568">
        <v>10.5</v>
      </c>
      <c r="BQ39" s="568">
        <v>12.4</v>
      </c>
      <c r="BR39" s="869">
        <v>12.1</v>
      </c>
      <c r="BS39" s="869">
        <v>10.5</v>
      </c>
      <c r="BT39" s="869">
        <v>9.9</v>
      </c>
      <c r="BU39" s="869">
        <v>11.7</v>
      </c>
      <c r="BV39" s="404">
        <v>11.9</v>
      </c>
    </row>
    <row r="40" spans="1:74" s="73" customFormat="1" ht="21" thickTop="1">
      <c r="A40" s="685" t="s">
        <v>1207</v>
      </c>
      <c r="B40" s="8"/>
      <c r="C40" s="68"/>
      <c r="D40" s="68"/>
      <c r="E40" s="68"/>
      <c r="F40" s="68"/>
      <c r="G40" s="68"/>
      <c r="H40" s="68"/>
      <c r="I40" s="68"/>
      <c r="J40" s="68"/>
      <c r="K40" s="68"/>
      <c r="L40" s="68"/>
      <c r="M40" s="68"/>
      <c r="N40" s="3"/>
      <c r="O40" s="597"/>
      <c r="P40" s="3"/>
      <c r="Q40" s="3"/>
      <c r="R40" s="3"/>
      <c r="S40" s="3"/>
      <c r="T40" s="3"/>
      <c r="U40" s="3"/>
      <c r="V40" s="3"/>
      <c r="W40" s="3"/>
      <c r="X40" s="3"/>
      <c r="Y40" s="3"/>
      <c r="Z40" s="372"/>
      <c r="AA40" s="372"/>
      <c r="AB40" s="362"/>
      <c r="AF40" s="612"/>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3"/>
      <c r="BC40" s="583"/>
      <c r="BD40" s="583"/>
      <c r="BE40" s="583"/>
      <c r="BF40" s="583"/>
      <c r="BG40" s="583"/>
      <c r="BH40" s="583"/>
      <c r="BI40" s="583"/>
      <c r="BJ40" s="583"/>
      <c r="BK40" s="583"/>
      <c r="BL40" s="583"/>
      <c r="BM40" s="583"/>
      <c r="BN40" s="583"/>
      <c r="BO40" s="583"/>
      <c r="BP40" s="583"/>
      <c r="BQ40" s="583"/>
      <c r="BR40" s="583"/>
      <c r="BS40" s="583"/>
      <c r="BT40" s="583"/>
      <c r="BU40" s="583"/>
      <c r="BV40" s="411"/>
    </row>
    <row r="41" spans="1:74" s="73" customFormat="1" ht="39" customHeight="1">
      <c r="A41" s="1" t="s">
        <v>476</v>
      </c>
      <c r="B41" s="1"/>
      <c r="C41" s="69"/>
      <c r="D41" s="69"/>
      <c r="E41" s="69"/>
      <c r="F41" s="69"/>
      <c r="G41" s="69"/>
      <c r="H41" s="69"/>
      <c r="I41" s="69"/>
      <c r="J41" s="69"/>
      <c r="K41" s="69"/>
      <c r="L41" s="69"/>
      <c r="M41" s="69"/>
      <c r="N41" s="3"/>
      <c r="O41" s="597"/>
      <c r="P41" s="3"/>
      <c r="Q41" s="3"/>
      <c r="R41" s="3"/>
      <c r="S41" s="3"/>
      <c r="T41" s="3"/>
      <c r="U41" s="3"/>
      <c r="V41" s="3"/>
      <c r="W41" s="3"/>
      <c r="X41" s="3"/>
      <c r="Y41" s="3"/>
      <c r="Z41" s="372"/>
      <c r="AA41" s="372"/>
      <c r="AB41" s="362"/>
      <c r="AF41" s="612"/>
      <c r="AG41" s="583"/>
      <c r="AH41" s="583"/>
      <c r="AI41" s="583"/>
      <c r="AJ41" s="583"/>
      <c r="AK41" s="583"/>
      <c r="AL41" s="583"/>
      <c r="AM41" s="583"/>
      <c r="AN41" s="583"/>
      <c r="AO41" s="583"/>
      <c r="AP41" s="583"/>
      <c r="AQ41" s="583"/>
      <c r="AR41" s="583"/>
      <c r="AS41" s="583"/>
      <c r="AT41" s="583"/>
      <c r="AU41" s="583"/>
      <c r="AV41" s="583"/>
      <c r="AW41" s="583"/>
      <c r="AX41" s="583"/>
      <c r="AY41" s="583"/>
      <c r="AZ41" s="583"/>
      <c r="BA41" s="583"/>
      <c r="BB41" s="583"/>
      <c r="BC41" s="583"/>
      <c r="BD41" s="583"/>
      <c r="BE41" s="583"/>
      <c r="BF41" s="583"/>
      <c r="BG41" s="583"/>
      <c r="BH41" s="583"/>
      <c r="BI41" s="583"/>
      <c r="BJ41" s="583"/>
      <c r="BK41" s="583"/>
      <c r="BL41" s="583"/>
      <c r="BM41" s="583"/>
      <c r="BN41" s="583"/>
      <c r="BO41" s="583"/>
      <c r="BP41" s="583"/>
      <c r="BQ41" s="583"/>
      <c r="BR41" s="583"/>
      <c r="BS41" s="583"/>
      <c r="BT41" s="583"/>
      <c r="BU41" s="583"/>
      <c r="BV41" s="411"/>
    </row>
    <row r="42" spans="1:74" s="73" customFormat="1" ht="36.75" thickBot="1">
      <c r="A42" s="31" t="s">
        <v>336</v>
      </c>
      <c r="B42" s="61" t="s">
        <v>401</v>
      </c>
      <c r="C42" s="61" t="s">
        <v>402</v>
      </c>
      <c r="D42" s="61" t="s">
        <v>403</v>
      </c>
      <c r="E42" s="61" t="s">
        <v>404</v>
      </c>
      <c r="F42" s="61" t="s">
        <v>405</v>
      </c>
      <c r="G42" s="61" t="s">
        <v>406</v>
      </c>
      <c r="H42" s="61" t="s">
        <v>407</v>
      </c>
      <c r="I42" s="61" t="s">
        <v>408</v>
      </c>
      <c r="J42" s="61" t="s">
        <v>409</v>
      </c>
      <c r="K42" s="61" t="s">
        <v>410</v>
      </c>
      <c r="L42" s="61" t="s">
        <v>411</v>
      </c>
      <c r="M42" s="61" t="s">
        <v>412</v>
      </c>
      <c r="N42" s="6" t="s">
        <v>413</v>
      </c>
      <c r="O42" s="6" t="s">
        <v>414</v>
      </c>
      <c r="P42" s="6" t="s">
        <v>415</v>
      </c>
      <c r="Q42" s="6" t="s">
        <v>416</v>
      </c>
      <c r="R42" s="6" t="s">
        <v>417</v>
      </c>
      <c r="S42" s="6" t="s">
        <v>418</v>
      </c>
      <c r="T42" s="6" t="s">
        <v>419</v>
      </c>
      <c r="U42" s="6" t="s">
        <v>420</v>
      </c>
      <c r="V42" s="6" t="s">
        <v>421</v>
      </c>
      <c r="W42" s="6" t="s">
        <v>422</v>
      </c>
      <c r="X42" s="6" t="s">
        <v>423</v>
      </c>
      <c r="Y42" s="6" t="s">
        <v>424</v>
      </c>
      <c r="Z42" s="388" t="s">
        <v>425</v>
      </c>
      <c r="AA42" s="388" t="s">
        <v>426</v>
      </c>
      <c r="AB42" s="388" t="s">
        <v>427</v>
      </c>
      <c r="AC42" s="580" t="s">
        <v>428</v>
      </c>
      <c r="AD42" s="580" t="s">
        <v>429</v>
      </c>
      <c r="AE42" s="580" t="s">
        <v>430</v>
      </c>
      <c r="AF42" s="580" t="s">
        <v>431</v>
      </c>
      <c r="AG42" s="580" t="s">
        <v>432</v>
      </c>
      <c r="AH42" s="580" t="s">
        <v>18</v>
      </c>
      <c r="AI42" s="580" t="s">
        <v>19</v>
      </c>
      <c r="AJ42" s="580" t="s">
        <v>20</v>
      </c>
      <c r="AK42" s="580" t="s">
        <v>21</v>
      </c>
      <c r="AL42" s="580" t="s">
        <v>22</v>
      </c>
      <c r="AM42" s="580" t="s">
        <v>23</v>
      </c>
      <c r="AN42" s="580" t="s">
        <v>24</v>
      </c>
      <c r="AO42" s="580" t="s">
        <v>25</v>
      </c>
      <c r="AP42" s="580" t="s">
        <v>26</v>
      </c>
      <c r="AQ42" s="580" t="s">
        <v>27</v>
      </c>
      <c r="AR42" s="580" t="s">
        <v>28</v>
      </c>
      <c r="AS42" s="580" t="s">
        <v>29</v>
      </c>
      <c r="AT42" s="580" t="s">
        <v>30</v>
      </c>
      <c r="AU42" s="580" t="s">
        <v>31</v>
      </c>
      <c r="AV42" s="580" t="s">
        <v>32</v>
      </c>
      <c r="AW42" s="580" t="s">
        <v>33</v>
      </c>
      <c r="AX42" s="580" t="s">
        <v>34</v>
      </c>
      <c r="AY42" s="580" t="s">
        <v>35</v>
      </c>
      <c r="AZ42" s="580" t="s">
        <v>36</v>
      </c>
      <c r="BA42" s="580" t="s">
        <v>37</v>
      </c>
      <c r="BB42" s="580" t="s">
        <v>38</v>
      </c>
      <c r="BC42" s="580" t="s">
        <v>39</v>
      </c>
      <c r="BD42" s="580" t="s">
        <v>40</v>
      </c>
      <c r="BE42" s="580" t="s">
        <v>41</v>
      </c>
      <c r="BF42" s="580" t="s">
        <v>6</v>
      </c>
      <c r="BG42" s="580" t="s">
        <v>690</v>
      </c>
      <c r="BH42" s="580" t="s">
        <v>695</v>
      </c>
      <c r="BI42" s="580" t="s">
        <v>701</v>
      </c>
      <c r="BJ42" s="580" t="s">
        <v>704</v>
      </c>
      <c r="BK42" s="580" t="s">
        <v>730</v>
      </c>
      <c r="BL42" s="580" t="s">
        <v>776</v>
      </c>
      <c r="BM42" s="580" t="s">
        <v>791</v>
      </c>
      <c r="BN42" s="580" t="s">
        <v>842</v>
      </c>
      <c r="BO42" s="580" t="s">
        <v>884</v>
      </c>
      <c r="BP42" s="580" t="s">
        <v>925</v>
      </c>
      <c r="BQ42" s="580" t="s">
        <v>938</v>
      </c>
      <c r="BR42" s="570" t="s">
        <v>1013</v>
      </c>
      <c r="BS42" s="570" t="s">
        <v>1014</v>
      </c>
      <c r="BT42" s="570" t="s">
        <v>1167</v>
      </c>
      <c r="BU42" s="570" t="s">
        <v>1168</v>
      </c>
      <c r="BV42" s="363" t="s">
        <v>1164</v>
      </c>
    </row>
    <row r="43" spans="1:74" s="73" customFormat="1" ht="18">
      <c r="A43" s="8" t="s">
        <v>1186</v>
      </c>
      <c r="B43" s="564">
        <v>14.4</v>
      </c>
      <c r="C43" s="564">
        <v>12.3</v>
      </c>
      <c r="D43" s="564">
        <v>11.7</v>
      </c>
      <c r="E43" s="564">
        <v>14.2</v>
      </c>
      <c r="F43" s="564">
        <v>14.9</v>
      </c>
      <c r="G43" s="564">
        <v>12.9</v>
      </c>
      <c r="H43" s="564">
        <v>11.6</v>
      </c>
      <c r="I43" s="564">
        <v>14.5</v>
      </c>
      <c r="J43" s="564">
        <v>14.6</v>
      </c>
      <c r="K43" s="564">
        <v>12.5</v>
      </c>
      <c r="L43" s="564">
        <v>11</v>
      </c>
      <c r="M43" s="564">
        <v>13.7</v>
      </c>
      <c r="N43" s="564">
        <v>14.6</v>
      </c>
      <c r="O43" s="564">
        <v>13.3</v>
      </c>
      <c r="P43" s="564">
        <v>11.4</v>
      </c>
      <c r="Q43" s="564">
        <v>12.8</v>
      </c>
      <c r="R43" s="564">
        <v>13.4</v>
      </c>
      <c r="S43" s="564">
        <v>12.1</v>
      </c>
      <c r="T43" s="564">
        <v>10.9</v>
      </c>
      <c r="U43" s="564">
        <v>12.4</v>
      </c>
      <c r="V43" s="564">
        <v>13.6</v>
      </c>
      <c r="W43" s="564">
        <v>12.5</v>
      </c>
      <c r="X43" s="564">
        <v>11.7</v>
      </c>
      <c r="Y43" s="564">
        <v>13.7</v>
      </c>
      <c r="Z43" s="564">
        <v>13.2</v>
      </c>
      <c r="AA43" s="564">
        <v>11.2</v>
      </c>
      <c r="AB43" s="564">
        <v>12</v>
      </c>
      <c r="AC43" s="564">
        <v>13.6</v>
      </c>
      <c r="AD43" s="564">
        <v>13.2</v>
      </c>
      <c r="AE43" s="564">
        <v>11.5</v>
      </c>
      <c r="AF43" s="564">
        <v>11.8</v>
      </c>
      <c r="AG43" s="564">
        <v>14.2</v>
      </c>
      <c r="AH43" s="564">
        <v>13.7</v>
      </c>
      <c r="AI43" s="564">
        <v>11.2</v>
      </c>
      <c r="AJ43" s="564">
        <v>9.8000000000000007</v>
      </c>
      <c r="AK43" s="564">
        <v>10.6</v>
      </c>
      <c r="AL43" s="564">
        <v>13.6</v>
      </c>
      <c r="AM43" s="564">
        <v>11.2</v>
      </c>
      <c r="AN43" s="564">
        <v>10.3</v>
      </c>
      <c r="AO43" s="564">
        <v>13.4</v>
      </c>
      <c r="AP43" s="564">
        <v>13.2</v>
      </c>
      <c r="AQ43" s="564">
        <v>12.4</v>
      </c>
      <c r="AR43" s="564">
        <v>12.2</v>
      </c>
      <c r="AS43" s="564">
        <v>12.6</v>
      </c>
      <c r="AT43" s="564">
        <v>15.8</v>
      </c>
      <c r="AU43" s="564">
        <v>12.1</v>
      </c>
      <c r="AV43" s="564">
        <v>11.4</v>
      </c>
      <c r="AW43" s="564">
        <v>13</v>
      </c>
      <c r="AX43" s="564">
        <v>14.3</v>
      </c>
      <c r="AY43" s="564">
        <v>13.1</v>
      </c>
      <c r="AZ43" s="564">
        <v>11.3</v>
      </c>
      <c r="BA43" s="564">
        <v>13.3</v>
      </c>
      <c r="BB43" s="564">
        <v>14.2</v>
      </c>
      <c r="BC43" s="564">
        <v>12.3</v>
      </c>
      <c r="BD43" s="564">
        <v>9.1999999999999993</v>
      </c>
      <c r="BE43" s="564">
        <v>12.9</v>
      </c>
      <c r="BF43" s="564">
        <v>13.3</v>
      </c>
      <c r="BG43" s="564">
        <v>13</v>
      </c>
      <c r="BH43" s="564">
        <v>11.1</v>
      </c>
      <c r="BI43" s="564">
        <v>13.9</v>
      </c>
      <c r="BJ43" s="564">
        <v>14.7</v>
      </c>
      <c r="BK43" s="564">
        <v>12.5</v>
      </c>
      <c r="BL43" s="564">
        <v>10.7</v>
      </c>
      <c r="BM43" s="564">
        <v>13.4</v>
      </c>
      <c r="BN43" s="564">
        <v>15</v>
      </c>
      <c r="BO43" s="564">
        <v>12.7</v>
      </c>
      <c r="BP43" s="564">
        <v>12.2</v>
      </c>
      <c r="BQ43" s="564">
        <v>14.2</v>
      </c>
      <c r="BR43" s="1031">
        <v>14</v>
      </c>
      <c r="BS43" s="1031">
        <v>12.1</v>
      </c>
      <c r="BT43" s="1031">
        <v>11.2</v>
      </c>
      <c r="BU43" s="1031">
        <v>14.4</v>
      </c>
      <c r="BV43" s="412">
        <v>14</v>
      </c>
    </row>
    <row r="44" spans="1:74" s="73" customFormat="1" ht="21">
      <c r="A44" s="8" t="s">
        <v>821</v>
      </c>
      <c r="B44" s="8"/>
      <c r="C44" s="8"/>
      <c r="D44" s="8"/>
      <c r="E44" s="8"/>
      <c r="F44" s="8"/>
      <c r="G44" s="8"/>
      <c r="H44" s="8"/>
      <c r="I44" s="8"/>
      <c r="J44" s="8"/>
      <c r="K44" s="8"/>
      <c r="L44" s="8"/>
      <c r="M44" s="8"/>
      <c r="N44" s="25"/>
      <c r="O44" s="25"/>
      <c r="P44" s="25"/>
      <c r="Q44" s="25"/>
      <c r="R44" s="25"/>
      <c r="S44" s="25"/>
      <c r="T44" s="25"/>
      <c r="U44" s="25"/>
      <c r="V44" s="564">
        <v>10.9</v>
      </c>
      <c r="W44" s="564">
        <v>10.8</v>
      </c>
      <c r="X44" s="564">
        <v>9.8000000000000007</v>
      </c>
      <c r="Y44" s="564">
        <v>11</v>
      </c>
      <c r="Z44" s="25">
        <v>10.5</v>
      </c>
      <c r="AA44" s="564">
        <v>10.1</v>
      </c>
      <c r="AB44" s="564">
        <v>11</v>
      </c>
      <c r="AC44" s="564">
        <v>12.7</v>
      </c>
      <c r="AD44" s="564">
        <v>12</v>
      </c>
      <c r="AE44" s="564">
        <v>10.8</v>
      </c>
      <c r="AF44" s="564">
        <v>11</v>
      </c>
      <c r="AG44" s="564">
        <v>13</v>
      </c>
      <c r="AH44" s="564">
        <v>12.1</v>
      </c>
      <c r="AI44" s="564">
        <v>10</v>
      </c>
      <c r="AJ44" s="564">
        <v>8.6999999999999993</v>
      </c>
      <c r="AK44" s="564">
        <v>9.4</v>
      </c>
      <c r="AL44" s="564">
        <v>12.6</v>
      </c>
      <c r="AM44" s="564">
        <v>10.4</v>
      </c>
      <c r="AN44" s="564">
        <v>9.1999999999999993</v>
      </c>
      <c r="AO44" s="564">
        <v>12.4</v>
      </c>
      <c r="AP44" s="564">
        <v>12.01</v>
      </c>
      <c r="AQ44" s="564">
        <v>11.47</v>
      </c>
      <c r="AR44" s="564">
        <v>11.4</v>
      </c>
      <c r="AS44" s="564">
        <v>11.4</v>
      </c>
      <c r="AT44" s="564">
        <v>12.8</v>
      </c>
      <c r="AU44" s="564">
        <v>10.7</v>
      </c>
      <c r="AV44" s="564">
        <v>9.6</v>
      </c>
      <c r="AW44" s="564">
        <v>10.1</v>
      </c>
      <c r="AX44" s="564">
        <v>11.5</v>
      </c>
      <c r="AY44" s="564">
        <v>10.6</v>
      </c>
      <c r="AZ44" s="564">
        <v>9.1999999999999993</v>
      </c>
      <c r="BA44" s="564">
        <v>10.9</v>
      </c>
      <c r="BB44" s="564">
        <v>12.3</v>
      </c>
      <c r="BC44" s="564">
        <v>10.4</v>
      </c>
      <c r="BD44" s="564">
        <v>7.3</v>
      </c>
      <c r="BE44" s="564">
        <v>10.7</v>
      </c>
      <c r="BF44" s="564">
        <v>10.8</v>
      </c>
      <c r="BG44" s="564">
        <v>10.9</v>
      </c>
      <c r="BH44" s="564">
        <v>9.09</v>
      </c>
      <c r="BI44" s="564">
        <v>11.8</v>
      </c>
      <c r="BJ44" s="564">
        <v>12.5</v>
      </c>
      <c r="BK44" s="564">
        <v>10.4</v>
      </c>
      <c r="BL44" s="564">
        <v>8.6</v>
      </c>
      <c r="BM44" s="564">
        <v>11</v>
      </c>
      <c r="BN44" s="564">
        <v>12.6</v>
      </c>
      <c r="BO44" s="564">
        <v>10.6</v>
      </c>
      <c r="BP44" s="564">
        <v>10.1</v>
      </c>
      <c r="BQ44" s="564">
        <v>12</v>
      </c>
      <c r="BR44" s="564">
        <v>11.3</v>
      </c>
      <c r="BS44" s="564">
        <v>9.9</v>
      </c>
      <c r="BT44" s="564">
        <v>9.3000000000000007</v>
      </c>
      <c r="BU44" s="564">
        <v>10.5</v>
      </c>
      <c r="BV44" s="666">
        <v>11.1</v>
      </c>
    </row>
    <row r="45" spans="1:74" s="73" customFormat="1" ht="21">
      <c r="A45" s="8" t="s">
        <v>1187</v>
      </c>
      <c r="B45" s="8"/>
      <c r="C45" s="8"/>
      <c r="D45" s="8"/>
      <c r="E45" s="8"/>
      <c r="F45" s="8"/>
      <c r="G45" s="8"/>
      <c r="H45" s="8"/>
      <c r="I45" s="8"/>
      <c r="J45" s="8"/>
      <c r="K45" s="8"/>
      <c r="L45" s="8"/>
      <c r="M45" s="8"/>
      <c r="N45" s="25"/>
      <c r="O45" s="25"/>
      <c r="P45" s="25"/>
      <c r="Q45" s="25"/>
      <c r="R45" s="25"/>
      <c r="S45" s="25"/>
      <c r="T45" s="25"/>
      <c r="U45" s="25"/>
      <c r="V45" s="564"/>
      <c r="W45" s="564"/>
      <c r="X45" s="564"/>
      <c r="Y45" s="564"/>
      <c r="Z45" s="25"/>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801">
        <v>0.8</v>
      </c>
      <c r="BS45" s="801">
        <v>0.7</v>
      </c>
      <c r="BT45" s="801">
        <v>0.8</v>
      </c>
      <c r="BU45" s="801">
        <v>0.8</v>
      </c>
      <c r="BV45" s="412">
        <v>0.8</v>
      </c>
    </row>
    <row r="46" spans="1:74" s="73" customFormat="1" ht="21">
      <c r="A46" s="8" t="s">
        <v>1188</v>
      </c>
      <c r="B46" s="8"/>
      <c r="C46" s="8"/>
      <c r="D46" s="8"/>
      <c r="E46" s="8"/>
      <c r="F46" s="8"/>
      <c r="G46" s="8"/>
      <c r="H46" s="8"/>
      <c r="I46" s="8"/>
      <c r="J46" s="8"/>
      <c r="K46" s="8"/>
      <c r="L46" s="8"/>
      <c r="M46" s="8"/>
      <c r="N46" s="25"/>
      <c r="O46" s="25"/>
      <c r="P46" s="25"/>
      <c r="Q46" s="25"/>
      <c r="R46" s="25"/>
      <c r="S46" s="25"/>
      <c r="T46" s="25"/>
      <c r="U46" s="25"/>
      <c r="V46" s="564"/>
      <c r="W46" s="564"/>
      <c r="X46" s="564"/>
      <c r="Y46" s="564"/>
      <c r="Z46" s="25"/>
      <c r="AA46" s="564"/>
      <c r="AB46" s="564"/>
      <c r="AC46" s="564"/>
      <c r="AD46" s="564"/>
      <c r="AE46" s="564"/>
      <c r="AF46" s="564"/>
      <c r="AG46" s="564"/>
      <c r="AH46" s="564"/>
      <c r="AI46" s="564"/>
      <c r="AJ46" s="564"/>
      <c r="AK46" s="564"/>
      <c r="AL46" s="564"/>
      <c r="AM46" s="564"/>
      <c r="AN46" s="564"/>
      <c r="AO46" s="564"/>
      <c r="AP46" s="564"/>
      <c r="AQ46" s="564"/>
      <c r="AR46" s="564"/>
      <c r="AS46" s="564"/>
      <c r="AT46" s="564"/>
      <c r="AU46" s="564"/>
      <c r="AV46" s="564"/>
      <c r="AW46" s="564"/>
      <c r="AX46" s="564"/>
      <c r="AY46" s="564"/>
      <c r="AZ46" s="564"/>
      <c r="BA46" s="564"/>
      <c r="BB46" s="564"/>
      <c r="BC46" s="564"/>
      <c r="BD46" s="564"/>
      <c r="BE46" s="564"/>
      <c r="BF46" s="564"/>
      <c r="BG46" s="564"/>
      <c r="BH46" s="564"/>
      <c r="BI46" s="564"/>
      <c r="BJ46" s="564"/>
      <c r="BK46" s="564"/>
      <c r="BL46" s="564"/>
      <c r="BM46" s="564"/>
      <c r="BN46" s="564"/>
      <c r="BO46" s="564"/>
      <c r="BP46" s="564"/>
      <c r="BQ46" s="564"/>
      <c r="BR46" s="801">
        <v>1.6</v>
      </c>
      <c r="BS46" s="801">
        <v>0.6</v>
      </c>
      <c r="BT46" s="801">
        <v>0.3</v>
      </c>
      <c r="BU46" s="801">
        <v>0.7</v>
      </c>
      <c r="BV46" s="412">
        <v>0.8</v>
      </c>
    </row>
    <row r="47" spans="1:74" s="73" customFormat="1" ht="21">
      <c r="A47" s="8" t="s">
        <v>1189</v>
      </c>
      <c r="B47" s="8"/>
      <c r="C47" s="8"/>
      <c r="D47" s="8"/>
      <c r="E47" s="8"/>
      <c r="F47" s="8"/>
      <c r="G47" s="8"/>
      <c r="H47" s="8"/>
      <c r="I47" s="8"/>
      <c r="J47" s="8"/>
      <c r="K47" s="8"/>
      <c r="L47" s="8"/>
      <c r="M47" s="8"/>
      <c r="N47" s="25"/>
      <c r="O47" s="25"/>
      <c r="P47" s="25"/>
      <c r="Q47" s="25"/>
      <c r="R47" s="25"/>
      <c r="S47" s="25"/>
      <c r="T47" s="25"/>
      <c r="U47" s="25"/>
      <c r="V47" s="564"/>
      <c r="W47" s="564"/>
      <c r="X47" s="564"/>
      <c r="Y47" s="564"/>
      <c r="Z47" s="25"/>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801">
        <v>1.5</v>
      </c>
      <c r="BS47" s="801">
        <v>0.5</v>
      </c>
      <c r="BT47" s="801">
        <v>0.3</v>
      </c>
      <c r="BU47" s="801">
        <v>1.2</v>
      </c>
      <c r="BV47" s="412">
        <v>1.5</v>
      </c>
    </row>
    <row r="48" spans="1:74" s="73" customFormat="1">
      <c r="A48" s="685" t="s">
        <v>1208</v>
      </c>
      <c r="B48" s="8"/>
      <c r="C48" s="8"/>
      <c r="D48" s="8"/>
      <c r="E48" s="8"/>
      <c r="F48" s="8"/>
      <c r="G48" s="8"/>
      <c r="H48" s="8"/>
      <c r="I48" s="8"/>
      <c r="J48" s="8"/>
      <c r="K48" s="8"/>
      <c r="L48" s="8"/>
      <c r="M48" s="8"/>
      <c r="N48" s="25"/>
      <c r="O48" s="25"/>
      <c r="P48" s="25"/>
      <c r="Q48" s="25"/>
      <c r="R48" s="25"/>
      <c r="S48" s="25"/>
      <c r="T48" s="25"/>
      <c r="U48" s="25"/>
      <c r="V48" s="25"/>
      <c r="W48" s="25"/>
      <c r="X48" s="25"/>
      <c r="Y48" s="25"/>
      <c r="Z48" s="372"/>
      <c r="AA48" s="372"/>
      <c r="AB48" s="362"/>
      <c r="AF48" s="612"/>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3"/>
      <c r="BE48" s="583"/>
      <c r="BF48" s="583"/>
      <c r="BG48" s="583"/>
      <c r="BH48" s="583"/>
      <c r="BI48" s="583"/>
      <c r="BJ48" s="583"/>
      <c r="BK48" s="583"/>
      <c r="BL48" s="583"/>
      <c r="BM48" s="583"/>
      <c r="BN48" s="583"/>
      <c r="BO48" s="583"/>
      <c r="BP48" s="583"/>
      <c r="BQ48" s="583"/>
      <c r="BR48" s="583"/>
      <c r="BS48" s="583"/>
      <c r="BT48" s="583"/>
      <c r="BU48" s="583"/>
      <c r="BV48" s="411"/>
    </row>
    <row r="49" spans="1:74" s="73" customFormat="1">
      <c r="A49" s="685" t="s">
        <v>1190</v>
      </c>
      <c r="B49" s="8"/>
      <c r="C49" s="8"/>
      <c r="D49" s="8"/>
      <c r="E49" s="8"/>
      <c r="F49" s="8"/>
      <c r="G49" s="8"/>
      <c r="H49" s="8"/>
      <c r="I49" s="8"/>
      <c r="J49" s="8"/>
      <c r="K49" s="8"/>
      <c r="L49" s="8"/>
      <c r="M49" s="8"/>
      <c r="N49" s="25"/>
      <c r="O49" s="25"/>
      <c r="P49" s="25"/>
      <c r="Q49" s="25"/>
      <c r="R49" s="25"/>
      <c r="S49" s="25"/>
      <c r="T49" s="25"/>
      <c r="U49" s="25"/>
      <c r="V49" s="25"/>
      <c r="W49" s="25"/>
      <c r="X49" s="25"/>
      <c r="Y49" s="25"/>
      <c r="Z49" s="372"/>
      <c r="AA49" s="372"/>
      <c r="AB49" s="362"/>
      <c r="AF49" s="612"/>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411"/>
    </row>
    <row r="50" spans="1:74" s="73" customFormat="1" ht="39" customHeight="1">
      <c r="A50" s="1" t="s">
        <v>478</v>
      </c>
      <c r="B50" s="1"/>
      <c r="C50" s="1"/>
      <c r="D50" s="1"/>
      <c r="E50" s="1"/>
      <c r="F50" s="1"/>
      <c r="G50" s="1"/>
      <c r="H50" s="1"/>
      <c r="I50" s="1"/>
      <c r="J50" s="1"/>
      <c r="K50" s="1"/>
      <c r="L50" s="1"/>
      <c r="M50" s="1"/>
      <c r="N50" s="3"/>
      <c r="O50" s="597"/>
      <c r="P50" s="3"/>
      <c r="Q50" s="3"/>
      <c r="R50" s="3"/>
      <c r="S50" s="3"/>
      <c r="T50" s="3"/>
      <c r="U50" s="3"/>
      <c r="V50" s="3"/>
      <c r="W50" s="3"/>
      <c r="X50" s="3"/>
      <c r="Y50" s="3"/>
      <c r="Z50" s="372"/>
      <c r="AA50" s="372"/>
      <c r="AB50" s="362"/>
      <c r="AF50" s="612"/>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c r="BV50" s="411"/>
    </row>
    <row r="51" spans="1:74" s="73" customFormat="1" ht="18.75" thickBot="1">
      <c r="A51" s="31" t="s">
        <v>479</v>
      </c>
      <c r="B51" s="61" t="s">
        <v>401</v>
      </c>
      <c r="C51" s="61" t="s">
        <v>402</v>
      </c>
      <c r="D51" s="61" t="s">
        <v>403</v>
      </c>
      <c r="E51" s="61" t="s">
        <v>404</v>
      </c>
      <c r="F51" s="61" t="s">
        <v>405</v>
      </c>
      <c r="G51" s="61" t="s">
        <v>406</v>
      </c>
      <c r="H51" s="61" t="s">
        <v>407</v>
      </c>
      <c r="I51" s="61" t="s">
        <v>408</v>
      </c>
      <c r="J51" s="61" t="s">
        <v>409</v>
      </c>
      <c r="K51" s="61" t="s">
        <v>410</v>
      </c>
      <c r="L51" s="61" t="s">
        <v>411</v>
      </c>
      <c r="M51" s="61" t="s">
        <v>412</v>
      </c>
      <c r="N51" s="6" t="s">
        <v>413</v>
      </c>
      <c r="O51" s="6" t="s">
        <v>414</v>
      </c>
      <c r="P51" s="6" t="s">
        <v>415</v>
      </c>
      <c r="Q51" s="6" t="s">
        <v>416</v>
      </c>
      <c r="R51" s="6" t="s">
        <v>417</v>
      </c>
      <c r="S51" s="6" t="s">
        <v>418</v>
      </c>
      <c r="T51" s="6" t="s">
        <v>419</v>
      </c>
      <c r="U51" s="6" t="s">
        <v>420</v>
      </c>
      <c r="V51" s="6" t="s">
        <v>421</v>
      </c>
      <c r="W51" s="6" t="s">
        <v>422</v>
      </c>
      <c r="X51" s="6" t="s">
        <v>423</v>
      </c>
      <c r="Y51" s="6" t="s">
        <v>424</v>
      </c>
      <c r="Z51" s="388" t="s">
        <v>425</v>
      </c>
      <c r="AA51" s="388" t="s">
        <v>426</v>
      </c>
      <c r="AB51" s="388" t="s">
        <v>427</v>
      </c>
      <c r="AC51" s="580" t="s">
        <v>428</v>
      </c>
      <c r="AD51" s="580" t="s">
        <v>429</v>
      </c>
      <c r="AE51" s="580" t="s">
        <v>430</v>
      </c>
      <c r="AF51" s="580" t="s">
        <v>431</v>
      </c>
      <c r="AG51" s="580" t="s">
        <v>432</v>
      </c>
      <c r="AH51" s="580" t="s">
        <v>18</v>
      </c>
      <c r="AI51" s="580" t="s">
        <v>19</v>
      </c>
      <c r="AJ51" s="580" t="s">
        <v>20</v>
      </c>
      <c r="AK51" s="580" t="s">
        <v>21</v>
      </c>
      <c r="AL51" s="580" t="s">
        <v>22</v>
      </c>
      <c r="AM51" s="580" t="s">
        <v>23</v>
      </c>
      <c r="AN51" s="580" t="s">
        <v>24</v>
      </c>
      <c r="AO51" s="580" t="s">
        <v>25</v>
      </c>
      <c r="AP51" s="580" t="s">
        <v>26</v>
      </c>
      <c r="AQ51" s="580" t="s">
        <v>27</v>
      </c>
      <c r="AR51" s="580" t="s">
        <v>28</v>
      </c>
      <c r="AS51" s="580" t="s">
        <v>29</v>
      </c>
      <c r="AT51" s="580" t="s">
        <v>30</v>
      </c>
      <c r="AU51" s="580" t="s">
        <v>31</v>
      </c>
      <c r="AV51" s="580" t="s">
        <v>32</v>
      </c>
      <c r="AW51" s="580" t="s">
        <v>33</v>
      </c>
      <c r="AX51" s="580" t="s">
        <v>34</v>
      </c>
      <c r="AY51" s="580" t="s">
        <v>35</v>
      </c>
      <c r="AZ51" s="580" t="s">
        <v>36</v>
      </c>
      <c r="BA51" s="580" t="s">
        <v>37</v>
      </c>
      <c r="BB51" s="580" t="s">
        <v>38</v>
      </c>
      <c r="BC51" s="580" t="s">
        <v>39</v>
      </c>
      <c r="BD51" s="580" t="s">
        <v>40</v>
      </c>
      <c r="BE51" s="580" t="s">
        <v>41</v>
      </c>
      <c r="BF51" s="580" t="s">
        <v>6</v>
      </c>
      <c r="BG51" s="580" t="s">
        <v>690</v>
      </c>
      <c r="BH51" s="580" t="s">
        <v>695</v>
      </c>
      <c r="BI51" s="580" t="s">
        <v>701</v>
      </c>
      <c r="BJ51" s="580" t="s">
        <v>704</v>
      </c>
      <c r="BK51" s="580" t="s">
        <v>730</v>
      </c>
      <c r="BL51" s="580" t="s">
        <v>776</v>
      </c>
      <c r="BM51" s="580" t="s">
        <v>791</v>
      </c>
      <c r="BN51" s="580" t="s">
        <v>842</v>
      </c>
      <c r="BO51" s="580" t="s">
        <v>884</v>
      </c>
      <c r="BP51" s="580" t="s">
        <v>925</v>
      </c>
      <c r="BQ51" s="580" t="s">
        <v>938</v>
      </c>
      <c r="BR51" s="580" t="s">
        <v>955</v>
      </c>
      <c r="BS51" s="580" t="s">
        <v>982</v>
      </c>
      <c r="BT51" s="580" t="s">
        <v>986</v>
      </c>
      <c r="BU51" s="580" t="s">
        <v>1067</v>
      </c>
      <c r="BV51" s="363" t="s">
        <v>1164</v>
      </c>
    </row>
    <row r="52" spans="1:74" s="73" customFormat="1" ht="21" customHeight="1">
      <c r="A52" s="10" t="s">
        <v>815</v>
      </c>
      <c r="B52" s="8"/>
      <c r="C52" s="8"/>
      <c r="D52" s="8"/>
      <c r="E52" s="8"/>
      <c r="F52" s="8"/>
      <c r="G52" s="8"/>
      <c r="H52" s="8"/>
      <c r="I52" s="8"/>
      <c r="J52" s="8"/>
      <c r="K52" s="8"/>
      <c r="L52" s="8"/>
      <c r="M52" s="8"/>
      <c r="N52" s="25"/>
      <c r="O52" s="25"/>
      <c r="P52" s="25"/>
      <c r="Q52" s="25"/>
      <c r="R52" s="25"/>
      <c r="S52" s="25"/>
      <c r="T52" s="25"/>
      <c r="U52" s="25"/>
      <c r="V52" s="25">
        <v>50.9</v>
      </c>
      <c r="W52" s="25">
        <v>44.7</v>
      </c>
      <c r="X52" s="25">
        <v>46.9</v>
      </c>
      <c r="Y52" s="25">
        <v>48.8</v>
      </c>
      <c r="Z52" s="25">
        <v>47.9</v>
      </c>
      <c r="AA52" s="25" t="s">
        <v>480</v>
      </c>
      <c r="AB52" s="25" t="s">
        <v>481</v>
      </c>
      <c r="AC52" s="25" t="s">
        <v>482</v>
      </c>
      <c r="AD52" s="25" t="s">
        <v>483</v>
      </c>
      <c r="AE52" s="25" t="s">
        <v>484</v>
      </c>
      <c r="AF52" s="25" t="s">
        <v>485</v>
      </c>
      <c r="AG52" s="25" t="s">
        <v>486</v>
      </c>
      <c r="AH52" s="25" t="s">
        <v>487</v>
      </c>
      <c r="AI52" s="25" t="s">
        <v>488</v>
      </c>
      <c r="AJ52" s="25" t="s">
        <v>480</v>
      </c>
      <c r="AK52" s="25" t="s">
        <v>489</v>
      </c>
      <c r="AL52" s="25" t="s">
        <v>485</v>
      </c>
      <c r="AM52" s="25" t="s">
        <v>490</v>
      </c>
      <c r="AN52" s="607" t="s">
        <v>491</v>
      </c>
      <c r="AO52" s="569">
        <v>41.9</v>
      </c>
      <c r="AP52" s="569">
        <v>37.700000000000003</v>
      </c>
      <c r="AQ52" s="569">
        <v>31.1</v>
      </c>
      <c r="AR52" s="569">
        <v>28.7</v>
      </c>
      <c r="AS52" s="569">
        <v>34.200000000000003</v>
      </c>
      <c r="AT52" s="569">
        <v>30.7</v>
      </c>
      <c r="AU52" s="569">
        <v>30.5</v>
      </c>
      <c r="AV52" s="569">
        <v>31.6</v>
      </c>
      <c r="AW52" s="569">
        <v>31.5</v>
      </c>
      <c r="AX52" s="569">
        <v>32.6</v>
      </c>
      <c r="AY52" s="569">
        <v>30</v>
      </c>
      <c r="AZ52" s="569">
        <v>32.5</v>
      </c>
      <c r="BA52" s="569">
        <v>32.044062776852897</v>
      </c>
      <c r="BB52" s="569">
        <v>33.6</v>
      </c>
      <c r="BC52" s="569">
        <v>33.1</v>
      </c>
      <c r="BD52" s="569">
        <v>34.6</v>
      </c>
      <c r="BE52" s="569">
        <v>37.200000000000003</v>
      </c>
      <c r="BF52" s="569">
        <v>38.4</v>
      </c>
      <c r="BG52" s="569">
        <v>35</v>
      </c>
      <c r="BH52" s="569">
        <v>35.700000000000003</v>
      </c>
      <c r="BI52" s="569">
        <v>37.6</v>
      </c>
      <c r="BJ52" s="569">
        <v>34</v>
      </c>
      <c r="BK52" s="569">
        <v>33.6</v>
      </c>
      <c r="BL52" s="569">
        <v>37.1</v>
      </c>
      <c r="BM52" s="569">
        <v>35.200000000000003</v>
      </c>
      <c r="BN52" s="569">
        <v>37.200000000000003</v>
      </c>
      <c r="BO52" s="569">
        <v>38.1</v>
      </c>
      <c r="BP52" s="569">
        <v>43.7</v>
      </c>
      <c r="BQ52" s="569">
        <v>51.9</v>
      </c>
      <c r="BR52" s="569">
        <v>44.1</v>
      </c>
      <c r="BS52" s="569">
        <v>52.3</v>
      </c>
      <c r="BT52" s="569">
        <v>63.9</v>
      </c>
      <c r="BU52" s="569">
        <v>80.5</v>
      </c>
      <c r="BV52" s="665">
        <v>85.2</v>
      </c>
    </row>
    <row r="53" spans="1:74" s="73" customFormat="1" ht="21" customHeight="1">
      <c r="A53" s="685" t="s">
        <v>1209</v>
      </c>
      <c r="B53" s="564">
        <v>31.6</v>
      </c>
      <c r="C53" s="564">
        <v>30.1</v>
      </c>
      <c r="D53" s="564">
        <v>29.9</v>
      </c>
      <c r="E53" s="564">
        <v>33</v>
      </c>
      <c r="F53" s="564">
        <v>37.1</v>
      </c>
      <c r="G53" s="564">
        <v>34.700000000000003</v>
      </c>
      <c r="H53" s="564">
        <v>39.1</v>
      </c>
      <c r="I53" s="564">
        <v>37.700000000000003</v>
      </c>
      <c r="J53" s="564">
        <v>39.200000000000003</v>
      </c>
      <c r="K53" s="564">
        <v>36</v>
      </c>
      <c r="L53" s="564">
        <v>39.9</v>
      </c>
      <c r="M53" s="564">
        <v>43</v>
      </c>
      <c r="N53" s="564">
        <v>44.6</v>
      </c>
      <c r="O53" s="564">
        <v>47.9</v>
      </c>
      <c r="P53" s="564">
        <v>57</v>
      </c>
      <c r="Q53" s="564">
        <v>49.1</v>
      </c>
      <c r="R53" s="564">
        <v>49.6</v>
      </c>
      <c r="S53" s="564">
        <v>48</v>
      </c>
      <c r="T53" s="564">
        <v>50.2</v>
      </c>
      <c r="U53" s="564">
        <v>51.5</v>
      </c>
      <c r="V53" s="564">
        <v>54.5</v>
      </c>
      <c r="W53" s="564">
        <v>44.8</v>
      </c>
      <c r="X53" s="564">
        <v>47.2</v>
      </c>
      <c r="Y53" s="564">
        <v>51.4</v>
      </c>
      <c r="Z53" s="564">
        <v>49.4</v>
      </c>
      <c r="AF53" s="612"/>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411"/>
    </row>
    <row r="54" spans="1:74" s="73" customFormat="1">
      <c r="A54" s="649"/>
      <c r="B54" s="10"/>
      <c r="C54" s="10"/>
      <c r="D54" s="10"/>
      <c r="E54" s="10"/>
      <c r="F54" s="10"/>
      <c r="G54" s="10"/>
      <c r="H54" s="10"/>
      <c r="I54" s="10"/>
      <c r="J54" s="10"/>
      <c r="K54" s="10"/>
      <c r="L54" s="10"/>
      <c r="M54" s="10"/>
      <c r="N54" s="25"/>
      <c r="O54" s="25"/>
      <c r="P54" s="25"/>
      <c r="Q54" s="25"/>
      <c r="R54" s="25"/>
      <c r="S54" s="25"/>
      <c r="T54" s="25"/>
      <c r="U54" s="25"/>
      <c r="AF54" s="612"/>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3"/>
      <c r="BQ54" s="583"/>
      <c r="BR54" s="583"/>
      <c r="BS54" s="583"/>
      <c r="BT54" s="583"/>
      <c r="BU54" s="583"/>
      <c r="BV54" s="411"/>
    </row>
    <row r="55" spans="1:74" s="73" customFormat="1" ht="39" customHeight="1">
      <c r="A55" s="17" t="s">
        <v>492</v>
      </c>
      <c r="B55" s="17"/>
      <c r="C55" s="17"/>
      <c r="D55" s="17"/>
      <c r="E55" s="17"/>
      <c r="F55" s="17"/>
      <c r="G55" s="17"/>
      <c r="H55" s="17"/>
      <c r="I55" s="17"/>
      <c r="J55" s="17"/>
      <c r="K55" s="17"/>
      <c r="L55" s="17"/>
      <c r="M55" s="17"/>
      <c r="N55" s="2"/>
      <c r="O55" s="597"/>
      <c r="P55" s="3"/>
      <c r="Q55" s="3"/>
      <c r="R55" s="3"/>
      <c r="S55" s="3"/>
      <c r="T55" s="3"/>
      <c r="U55" s="3"/>
      <c r="V55" s="3"/>
      <c r="W55" s="3"/>
      <c r="X55" s="3"/>
      <c r="Y55" s="3"/>
      <c r="Z55" s="372"/>
      <c r="AA55" s="372"/>
      <c r="AB55" s="362"/>
      <c r="AF55" s="612"/>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411"/>
    </row>
    <row r="56" spans="1:74" s="73" customFormat="1" ht="54.75" thickBot="1">
      <c r="A56" s="5" t="s">
        <v>348</v>
      </c>
      <c r="B56" s="18"/>
      <c r="C56" s="18"/>
      <c r="D56" s="18"/>
      <c r="E56" s="19" t="s">
        <v>438</v>
      </c>
      <c r="F56" s="90"/>
      <c r="G56" s="90"/>
      <c r="H56" s="90"/>
      <c r="I56" s="19" t="s">
        <v>442</v>
      </c>
      <c r="J56" s="90"/>
      <c r="K56" s="90"/>
      <c r="L56" s="90"/>
      <c r="M56" s="19" t="s">
        <v>446</v>
      </c>
      <c r="N56" s="91"/>
      <c r="O56" s="91"/>
      <c r="P56" s="91"/>
      <c r="Q56" s="19" t="s">
        <v>450</v>
      </c>
      <c r="R56" s="91"/>
      <c r="S56" s="91"/>
      <c r="T56" s="91"/>
      <c r="U56" s="19" t="s">
        <v>454</v>
      </c>
      <c r="V56" s="53" t="s">
        <v>455</v>
      </c>
      <c r="W56" s="19" t="s">
        <v>456</v>
      </c>
      <c r="X56" s="19" t="s">
        <v>457</v>
      </c>
      <c r="Y56" s="19" t="s">
        <v>458</v>
      </c>
      <c r="Z56" s="579" t="s">
        <v>459</v>
      </c>
      <c r="AA56" s="570" t="s">
        <v>460</v>
      </c>
      <c r="AB56" s="570" t="s">
        <v>461</v>
      </c>
      <c r="AC56" s="570" t="s">
        <v>462</v>
      </c>
      <c r="AD56" s="570" t="s">
        <v>463</v>
      </c>
      <c r="AE56" s="570" t="s">
        <v>464</v>
      </c>
      <c r="AF56" s="570" t="s">
        <v>465</v>
      </c>
      <c r="AG56" s="19" t="s">
        <v>466</v>
      </c>
      <c r="AH56" s="19" t="s">
        <v>74</v>
      </c>
      <c r="AI56" s="570" t="s">
        <v>349</v>
      </c>
      <c r="AJ56" s="570" t="s">
        <v>350</v>
      </c>
      <c r="AK56" s="579" t="s">
        <v>77</v>
      </c>
      <c r="AL56" s="579" t="s">
        <v>351</v>
      </c>
      <c r="AM56" s="570" t="s">
        <v>79</v>
      </c>
      <c r="AN56" s="570" t="s">
        <v>80</v>
      </c>
      <c r="AO56" s="570" t="s">
        <v>81</v>
      </c>
      <c r="AP56" s="570" t="s">
        <v>82</v>
      </c>
      <c r="AQ56" s="570" t="s">
        <v>83</v>
      </c>
      <c r="AR56" s="570" t="s">
        <v>84</v>
      </c>
      <c r="AS56" s="570" t="s">
        <v>85</v>
      </c>
      <c r="AT56" s="570" t="s">
        <v>86</v>
      </c>
      <c r="AU56" s="570" t="s">
        <v>87</v>
      </c>
      <c r="AV56" s="570" t="s">
        <v>88</v>
      </c>
      <c r="AW56" s="570" t="s">
        <v>89</v>
      </c>
      <c r="AX56" s="570" t="s">
        <v>90</v>
      </c>
      <c r="AY56" s="570" t="s">
        <v>91</v>
      </c>
      <c r="AZ56" s="570" t="s">
        <v>92</v>
      </c>
      <c r="BA56" s="570" t="s">
        <v>352</v>
      </c>
      <c r="BB56" s="570" t="s">
        <v>94</v>
      </c>
      <c r="BC56" s="570" t="s">
        <v>95</v>
      </c>
      <c r="BD56" s="570" t="s">
        <v>96</v>
      </c>
      <c r="BE56" s="570" t="s">
        <v>97</v>
      </c>
      <c r="BF56" s="570" t="s">
        <v>7</v>
      </c>
      <c r="BG56" s="570" t="s">
        <v>691</v>
      </c>
      <c r="BH56" s="570" t="s">
        <v>696</v>
      </c>
      <c r="BI56" s="570" t="s">
        <v>702</v>
      </c>
      <c r="BJ56" s="570" t="s">
        <v>705</v>
      </c>
      <c r="BK56" s="570" t="s">
        <v>731</v>
      </c>
      <c r="BL56" s="570" t="s">
        <v>777</v>
      </c>
      <c r="BM56" s="570" t="s">
        <v>792</v>
      </c>
      <c r="BN56" s="570" t="s">
        <v>843</v>
      </c>
      <c r="BO56" s="570" t="s">
        <v>885</v>
      </c>
      <c r="BP56" s="570" t="s">
        <v>931</v>
      </c>
      <c r="BQ56" s="570" t="s">
        <v>939</v>
      </c>
      <c r="BR56" s="570" t="s">
        <v>1193</v>
      </c>
      <c r="BS56" s="570" t="s">
        <v>1192</v>
      </c>
      <c r="BT56" s="570" t="s">
        <v>1194</v>
      </c>
      <c r="BU56" s="570" t="s">
        <v>1195</v>
      </c>
      <c r="BV56" s="121" t="s">
        <v>1165</v>
      </c>
    </row>
    <row r="57" spans="1:74" s="73" customFormat="1" ht="21">
      <c r="A57" s="8" t="s">
        <v>829</v>
      </c>
      <c r="B57" s="8"/>
      <c r="C57" s="8"/>
      <c r="D57" s="8"/>
      <c r="E57" s="8">
        <v>4590</v>
      </c>
      <c r="F57" s="8"/>
      <c r="G57" s="8"/>
      <c r="H57" s="8"/>
      <c r="I57" s="8">
        <v>4602</v>
      </c>
      <c r="J57" s="8"/>
      <c r="K57" s="8"/>
      <c r="L57" s="8"/>
      <c r="M57" s="8">
        <v>4632</v>
      </c>
      <c r="N57" s="598"/>
      <c r="O57" s="598"/>
      <c r="P57" s="598"/>
      <c r="Q57" s="598">
        <v>4654</v>
      </c>
      <c r="R57" s="598"/>
      <c r="S57" s="598"/>
      <c r="T57" s="598"/>
      <c r="U57" s="598">
        <v>4666</v>
      </c>
      <c r="V57" s="598">
        <v>4666</v>
      </c>
      <c r="W57" s="598">
        <v>4666</v>
      </c>
      <c r="X57" s="598">
        <v>4666</v>
      </c>
      <c r="Y57" s="598">
        <v>4684</v>
      </c>
      <c r="Z57" s="607">
        <v>4687</v>
      </c>
      <c r="AA57" s="607">
        <v>4687</v>
      </c>
      <c r="AB57" s="607">
        <v>4687</v>
      </c>
      <c r="AC57" s="607">
        <v>4693</v>
      </c>
      <c r="AD57" s="607">
        <v>4667</v>
      </c>
      <c r="AE57" s="607">
        <v>4667</v>
      </c>
      <c r="AF57" s="607">
        <v>4682</v>
      </c>
      <c r="AG57" s="607">
        <v>4627</v>
      </c>
      <c r="AH57" s="607">
        <v>4591</v>
      </c>
      <c r="AI57" s="607">
        <v>4624</v>
      </c>
      <c r="AJ57" s="607">
        <v>4624</v>
      </c>
      <c r="AK57" s="607">
        <v>4624</v>
      </c>
      <c r="AL57" s="607">
        <v>4621</v>
      </c>
      <c r="AM57" s="607">
        <v>4621</v>
      </c>
      <c r="AN57" s="607">
        <v>4619</v>
      </c>
      <c r="AO57" s="607">
        <v>4645</v>
      </c>
      <c r="AP57" s="607">
        <v>4654</v>
      </c>
      <c r="AQ57" s="607">
        <v>4654</v>
      </c>
      <c r="AR57" s="607">
        <v>4654</v>
      </c>
      <c r="AS57" s="607">
        <v>4654</v>
      </c>
      <c r="AT57" s="607">
        <v>4623</v>
      </c>
      <c r="AU57" s="607">
        <v>4623</v>
      </c>
      <c r="AV57" s="607">
        <v>4623</v>
      </c>
      <c r="AW57" s="607">
        <v>4652</v>
      </c>
      <c r="AX57" s="607">
        <v>4651</v>
      </c>
      <c r="AY57" s="607">
        <v>4660</v>
      </c>
      <c r="AZ57" s="607">
        <v>4660</v>
      </c>
      <c r="BA57" s="607">
        <v>4672</v>
      </c>
      <c r="BB57" s="607">
        <v>4672</v>
      </c>
      <c r="BC57" s="607">
        <v>4672</v>
      </c>
      <c r="BD57" s="607">
        <v>4671</v>
      </c>
      <c r="BE57" s="607">
        <v>4672</v>
      </c>
      <c r="BF57" s="607">
        <v>4675</v>
      </c>
      <c r="BG57" s="607">
        <v>4675</v>
      </c>
      <c r="BH57" s="607">
        <v>4675</v>
      </c>
      <c r="BI57" s="607">
        <v>4677</v>
      </c>
      <c r="BJ57" s="607">
        <v>4677</v>
      </c>
      <c r="BK57" s="607">
        <v>4677</v>
      </c>
      <c r="BL57" s="607">
        <v>4677</v>
      </c>
      <c r="BM57" s="607">
        <v>4677</v>
      </c>
      <c r="BN57" s="607">
        <v>4652</v>
      </c>
      <c r="BO57" s="607">
        <v>4652</v>
      </c>
      <c r="BP57" s="607">
        <v>4652</v>
      </c>
      <c r="BQ57" s="607">
        <v>4653</v>
      </c>
      <c r="BR57" s="607">
        <v>4653</v>
      </c>
      <c r="BS57" s="607">
        <v>4653</v>
      </c>
      <c r="BT57" s="607">
        <v>4653</v>
      </c>
      <c r="BU57" s="607">
        <v>4653</v>
      </c>
      <c r="BV57" s="605">
        <v>4653</v>
      </c>
    </row>
    <row r="58" spans="1:74" s="73" customFormat="1" ht="18">
      <c r="A58" s="8" t="s">
        <v>744</v>
      </c>
      <c r="B58" s="8"/>
      <c r="C58" s="8"/>
      <c r="D58" s="8"/>
      <c r="E58" s="8">
        <v>3089</v>
      </c>
      <c r="F58" s="8"/>
      <c r="G58" s="8"/>
      <c r="H58" s="8"/>
      <c r="I58" s="8">
        <v>3107</v>
      </c>
      <c r="J58" s="8"/>
      <c r="K58" s="8"/>
      <c r="L58" s="8"/>
      <c r="M58" s="8">
        <v>3097</v>
      </c>
      <c r="N58" s="598"/>
      <c r="O58" s="598"/>
      <c r="P58" s="598"/>
      <c r="Q58" s="598">
        <v>3089</v>
      </c>
      <c r="R58" s="598"/>
      <c r="S58" s="598"/>
      <c r="T58" s="598"/>
      <c r="U58" s="598">
        <v>3212</v>
      </c>
      <c r="V58" s="598">
        <v>3212</v>
      </c>
      <c r="W58" s="598">
        <v>3212</v>
      </c>
      <c r="X58" s="598">
        <v>3217</v>
      </c>
      <c r="Y58" s="598">
        <v>3217</v>
      </c>
      <c r="Z58" s="607">
        <v>3223</v>
      </c>
      <c r="AA58" s="607">
        <v>3223</v>
      </c>
      <c r="AB58" s="607">
        <v>3231</v>
      </c>
      <c r="AC58" s="607">
        <v>3231</v>
      </c>
      <c r="AD58" s="607">
        <v>3247</v>
      </c>
      <c r="AE58" s="607">
        <v>3247</v>
      </c>
      <c r="AF58" s="607">
        <v>3247</v>
      </c>
      <c r="AG58" s="607">
        <v>3247</v>
      </c>
      <c r="AH58" s="607">
        <v>3247</v>
      </c>
      <c r="AI58" s="607">
        <v>3247</v>
      </c>
      <c r="AJ58" s="607">
        <v>3276</v>
      </c>
      <c r="AK58" s="607">
        <v>3276</v>
      </c>
      <c r="AL58" s="607">
        <v>3276</v>
      </c>
      <c r="AM58" s="607">
        <v>3276</v>
      </c>
      <c r="AN58" s="607">
        <v>3279</v>
      </c>
      <c r="AO58" s="607">
        <v>3279</v>
      </c>
      <c r="AP58" s="607">
        <v>3276</v>
      </c>
      <c r="AQ58" s="607">
        <v>3276</v>
      </c>
      <c r="AR58" s="607">
        <v>3004</v>
      </c>
      <c r="AS58" s="607">
        <v>3004</v>
      </c>
      <c r="AT58" s="607">
        <v>3004</v>
      </c>
      <c r="AU58" s="607">
        <v>3004</v>
      </c>
      <c r="AV58" s="607">
        <v>3004</v>
      </c>
      <c r="AW58" s="607">
        <v>3011</v>
      </c>
      <c r="AX58" s="607">
        <v>3011</v>
      </c>
      <c r="AY58" s="607">
        <v>2806</v>
      </c>
      <c r="AZ58" s="607">
        <v>2811</v>
      </c>
      <c r="BA58" s="607">
        <v>2814</v>
      </c>
      <c r="BB58" s="607">
        <v>2814</v>
      </c>
      <c r="BC58" s="607">
        <v>2814</v>
      </c>
      <c r="BD58" s="607">
        <v>2814</v>
      </c>
      <c r="BE58" s="607">
        <v>2819</v>
      </c>
      <c r="BF58" s="607">
        <v>2821</v>
      </c>
      <c r="BG58" s="607">
        <v>2821</v>
      </c>
      <c r="BH58" s="607">
        <v>2821</v>
      </c>
      <c r="BI58" s="607">
        <v>2821</v>
      </c>
      <c r="BJ58" s="607">
        <v>2821</v>
      </c>
      <c r="BK58" s="607">
        <v>2821</v>
      </c>
      <c r="BL58" s="607">
        <v>2821</v>
      </c>
      <c r="BM58" s="607">
        <v>2821.9</v>
      </c>
      <c r="BN58" s="607">
        <v>2821.9</v>
      </c>
      <c r="BO58" s="607">
        <v>2821.9</v>
      </c>
      <c r="BP58" s="607">
        <v>2822.9</v>
      </c>
      <c r="BQ58" s="607">
        <v>2822.9</v>
      </c>
      <c r="BR58" s="607">
        <v>2822.9</v>
      </c>
      <c r="BS58" s="607">
        <v>2822.9</v>
      </c>
      <c r="BT58" s="607">
        <v>2822.9</v>
      </c>
      <c r="BU58" s="607">
        <v>2822.9</v>
      </c>
      <c r="BV58" s="605">
        <v>2822.9</v>
      </c>
    </row>
    <row r="59" spans="1:74" s="73" customFormat="1" ht="21">
      <c r="A59" s="8" t="s">
        <v>830</v>
      </c>
      <c r="B59" s="8"/>
      <c r="C59" s="8"/>
      <c r="D59" s="8"/>
      <c r="E59" s="8"/>
      <c r="F59" s="8"/>
      <c r="G59" s="8"/>
      <c r="H59" s="8"/>
      <c r="I59" s="8"/>
      <c r="J59" s="8"/>
      <c r="K59" s="8"/>
      <c r="L59" s="8"/>
      <c r="M59" s="8"/>
      <c r="N59" s="598"/>
      <c r="O59" s="598"/>
      <c r="P59" s="598"/>
      <c r="Q59" s="598"/>
      <c r="R59" s="598"/>
      <c r="S59" s="598"/>
      <c r="T59" s="598"/>
      <c r="U59" s="598"/>
      <c r="V59" s="598"/>
      <c r="W59" s="598"/>
      <c r="X59" s="598"/>
      <c r="Y59" s="598"/>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v>107</v>
      </c>
      <c r="BC59" s="607">
        <v>107</v>
      </c>
      <c r="BD59" s="607">
        <v>107</v>
      </c>
      <c r="BE59" s="607">
        <v>157</v>
      </c>
      <c r="BF59" s="607">
        <v>157</v>
      </c>
      <c r="BG59" s="607">
        <v>157</v>
      </c>
      <c r="BH59" s="607">
        <v>157</v>
      </c>
      <c r="BI59" s="607">
        <v>157</v>
      </c>
      <c r="BJ59" s="607">
        <v>195</v>
      </c>
      <c r="BK59" s="607">
        <v>38</v>
      </c>
      <c r="BL59" s="607">
        <v>38</v>
      </c>
      <c r="BM59" s="607">
        <v>99</v>
      </c>
      <c r="BN59" s="607">
        <v>0</v>
      </c>
      <c r="BO59" s="607">
        <v>0</v>
      </c>
      <c r="BP59" s="607">
        <v>0</v>
      </c>
      <c r="BQ59" s="607">
        <v>0</v>
      </c>
      <c r="BR59" s="607">
        <v>0</v>
      </c>
      <c r="BS59" s="607">
        <v>0</v>
      </c>
      <c r="BT59" s="607">
        <v>0</v>
      </c>
      <c r="BU59" s="607">
        <v>0</v>
      </c>
      <c r="BV59" s="605">
        <v>0</v>
      </c>
    </row>
    <row r="60" spans="1:74" s="73" customFormat="1" ht="21">
      <c r="A60" s="8" t="s">
        <v>1182</v>
      </c>
      <c r="B60" s="8"/>
      <c r="C60" s="8"/>
      <c r="D60" s="8"/>
      <c r="E60" s="8"/>
      <c r="F60" s="8"/>
      <c r="G60" s="8"/>
      <c r="H60" s="8"/>
      <c r="I60" s="8"/>
      <c r="J60" s="8"/>
      <c r="K60" s="8"/>
      <c r="L60" s="8"/>
      <c r="M60" s="8"/>
      <c r="N60" s="598"/>
      <c r="O60" s="598"/>
      <c r="P60" s="598"/>
      <c r="Q60" s="598"/>
      <c r="R60" s="598"/>
      <c r="S60" s="598"/>
      <c r="T60" s="598"/>
      <c r="U60" s="598"/>
      <c r="V60" s="598"/>
      <c r="W60" s="598"/>
      <c r="X60" s="598"/>
      <c r="Y60" s="598"/>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607"/>
      <c r="BD60" s="607"/>
      <c r="BE60" s="607"/>
      <c r="BF60" s="607"/>
      <c r="BG60" s="607"/>
      <c r="BH60" s="607"/>
      <c r="BI60" s="607"/>
      <c r="BJ60" s="607"/>
      <c r="BK60" s="607"/>
      <c r="BL60" s="607"/>
      <c r="BM60" s="607"/>
      <c r="BN60" s="607"/>
      <c r="BO60" s="607"/>
      <c r="BP60" s="607"/>
      <c r="BQ60" s="607"/>
      <c r="BR60" s="680">
        <v>1099</v>
      </c>
      <c r="BS60" s="680">
        <v>1075</v>
      </c>
      <c r="BT60" s="680">
        <v>1075</v>
      </c>
      <c r="BU60" s="680">
        <v>1075</v>
      </c>
      <c r="BV60" s="605">
        <v>1074.9000000000001</v>
      </c>
    </row>
    <row r="61" spans="1:74" s="73" customFormat="1" ht="17.25" customHeight="1">
      <c r="A61" s="8" t="s">
        <v>1183</v>
      </c>
      <c r="B61" s="8"/>
      <c r="C61" s="8"/>
      <c r="D61" s="8"/>
      <c r="E61" s="8">
        <v>2185</v>
      </c>
      <c r="F61" s="8"/>
      <c r="G61" s="8"/>
      <c r="H61" s="8"/>
      <c r="I61" s="8">
        <v>1691</v>
      </c>
      <c r="J61" s="8"/>
      <c r="K61" s="8"/>
      <c r="L61" s="8"/>
      <c r="M61" s="8">
        <v>1691</v>
      </c>
      <c r="N61" s="598"/>
      <c r="O61" s="598"/>
      <c r="P61" s="598"/>
      <c r="Q61" s="598">
        <v>1692</v>
      </c>
      <c r="R61" s="598"/>
      <c r="S61" s="598"/>
      <c r="T61" s="598"/>
      <c r="U61" s="598">
        <v>1691</v>
      </c>
      <c r="V61" s="598">
        <v>1691</v>
      </c>
      <c r="W61" s="598">
        <v>1691</v>
      </c>
      <c r="X61" s="598">
        <v>1691</v>
      </c>
      <c r="Y61" s="598">
        <v>1687</v>
      </c>
      <c r="Z61" s="607">
        <v>1688</v>
      </c>
      <c r="AA61" s="607">
        <v>1688</v>
      </c>
      <c r="AB61" s="607">
        <v>1688</v>
      </c>
      <c r="AC61" s="607">
        <v>1688</v>
      </c>
      <c r="AD61" s="607">
        <v>1688</v>
      </c>
      <c r="AE61" s="607">
        <v>1688</v>
      </c>
      <c r="AF61" s="607">
        <v>1688</v>
      </c>
      <c r="AG61" s="607">
        <v>1688</v>
      </c>
      <c r="AH61" s="607">
        <v>1688</v>
      </c>
      <c r="AI61" s="607">
        <v>1685</v>
      </c>
      <c r="AJ61" s="607">
        <v>1685</v>
      </c>
      <c r="AK61" s="607">
        <v>1435</v>
      </c>
      <c r="AL61" s="607">
        <v>1139</v>
      </c>
      <c r="AM61" s="607">
        <v>1139</v>
      </c>
      <c r="AN61" s="607">
        <v>1139</v>
      </c>
      <c r="AO61" s="607">
        <v>1139</v>
      </c>
      <c r="AP61" s="607">
        <v>1139</v>
      </c>
      <c r="AQ61" s="607">
        <v>1139</v>
      </c>
      <c r="AR61" s="607">
        <v>1139</v>
      </c>
      <c r="AS61" s="607">
        <v>389</v>
      </c>
      <c r="AT61" s="607">
        <v>389</v>
      </c>
      <c r="AU61" s="607">
        <v>389</v>
      </c>
      <c r="AV61" s="607">
        <v>389</v>
      </c>
      <c r="AW61" s="607">
        <v>376</v>
      </c>
      <c r="AX61" s="607">
        <v>376</v>
      </c>
      <c r="AY61" s="607">
        <v>376</v>
      </c>
      <c r="AZ61" s="607">
        <v>376</v>
      </c>
      <c r="BA61" s="607">
        <v>376</v>
      </c>
      <c r="BB61" s="607">
        <v>376</v>
      </c>
      <c r="BC61" s="607">
        <v>376</v>
      </c>
      <c r="BD61" s="607">
        <v>376</v>
      </c>
      <c r="BE61" s="607">
        <v>376</v>
      </c>
      <c r="BF61" s="607">
        <v>565</v>
      </c>
      <c r="BG61" s="607">
        <v>565</v>
      </c>
      <c r="BH61" s="607">
        <v>565</v>
      </c>
      <c r="BI61" s="607">
        <v>565</v>
      </c>
      <c r="BJ61" s="607">
        <v>565</v>
      </c>
      <c r="BK61" s="607">
        <v>565</v>
      </c>
      <c r="BL61" s="607">
        <v>565</v>
      </c>
      <c r="BM61" s="607">
        <v>565</v>
      </c>
      <c r="BN61" s="607">
        <v>565</v>
      </c>
      <c r="BO61" s="607">
        <v>565</v>
      </c>
      <c r="BP61" s="607">
        <v>565</v>
      </c>
      <c r="BQ61" s="607">
        <v>565</v>
      </c>
      <c r="BR61" s="680"/>
      <c r="BS61" s="680"/>
      <c r="BT61" s="680"/>
      <c r="BU61" s="680"/>
      <c r="BV61" s="605"/>
    </row>
    <row r="62" spans="1:74" s="73" customFormat="1" ht="21">
      <c r="A62" s="12" t="s">
        <v>1184</v>
      </c>
      <c r="B62" s="8"/>
      <c r="C62" s="8"/>
      <c r="D62" s="8"/>
      <c r="E62" s="8">
        <v>140</v>
      </c>
      <c r="F62" s="8"/>
      <c r="G62" s="8"/>
      <c r="H62" s="8"/>
      <c r="I62" s="8">
        <v>140</v>
      </c>
      <c r="J62" s="8"/>
      <c r="K62" s="8"/>
      <c r="L62" s="8"/>
      <c r="M62" s="8">
        <v>140</v>
      </c>
      <c r="N62" s="598"/>
      <c r="O62" s="598"/>
      <c r="P62" s="598"/>
      <c r="Q62" s="598">
        <v>140</v>
      </c>
      <c r="R62" s="598"/>
      <c r="S62" s="598"/>
      <c r="T62" s="598"/>
      <c r="U62" s="598">
        <v>140</v>
      </c>
      <c r="V62" s="598">
        <v>140</v>
      </c>
      <c r="W62" s="598">
        <v>140</v>
      </c>
      <c r="X62" s="598">
        <v>140</v>
      </c>
      <c r="Y62" s="598">
        <v>140</v>
      </c>
      <c r="Z62" s="607">
        <v>140</v>
      </c>
      <c r="AA62" s="607">
        <v>140</v>
      </c>
      <c r="AB62" s="607">
        <v>140</v>
      </c>
      <c r="AC62" s="607">
        <v>140</v>
      </c>
      <c r="AD62" s="607">
        <v>140</v>
      </c>
      <c r="AE62" s="607">
        <v>140</v>
      </c>
      <c r="AF62" s="607">
        <v>140</v>
      </c>
      <c r="AG62" s="607">
        <v>140</v>
      </c>
      <c r="AH62" s="607">
        <v>140</v>
      </c>
      <c r="AI62" s="607">
        <v>140</v>
      </c>
      <c r="AJ62" s="607">
        <v>140</v>
      </c>
      <c r="AK62" s="607">
        <v>140</v>
      </c>
      <c r="AL62" s="607">
        <v>140</v>
      </c>
      <c r="AM62" s="607">
        <v>140</v>
      </c>
      <c r="AN62" s="607">
        <v>140</v>
      </c>
      <c r="AO62" s="607">
        <v>0</v>
      </c>
      <c r="AP62" s="607">
        <v>0</v>
      </c>
      <c r="AQ62" s="607">
        <v>0</v>
      </c>
      <c r="AR62" s="607">
        <v>0</v>
      </c>
      <c r="AS62" s="607">
        <v>0</v>
      </c>
      <c r="AT62" s="607">
        <v>0</v>
      </c>
      <c r="AU62" s="607">
        <v>0</v>
      </c>
      <c r="AV62" s="607">
        <v>0</v>
      </c>
      <c r="AW62" s="607">
        <v>0</v>
      </c>
      <c r="AX62" s="607">
        <v>0</v>
      </c>
      <c r="AY62" s="607">
        <v>0</v>
      </c>
      <c r="AZ62" s="607">
        <v>0</v>
      </c>
      <c r="BA62" s="607">
        <v>0</v>
      </c>
      <c r="BB62" s="607">
        <v>0</v>
      </c>
      <c r="BC62" s="607">
        <v>0</v>
      </c>
      <c r="BD62" s="607">
        <v>0</v>
      </c>
      <c r="BE62" s="607">
        <v>0</v>
      </c>
      <c r="BF62" s="607">
        <v>0</v>
      </c>
      <c r="BG62" s="607">
        <v>0</v>
      </c>
      <c r="BH62" s="607">
        <v>0</v>
      </c>
      <c r="BI62" s="607">
        <v>0</v>
      </c>
      <c r="BJ62" s="607">
        <v>0</v>
      </c>
      <c r="BK62" s="607">
        <v>0</v>
      </c>
      <c r="BL62" s="607">
        <v>0</v>
      </c>
      <c r="BM62" s="607">
        <v>0</v>
      </c>
      <c r="BN62" s="607">
        <v>0</v>
      </c>
      <c r="BO62" s="607">
        <v>0</v>
      </c>
      <c r="BP62" s="607">
        <v>0</v>
      </c>
      <c r="BQ62" s="607">
        <v>0</v>
      </c>
      <c r="BR62" s="680"/>
      <c r="BS62" s="680"/>
      <c r="BT62" s="680"/>
      <c r="BU62" s="680"/>
      <c r="BV62" s="605"/>
    </row>
    <row r="63" spans="1:74" s="75" customFormat="1" ht="21" thickBot="1">
      <c r="A63" s="37" t="s">
        <v>219</v>
      </c>
      <c r="B63" s="16"/>
      <c r="C63" s="16"/>
      <c r="D63" s="16"/>
      <c r="E63" s="16">
        <v>10003</v>
      </c>
      <c r="F63" s="16"/>
      <c r="G63" s="16"/>
      <c r="H63" s="16"/>
      <c r="I63" s="16">
        <v>9540</v>
      </c>
      <c r="J63" s="16"/>
      <c r="K63" s="16"/>
      <c r="L63" s="16"/>
      <c r="M63" s="16">
        <v>9560</v>
      </c>
      <c r="N63" s="26"/>
      <c r="O63" s="26"/>
      <c r="P63" s="26"/>
      <c r="Q63" s="26">
        <v>9575</v>
      </c>
      <c r="R63" s="26"/>
      <c r="S63" s="26"/>
      <c r="T63" s="26"/>
      <c r="U63" s="26">
        <v>9709</v>
      </c>
      <c r="V63" s="26">
        <v>9709</v>
      </c>
      <c r="W63" s="26">
        <v>9709</v>
      </c>
      <c r="X63" s="26">
        <v>9714</v>
      </c>
      <c r="Y63" s="26">
        <v>9728</v>
      </c>
      <c r="Z63" s="566">
        <v>9738</v>
      </c>
      <c r="AA63" s="566">
        <v>9738</v>
      </c>
      <c r="AB63" s="566">
        <v>9746</v>
      </c>
      <c r="AC63" s="566">
        <v>9752</v>
      </c>
      <c r="AD63" s="566">
        <v>9742</v>
      </c>
      <c r="AE63" s="566">
        <v>9742</v>
      </c>
      <c r="AF63" s="566">
        <v>9757</v>
      </c>
      <c r="AG63" s="566">
        <v>9702</v>
      </c>
      <c r="AH63" s="566">
        <v>9666</v>
      </c>
      <c r="AI63" s="566">
        <v>9696</v>
      </c>
      <c r="AJ63" s="566">
        <v>9725</v>
      </c>
      <c r="AK63" s="566">
        <v>9475</v>
      </c>
      <c r="AL63" s="566">
        <v>9176</v>
      </c>
      <c r="AM63" s="566">
        <v>9176</v>
      </c>
      <c r="AN63" s="566">
        <v>9177</v>
      </c>
      <c r="AO63" s="566">
        <v>9063</v>
      </c>
      <c r="AP63" s="566">
        <v>9068</v>
      </c>
      <c r="AQ63" s="566">
        <v>9068</v>
      </c>
      <c r="AR63" s="566">
        <v>8796</v>
      </c>
      <c r="AS63" s="566">
        <v>8046</v>
      </c>
      <c r="AT63" s="566">
        <v>8016</v>
      </c>
      <c r="AU63" s="566">
        <v>8016</v>
      </c>
      <c r="AV63" s="566">
        <v>8016</v>
      </c>
      <c r="AW63" s="566">
        <v>8039</v>
      </c>
      <c r="AX63" s="566">
        <v>8038</v>
      </c>
      <c r="AY63" s="566">
        <v>7842</v>
      </c>
      <c r="AZ63" s="566">
        <v>7847</v>
      </c>
      <c r="BA63" s="566">
        <v>7862</v>
      </c>
      <c r="BB63" s="566">
        <v>7862</v>
      </c>
      <c r="BC63" s="566">
        <v>7862</v>
      </c>
      <c r="BD63" s="566">
        <v>7861</v>
      </c>
      <c r="BE63" s="566">
        <v>7867</v>
      </c>
      <c r="BF63" s="566">
        <v>8218</v>
      </c>
      <c r="BG63" s="566">
        <v>8218</v>
      </c>
      <c r="BH63" s="566">
        <v>8218</v>
      </c>
      <c r="BI63" s="566">
        <v>8220</v>
      </c>
      <c r="BJ63" s="566">
        <v>8258</v>
      </c>
      <c r="BK63" s="566">
        <v>8101</v>
      </c>
      <c r="BL63" s="566">
        <v>8101</v>
      </c>
      <c r="BM63" s="566">
        <v>8162.9</v>
      </c>
      <c r="BN63" s="566">
        <v>8038.9</v>
      </c>
      <c r="BO63" s="566">
        <v>8038.9</v>
      </c>
      <c r="BP63" s="566">
        <v>8039.9</v>
      </c>
      <c r="BQ63" s="566">
        <v>8040.9</v>
      </c>
      <c r="BR63" s="810">
        <v>8575</v>
      </c>
      <c r="BS63" s="810">
        <v>8551</v>
      </c>
      <c r="BT63" s="810">
        <v>8551</v>
      </c>
      <c r="BU63" s="810">
        <v>8551</v>
      </c>
      <c r="BV63" s="405">
        <v>8550.7999999999993</v>
      </c>
    </row>
    <row r="64" spans="1:74" s="75" customFormat="1" ht="21" thickTop="1">
      <c r="A64" s="724" t="s">
        <v>831</v>
      </c>
      <c r="B64" s="8"/>
      <c r="C64" s="8"/>
      <c r="D64" s="8"/>
      <c r="E64" s="8"/>
      <c r="F64" s="8"/>
      <c r="G64" s="8"/>
      <c r="H64" s="8"/>
      <c r="I64" s="8"/>
      <c r="J64" s="8"/>
      <c r="K64" s="8"/>
      <c r="L64" s="8"/>
      <c r="M64" s="8"/>
      <c r="N64" s="598"/>
      <c r="O64" s="598"/>
      <c r="P64" s="598"/>
      <c r="Q64" s="598"/>
      <c r="R64" s="598"/>
      <c r="S64" s="598"/>
      <c r="T64" s="598"/>
      <c r="U64" s="598"/>
      <c r="V64" s="598"/>
      <c r="W64" s="598"/>
      <c r="X64" s="598"/>
      <c r="Y64" s="598"/>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7"/>
      <c r="BR64" s="607"/>
      <c r="BS64" s="607"/>
      <c r="BT64" s="607"/>
      <c r="BU64" s="607"/>
      <c r="BV64" s="605"/>
    </row>
    <row r="65" spans="1:74" s="75" customFormat="1">
      <c r="A65" s="724" t="s">
        <v>1185</v>
      </c>
      <c r="B65" s="8"/>
      <c r="C65" s="8"/>
      <c r="D65" s="8"/>
      <c r="E65" s="8"/>
      <c r="F65" s="8"/>
      <c r="G65" s="8"/>
      <c r="H65" s="8"/>
      <c r="I65" s="8"/>
      <c r="J65" s="8"/>
      <c r="K65" s="8"/>
      <c r="L65" s="8"/>
      <c r="M65" s="8"/>
      <c r="N65" s="598"/>
      <c r="O65" s="598"/>
      <c r="P65" s="598"/>
      <c r="Q65" s="598"/>
      <c r="R65" s="598"/>
      <c r="S65" s="598"/>
      <c r="T65" s="598"/>
      <c r="U65" s="598"/>
      <c r="V65" s="598"/>
      <c r="W65" s="598"/>
      <c r="X65" s="598"/>
      <c r="Y65" s="598"/>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607"/>
      <c r="AY65" s="607"/>
      <c r="AZ65" s="607"/>
      <c r="BA65" s="607"/>
      <c r="BB65" s="607"/>
      <c r="BC65" s="607"/>
      <c r="BD65" s="607"/>
      <c r="BE65" s="607"/>
      <c r="BF65" s="607"/>
      <c r="BG65" s="607"/>
      <c r="BH65" s="607"/>
      <c r="BI65" s="607"/>
      <c r="BJ65" s="607"/>
      <c r="BK65" s="607"/>
      <c r="BL65" s="607"/>
      <c r="BM65" s="607"/>
      <c r="BN65" s="607"/>
      <c r="BO65" s="607"/>
      <c r="BP65" s="607"/>
      <c r="BQ65" s="607"/>
      <c r="BR65" s="607"/>
      <c r="BS65" s="607"/>
      <c r="BT65" s="607"/>
      <c r="BU65" s="607"/>
      <c r="BV65" s="605"/>
    </row>
    <row r="66" spans="1:74" s="73" customFormat="1" ht="39" customHeight="1">
      <c r="A66" s="17" t="s">
        <v>1203</v>
      </c>
      <c r="B66" s="39"/>
      <c r="C66" s="39"/>
      <c r="D66" s="39"/>
      <c r="E66" s="39"/>
      <c r="F66" s="39"/>
      <c r="G66" s="39"/>
      <c r="H66" s="39"/>
      <c r="I66" s="39"/>
      <c r="J66" s="39"/>
      <c r="K66" s="39"/>
      <c r="L66" s="39"/>
      <c r="M66" s="39"/>
      <c r="N66" s="2"/>
      <c r="O66" s="597"/>
      <c r="P66" s="3"/>
      <c r="Q66" s="3"/>
      <c r="R66" s="3"/>
      <c r="S66" s="3"/>
      <c r="T66" s="3"/>
      <c r="U66" s="3"/>
      <c r="V66" s="3"/>
      <c r="W66" s="3"/>
      <c r="X66" s="3"/>
      <c r="Y66" s="3"/>
      <c r="Z66" s="572"/>
      <c r="AA66" s="572"/>
      <c r="AB66" s="572"/>
      <c r="AF66" s="612"/>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c r="BC66" s="583"/>
      <c r="BD66" s="583"/>
      <c r="BE66" s="583"/>
      <c r="BF66" s="583"/>
      <c r="BG66" s="583"/>
      <c r="BH66" s="583"/>
      <c r="BI66" s="583"/>
      <c r="BJ66" s="583"/>
      <c r="BK66" s="583"/>
      <c r="BL66" s="583"/>
      <c r="BM66" s="583"/>
      <c r="BN66" s="583"/>
      <c r="BO66" s="583"/>
      <c r="BP66" s="583"/>
      <c r="BQ66" s="583"/>
      <c r="BR66" s="583"/>
      <c r="BS66" s="583"/>
      <c r="BT66" s="583"/>
      <c r="BU66" s="583"/>
      <c r="BV66" s="411"/>
    </row>
    <row r="67" spans="1:74" s="73" customFormat="1" ht="54.75" thickBot="1">
      <c r="A67" s="5" t="s">
        <v>348</v>
      </c>
      <c r="B67" s="18"/>
      <c r="C67" s="18"/>
      <c r="D67" s="18"/>
      <c r="E67" s="19" t="s">
        <v>438</v>
      </c>
      <c r="F67" s="90"/>
      <c r="G67" s="90"/>
      <c r="H67" s="90"/>
      <c r="I67" s="19" t="s">
        <v>442</v>
      </c>
      <c r="J67" s="90"/>
      <c r="K67" s="90"/>
      <c r="L67" s="90"/>
      <c r="M67" s="19" t="s">
        <v>446</v>
      </c>
      <c r="N67" s="91"/>
      <c r="O67" s="91"/>
      <c r="P67" s="91"/>
      <c r="Q67" s="19" t="s">
        <v>450</v>
      </c>
      <c r="R67" s="91"/>
      <c r="S67" s="91"/>
      <c r="T67" s="91"/>
      <c r="U67" s="19" t="s">
        <v>454</v>
      </c>
      <c r="V67" s="53" t="s">
        <v>455</v>
      </c>
      <c r="W67" s="19" t="s">
        <v>456</v>
      </c>
      <c r="X67" s="19" t="s">
        <v>457</v>
      </c>
      <c r="Y67" s="19" t="s">
        <v>458</v>
      </c>
      <c r="Z67" s="579" t="s">
        <v>459</v>
      </c>
      <c r="AA67" s="570" t="s">
        <v>460</v>
      </c>
      <c r="AB67" s="570" t="s">
        <v>461</v>
      </c>
      <c r="AC67" s="570" t="s">
        <v>462</v>
      </c>
      <c r="AD67" s="570" t="s">
        <v>463</v>
      </c>
      <c r="AE67" s="570" t="s">
        <v>464</v>
      </c>
      <c r="AF67" s="570" t="s">
        <v>465</v>
      </c>
      <c r="AG67" s="19" t="s">
        <v>466</v>
      </c>
      <c r="AH67" s="19" t="s">
        <v>74</v>
      </c>
      <c r="AI67" s="570" t="s">
        <v>349</v>
      </c>
      <c r="AJ67" s="570" t="s">
        <v>350</v>
      </c>
      <c r="AK67" s="579" t="s">
        <v>77</v>
      </c>
      <c r="AL67" s="579" t="s">
        <v>351</v>
      </c>
      <c r="AM67" s="570" t="s">
        <v>79</v>
      </c>
      <c r="AN67" s="570" t="s">
        <v>80</v>
      </c>
      <c r="AO67" s="570" t="s">
        <v>81</v>
      </c>
      <c r="AP67" s="570" t="s">
        <v>82</v>
      </c>
      <c r="AQ67" s="570" t="s">
        <v>83</v>
      </c>
      <c r="AR67" s="570" t="s">
        <v>84</v>
      </c>
      <c r="AS67" s="570" t="s">
        <v>85</v>
      </c>
      <c r="AT67" s="570" t="s">
        <v>86</v>
      </c>
      <c r="AU67" s="570" t="s">
        <v>87</v>
      </c>
      <c r="AV67" s="570" t="s">
        <v>88</v>
      </c>
      <c r="AW67" s="570" t="s">
        <v>89</v>
      </c>
      <c r="AX67" s="570" t="s">
        <v>90</v>
      </c>
      <c r="AY67" s="570" t="s">
        <v>91</v>
      </c>
      <c r="AZ67" s="570" t="s">
        <v>92</v>
      </c>
      <c r="BA67" s="570" t="s">
        <v>352</v>
      </c>
      <c r="BB67" s="570" t="s">
        <v>94</v>
      </c>
      <c r="BC67" s="570" t="s">
        <v>95</v>
      </c>
      <c r="BD67" s="570" t="s">
        <v>96</v>
      </c>
      <c r="BE67" s="570" t="s">
        <v>97</v>
      </c>
      <c r="BF67" s="570" t="s">
        <v>7</v>
      </c>
      <c r="BG67" s="570" t="s">
        <v>691</v>
      </c>
      <c r="BH67" s="570" t="s">
        <v>696</v>
      </c>
      <c r="BI67" s="570" t="s">
        <v>702</v>
      </c>
      <c r="BJ67" s="570" t="s">
        <v>705</v>
      </c>
      <c r="BK67" s="570" t="s">
        <v>731</v>
      </c>
      <c r="BL67" s="570" t="s">
        <v>777</v>
      </c>
      <c r="BM67" s="570" t="s">
        <v>792</v>
      </c>
      <c r="BN67" s="570" t="s">
        <v>843</v>
      </c>
      <c r="BO67" s="570" t="s">
        <v>885</v>
      </c>
      <c r="BP67" s="570" t="s">
        <v>931</v>
      </c>
      <c r="BQ67" s="570" t="s">
        <v>939</v>
      </c>
      <c r="BR67" s="570" t="s">
        <v>1193</v>
      </c>
      <c r="BS67" s="570" t="s">
        <v>1192</v>
      </c>
      <c r="BT67" s="570" t="s">
        <v>1194</v>
      </c>
      <c r="BU67" s="570" t="s">
        <v>1195</v>
      </c>
      <c r="BV67" s="121" t="s">
        <v>1165</v>
      </c>
    </row>
    <row r="68" spans="1:74" s="73" customFormat="1" ht="21">
      <c r="A68" s="8" t="s">
        <v>1204</v>
      </c>
      <c r="B68" s="23"/>
      <c r="C68" s="23"/>
      <c r="D68" s="23"/>
      <c r="E68" s="1022"/>
      <c r="F68" s="1023"/>
      <c r="G68" s="1023"/>
      <c r="H68" s="1023"/>
      <c r="I68" s="1022"/>
      <c r="J68" s="1023"/>
      <c r="K68" s="1023"/>
      <c r="L68" s="1023"/>
      <c r="M68" s="1022"/>
      <c r="N68" s="82"/>
      <c r="O68" s="82"/>
      <c r="P68" s="82"/>
      <c r="Q68" s="1022"/>
      <c r="R68" s="82"/>
      <c r="S68" s="82"/>
      <c r="T68" s="82"/>
      <c r="U68" s="1022"/>
      <c r="V68" s="1024"/>
      <c r="W68" s="1022"/>
      <c r="X68" s="1022"/>
      <c r="Y68" s="1022"/>
      <c r="Z68" s="434"/>
      <c r="AA68" s="1025"/>
      <c r="AB68" s="1025"/>
      <c r="AC68" s="1025"/>
      <c r="AD68" s="1025"/>
      <c r="AE68" s="1025"/>
      <c r="AF68" s="1025"/>
      <c r="AG68" s="1022"/>
      <c r="AH68" s="1022"/>
      <c r="AI68" s="1025"/>
      <c r="AJ68" s="1025"/>
      <c r="AK68" s="434"/>
      <c r="AL68" s="434"/>
      <c r="AM68" s="1025"/>
      <c r="AN68" s="1025"/>
      <c r="AO68" s="1025"/>
      <c r="AP68" s="1025"/>
      <c r="AQ68" s="1025"/>
      <c r="AR68" s="1025"/>
      <c r="AS68" s="1025"/>
      <c r="AT68" s="1025"/>
      <c r="AU68" s="1025"/>
      <c r="AV68" s="1025"/>
      <c r="AW68" s="1025"/>
      <c r="AX68" s="1025"/>
      <c r="AY68" s="1025"/>
      <c r="AZ68" s="1025"/>
      <c r="BA68" s="1025"/>
      <c r="BB68" s="1025"/>
      <c r="BC68" s="1025"/>
      <c r="BD68" s="1025"/>
      <c r="BE68" s="1025"/>
      <c r="BF68" s="1025"/>
      <c r="BG68" s="1025"/>
      <c r="BH68" s="1025"/>
      <c r="BI68" s="1025"/>
      <c r="BJ68" s="1025"/>
      <c r="BK68" s="1025"/>
      <c r="BL68" s="1025"/>
      <c r="BM68" s="1025"/>
      <c r="BN68" s="1025"/>
      <c r="BO68" s="1025"/>
      <c r="BP68" s="1025"/>
      <c r="BQ68" s="1025"/>
      <c r="BR68" s="1032">
        <v>2233</v>
      </c>
      <c r="BS68" s="1032">
        <v>1345</v>
      </c>
      <c r="BT68" s="1032">
        <v>1345</v>
      </c>
      <c r="BU68" s="1032">
        <v>1345</v>
      </c>
      <c r="BV68" s="605">
        <v>1357</v>
      </c>
    </row>
    <row r="69" spans="1:74" s="73" customFormat="1" ht="21">
      <c r="A69" s="8" t="s">
        <v>623</v>
      </c>
      <c r="B69" s="23"/>
      <c r="C69" s="23"/>
      <c r="D69" s="23"/>
      <c r="E69" s="1022"/>
      <c r="F69" s="1023"/>
      <c r="G69" s="1023"/>
      <c r="H69" s="1023"/>
      <c r="I69" s="1022"/>
      <c r="J69" s="1023"/>
      <c r="K69" s="1023"/>
      <c r="L69" s="1023"/>
      <c r="M69" s="1022"/>
      <c r="N69" s="82"/>
      <c r="O69" s="82"/>
      <c r="P69" s="82"/>
      <c r="Q69" s="1022"/>
      <c r="R69" s="82"/>
      <c r="S69" s="82"/>
      <c r="T69" s="82"/>
      <c r="U69" s="1022"/>
      <c r="V69" s="1024"/>
      <c r="W69" s="1022"/>
      <c r="X69" s="1022"/>
      <c r="Y69" s="1022"/>
      <c r="Z69" s="434"/>
      <c r="AA69" s="1025"/>
      <c r="AB69" s="1025"/>
      <c r="AC69" s="1025"/>
      <c r="AD69" s="1025"/>
      <c r="AE69" s="1025"/>
      <c r="AF69" s="1025"/>
      <c r="AG69" s="1022"/>
      <c r="AH69" s="1022"/>
      <c r="AI69" s="1025"/>
      <c r="AJ69" s="1025"/>
      <c r="AK69" s="434"/>
      <c r="AL69" s="434"/>
      <c r="AM69" s="1025"/>
      <c r="AN69" s="1025"/>
      <c r="AO69" s="1025"/>
      <c r="AP69" s="1025"/>
      <c r="AQ69" s="1025"/>
      <c r="AR69" s="1025"/>
      <c r="AS69" s="1025"/>
      <c r="AT69" s="1025"/>
      <c r="AU69" s="1025"/>
      <c r="AV69" s="1025"/>
      <c r="AW69" s="1025"/>
      <c r="AX69" s="1025"/>
      <c r="AY69" s="1025"/>
      <c r="AZ69" s="1025"/>
      <c r="BA69" s="1025"/>
      <c r="BB69" s="1025"/>
      <c r="BC69" s="1025"/>
      <c r="BD69" s="1025"/>
      <c r="BE69" s="1025"/>
      <c r="BF69" s="1025"/>
      <c r="BG69" s="1025"/>
      <c r="BH69" s="1025"/>
      <c r="BI69" s="1025"/>
      <c r="BJ69" s="1025"/>
      <c r="BK69" s="1025"/>
      <c r="BL69" s="1025"/>
      <c r="BM69" s="1025"/>
      <c r="BN69" s="1025"/>
      <c r="BO69" s="1025"/>
      <c r="BP69" s="1025"/>
      <c r="BQ69" s="1025"/>
      <c r="BR69" s="1032">
        <v>622</v>
      </c>
      <c r="BS69" s="1032">
        <v>569</v>
      </c>
      <c r="BT69" s="1032">
        <v>569</v>
      </c>
      <c r="BU69" s="1032">
        <v>619</v>
      </c>
      <c r="BV69" s="605">
        <v>567</v>
      </c>
    </row>
    <row r="70" spans="1:74" s="73" customFormat="1" ht="21">
      <c r="A70" s="838" t="s">
        <v>1205</v>
      </c>
      <c r="B70" s="8"/>
      <c r="C70" s="8"/>
      <c r="D70" s="8"/>
      <c r="E70" s="8">
        <v>250</v>
      </c>
      <c r="F70" s="8"/>
      <c r="G70" s="8"/>
      <c r="H70" s="8"/>
      <c r="I70" s="8">
        <v>250</v>
      </c>
      <c r="J70" s="8"/>
      <c r="K70" s="8"/>
      <c r="L70" s="8"/>
      <c r="M70" s="8">
        <v>250</v>
      </c>
      <c r="N70" s="25"/>
      <c r="O70" s="25"/>
      <c r="P70" s="25"/>
      <c r="Q70" s="25" t="s">
        <v>493</v>
      </c>
      <c r="R70" s="25"/>
      <c r="S70" s="25"/>
      <c r="T70" s="25"/>
      <c r="U70" s="25" t="s">
        <v>493</v>
      </c>
      <c r="V70" s="25">
        <v>250</v>
      </c>
      <c r="W70" s="25">
        <v>250</v>
      </c>
      <c r="X70" s="25">
        <v>250</v>
      </c>
      <c r="Y70" s="25">
        <v>250</v>
      </c>
      <c r="Z70" s="122">
        <v>250</v>
      </c>
      <c r="AA70" s="122" t="s">
        <v>493</v>
      </c>
      <c r="AB70" s="122" t="s">
        <v>493</v>
      </c>
      <c r="AC70" s="122">
        <v>250</v>
      </c>
      <c r="AD70" s="122" t="s">
        <v>493</v>
      </c>
      <c r="AE70" s="122" t="s">
        <v>493</v>
      </c>
      <c r="AF70" s="122" t="s">
        <v>493</v>
      </c>
      <c r="AG70" s="122" t="s">
        <v>493</v>
      </c>
      <c r="AH70" s="122" t="s">
        <v>493</v>
      </c>
      <c r="AI70" s="122" t="s">
        <v>493</v>
      </c>
      <c r="AJ70" s="122" t="s">
        <v>493</v>
      </c>
      <c r="AK70" s="122" t="s">
        <v>493</v>
      </c>
      <c r="AL70" s="122" t="s">
        <v>493</v>
      </c>
      <c r="AM70" s="607">
        <v>250</v>
      </c>
      <c r="AN70" s="607">
        <v>250</v>
      </c>
      <c r="AO70" s="607">
        <v>0</v>
      </c>
      <c r="AP70" s="607">
        <v>0</v>
      </c>
      <c r="AQ70" s="607">
        <v>0</v>
      </c>
      <c r="AR70" s="607">
        <v>0</v>
      </c>
      <c r="AS70" s="607">
        <v>0</v>
      </c>
      <c r="AT70" s="607">
        <v>0</v>
      </c>
      <c r="AU70" s="607">
        <v>0</v>
      </c>
      <c r="AV70" s="607">
        <v>0</v>
      </c>
      <c r="AW70" s="607">
        <v>0</v>
      </c>
      <c r="AX70" s="607">
        <v>0</v>
      </c>
      <c r="AY70" s="607">
        <v>0</v>
      </c>
      <c r="AZ70" s="607">
        <v>0</v>
      </c>
      <c r="BA70" s="607">
        <v>0</v>
      </c>
      <c r="BB70" s="607">
        <v>0</v>
      </c>
      <c r="BC70" s="607">
        <v>0</v>
      </c>
      <c r="BD70" s="607">
        <v>0</v>
      </c>
      <c r="BE70" s="607">
        <v>0</v>
      </c>
      <c r="BF70" s="607">
        <v>0</v>
      </c>
      <c r="BG70" s="607">
        <v>0</v>
      </c>
      <c r="BH70" s="607">
        <v>0</v>
      </c>
      <c r="BI70" s="607">
        <v>0</v>
      </c>
      <c r="BJ70" s="607">
        <v>0</v>
      </c>
      <c r="BK70" s="607">
        <v>0</v>
      </c>
      <c r="BL70" s="607">
        <v>0</v>
      </c>
      <c r="BM70" s="607">
        <v>0</v>
      </c>
      <c r="BN70" s="607">
        <v>0</v>
      </c>
      <c r="BO70" s="607">
        <v>0</v>
      </c>
      <c r="BP70" s="607">
        <v>0</v>
      </c>
      <c r="BQ70" s="607">
        <v>0</v>
      </c>
      <c r="BR70" s="680"/>
      <c r="BS70" s="680"/>
      <c r="BT70" s="680"/>
      <c r="BU70" s="680"/>
      <c r="BV70" s="605"/>
    </row>
    <row r="71" spans="1:74" s="75" customFormat="1" ht="21" thickBot="1">
      <c r="A71" s="37" t="s">
        <v>219</v>
      </c>
      <c r="B71" s="16"/>
      <c r="C71" s="16"/>
      <c r="D71" s="16"/>
      <c r="E71" s="16">
        <v>250</v>
      </c>
      <c r="F71" s="16"/>
      <c r="G71" s="16"/>
      <c r="H71" s="16"/>
      <c r="I71" s="16">
        <v>250</v>
      </c>
      <c r="J71" s="16"/>
      <c r="K71" s="16"/>
      <c r="L71" s="16"/>
      <c r="M71" s="16">
        <v>250</v>
      </c>
      <c r="N71" s="43"/>
      <c r="O71" s="43"/>
      <c r="P71" s="43"/>
      <c r="Q71" s="43" t="s">
        <v>493</v>
      </c>
      <c r="R71" s="43"/>
      <c r="S71" s="43"/>
      <c r="T71" s="43"/>
      <c r="U71" s="43" t="s">
        <v>493</v>
      </c>
      <c r="V71" s="43">
        <v>250</v>
      </c>
      <c r="W71" s="43">
        <v>250</v>
      </c>
      <c r="X71" s="43">
        <v>250</v>
      </c>
      <c r="Y71" s="43">
        <v>250</v>
      </c>
      <c r="Z71" s="366">
        <v>250</v>
      </c>
      <c r="AA71" s="366" t="s">
        <v>493</v>
      </c>
      <c r="AB71" s="366" t="s">
        <v>493</v>
      </c>
      <c r="AC71" s="366" t="s">
        <v>493</v>
      </c>
      <c r="AD71" s="366" t="s">
        <v>493</v>
      </c>
      <c r="AE71" s="366" t="s">
        <v>493</v>
      </c>
      <c r="AF71" s="366" t="s">
        <v>493</v>
      </c>
      <c r="AG71" s="366" t="s">
        <v>493</v>
      </c>
      <c r="AH71" s="366" t="s">
        <v>493</v>
      </c>
      <c r="AI71" s="366" t="s">
        <v>493</v>
      </c>
      <c r="AJ71" s="366" t="s">
        <v>493</v>
      </c>
      <c r="AK71" s="366" t="s">
        <v>493</v>
      </c>
      <c r="AL71" s="366" t="s">
        <v>493</v>
      </c>
      <c r="AM71" s="566">
        <v>250</v>
      </c>
      <c r="AN71" s="566">
        <v>250</v>
      </c>
      <c r="AO71" s="566">
        <v>0</v>
      </c>
      <c r="AP71" s="566">
        <v>0</v>
      </c>
      <c r="AQ71" s="566">
        <v>0</v>
      </c>
      <c r="AR71" s="566">
        <v>0</v>
      </c>
      <c r="AS71" s="566">
        <v>0</v>
      </c>
      <c r="AT71" s="566">
        <v>0</v>
      </c>
      <c r="AU71" s="566">
        <v>0</v>
      </c>
      <c r="AV71" s="566">
        <v>0</v>
      </c>
      <c r="AW71" s="566">
        <v>0</v>
      </c>
      <c r="AX71" s="566">
        <v>0</v>
      </c>
      <c r="AY71" s="566">
        <v>0</v>
      </c>
      <c r="AZ71" s="566">
        <v>0</v>
      </c>
      <c r="BA71" s="566">
        <v>0</v>
      </c>
      <c r="BB71" s="566">
        <v>0</v>
      </c>
      <c r="BC71" s="566">
        <v>0</v>
      </c>
      <c r="BD71" s="566">
        <v>0</v>
      </c>
      <c r="BE71" s="566">
        <v>0</v>
      </c>
      <c r="BF71" s="566">
        <v>0</v>
      </c>
      <c r="BG71" s="566">
        <v>0</v>
      </c>
      <c r="BH71" s="566">
        <v>0</v>
      </c>
      <c r="BI71" s="566">
        <v>0</v>
      </c>
      <c r="BJ71" s="566">
        <v>0</v>
      </c>
      <c r="BK71" s="566">
        <v>0</v>
      </c>
      <c r="BL71" s="566">
        <v>0</v>
      </c>
      <c r="BM71" s="566">
        <v>0</v>
      </c>
      <c r="BN71" s="566">
        <v>0</v>
      </c>
      <c r="BO71" s="566">
        <v>0</v>
      </c>
      <c r="BP71" s="566">
        <v>0</v>
      </c>
      <c r="BQ71" s="566">
        <v>0</v>
      </c>
      <c r="BR71" s="810">
        <v>2855</v>
      </c>
      <c r="BS71" s="810">
        <v>1914</v>
      </c>
      <c r="BT71" s="810">
        <v>1914</v>
      </c>
      <c r="BU71" s="810">
        <v>1964</v>
      </c>
      <c r="BV71" s="405">
        <v>1924</v>
      </c>
    </row>
    <row r="72" spans="1:74" s="73" customFormat="1" ht="21" thickTop="1">
      <c r="A72" s="724" t="s">
        <v>1206</v>
      </c>
      <c r="B72" s="8"/>
      <c r="C72" s="8"/>
      <c r="D72" s="8"/>
      <c r="E72" s="8"/>
      <c r="F72" s="8"/>
      <c r="G72" s="8"/>
      <c r="H72" s="8"/>
      <c r="I72" s="8"/>
      <c r="J72" s="8"/>
      <c r="K72" s="8"/>
      <c r="L72" s="8"/>
      <c r="M72" s="8"/>
      <c r="N72" s="3"/>
      <c r="O72" s="597"/>
      <c r="P72" s="3"/>
      <c r="Q72" s="3"/>
      <c r="R72" s="3"/>
      <c r="S72" s="3"/>
      <c r="T72" s="3"/>
      <c r="U72" s="3"/>
      <c r="V72" s="3"/>
      <c r="W72" s="3"/>
      <c r="X72" s="3"/>
      <c r="Y72" s="3"/>
      <c r="Z72" s="572"/>
      <c r="AA72" s="572"/>
      <c r="AB72" s="572"/>
      <c r="AF72" s="612"/>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3"/>
      <c r="BL72" s="583"/>
      <c r="BM72" s="583"/>
      <c r="BN72" s="583"/>
      <c r="BO72" s="583"/>
      <c r="BP72" s="583"/>
      <c r="BQ72" s="583"/>
      <c r="BR72" s="583"/>
      <c r="BS72" s="583"/>
      <c r="BT72" s="583"/>
      <c r="BU72" s="583"/>
      <c r="BV72" s="411"/>
    </row>
    <row r="73" spans="1:74" s="73" customFormat="1" ht="30" customHeight="1">
      <c r="A73" s="1" t="s">
        <v>494</v>
      </c>
      <c r="B73" s="1"/>
      <c r="C73" s="1"/>
      <c r="D73" s="1"/>
      <c r="E73" s="1"/>
      <c r="F73" s="1"/>
      <c r="G73" s="1"/>
      <c r="H73" s="1"/>
      <c r="I73" s="1"/>
      <c r="J73" s="1"/>
      <c r="K73" s="1"/>
      <c r="L73" s="1"/>
      <c r="M73" s="1"/>
      <c r="N73" s="3"/>
      <c r="O73" s="597"/>
      <c r="P73" s="3"/>
      <c r="Q73" s="3"/>
      <c r="R73" s="3"/>
      <c r="S73" s="3"/>
      <c r="T73" s="3"/>
      <c r="U73" s="3"/>
      <c r="V73" s="3"/>
      <c r="W73" s="3"/>
      <c r="X73" s="3"/>
      <c r="Y73" s="3"/>
      <c r="Z73" s="572"/>
      <c r="AA73" s="572"/>
      <c r="AB73" s="572"/>
      <c r="AF73" s="612"/>
      <c r="AG73" s="583"/>
      <c r="AH73" s="583"/>
      <c r="AI73" s="583"/>
      <c r="AJ73" s="583"/>
      <c r="AK73" s="583"/>
      <c r="AL73" s="583"/>
      <c r="AM73" s="583"/>
      <c r="AN73" s="583"/>
      <c r="AO73" s="583"/>
      <c r="AP73" s="583"/>
      <c r="AQ73" s="583"/>
      <c r="AR73" s="583"/>
      <c r="AS73" s="583"/>
      <c r="AT73" s="583"/>
      <c r="AU73" s="583"/>
      <c r="AV73" s="583"/>
      <c r="AW73" s="583"/>
      <c r="AX73" s="583"/>
      <c r="AY73" s="583"/>
      <c r="AZ73" s="583"/>
      <c r="BA73" s="583"/>
      <c r="BB73" s="583"/>
      <c r="BC73" s="583"/>
      <c r="BD73" s="583"/>
      <c r="BE73" s="583"/>
      <c r="BF73" s="583"/>
      <c r="BG73" s="583"/>
      <c r="BH73" s="583"/>
      <c r="BI73" s="583"/>
      <c r="BJ73" s="583"/>
      <c r="BK73" s="583"/>
      <c r="BL73" s="583"/>
      <c r="BM73" s="583"/>
      <c r="BN73" s="583"/>
      <c r="BO73" s="583"/>
      <c r="BP73" s="583"/>
      <c r="BQ73" s="583"/>
      <c r="BR73" s="583"/>
      <c r="BS73" s="583"/>
      <c r="BT73" s="583"/>
      <c r="BU73" s="583"/>
      <c r="BV73" s="411"/>
    </row>
    <row r="74" spans="1:74" s="73" customFormat="1" ht="36.75" thickBot="1">
      <c r="A74" s="31" t="s">
        <v>17</v>
      </c>
      <c r="B74" s="61" t="s">
        <v>401</v>
      </c>
      <c r="C74" s="61" t="s">
        <v>402</v>
      </c>
      <c r="D74" s="61" t="s">
        <v>403</v>
      </c>
      <c r="E74" s="61" t="s">
        <v>404</v>
      </c>
      <c r="F74" s="61" t="s">
        <v>405</v>
      </c>
      <c r="G74" s="61" t="s">
        <v>406</v>
      </c>
      <c r="H74" s="61" t="s">
        <v>407</v>
      </c>
      <c r="I74" s="61" t="s">
        <v>408</v>
      </c>
      <c r="J74" s="61" t="s">
        <v>409</v>
      </c>
      <c r="K74" s="61" t="s">
        <v>410</v>
      </c>
      <c r="L74" s="61" t="s">
        <v>411</v>
      </c>
      <c r="M74" s="61" t="s">
        <v>412</v>
      </c>
      <c r="N74" s="6" t="s">
        <v>413</v>
      </c>
      <c r="O74" s="6" t="s">
        <v>414</v>
      </c>
      <c r="P74" s="6" t="s">
        <v>415</v>
      </c>
      <c r="Q74" s="6" t="s">
        <v>416</v>
      </c>
      <c r="R74" s="6" t="s">
        <v>417</v>
      </c>
      <c r="S74" s="6" t="s">
        <v>418</v>
      </c>
      <c r="T74" s="6" t="s">
        <v>419</v>
      </c>
      <c r="U74" s="6" t="s">
        <v>420</v>
      </c>
      <c r="V74" s="6" t="s">
        <v>421</v>
      </c>
      <c r="W74" s="6" t="s">
        <v>422</v>
      </c>
      <c r="X74" s="6" t="s">
        <v>423</v>
      </c>
      <c r="Y74" s="6" t="s">
        <v>424</v>
      </c>
      <c r="Z74" s="388" t="s">
        <v>425</v>
      </c>
      <c r="AA74" s="388" t="s">
        <v>426</v>
      </c>
      <c r="AB74" s="388" t="s">
        <v>427</v>
      </c>
      <c r="AC74" s="388" t="s">
        <v>428</v>
      </c>
      <c r="AD74" s="388" t="s">
        <v>429</v>
      </c>
      <c r="AE74" s="388" t="s">
        <v>430</v>
      </c>
      <c r="AF74" s="388" t="s">
        <v>431</v>
      </c>
      <c r="AG74" s="580" t="s">
        <v>432</v>
      </c>
      <c r="AH74" s="580" t="s">
        <v>18</v>
      </c>
      <c r="AI74" s="580" t="s">
        <v>19</v>
      </c>
      <c r="AJ74" s="580" t="s">
        <v>20</v>
      </c>
      <c r="AK74" s="580" t="s">
        <v>21</v>
      </c>
      <c r="AL74" s="580" t="s">
        <v>22</v>
      </c>
      <c r="AM74" s="580" t="s">
        <v>23</v>
      </c>
      <c r="AN74" s="580" t="s">
        <v>24</v>
      </c>
      <c r="AO74" s="580" t="s">
        <v>25</v>
      </c>
      <c r="AP74" s="580" t="s">
        <v>26</v>
      </c>
      <c r="AQ74" s="580" t="s">
        <v>27</v>
      </c>
      <c r="AR74" s="580" t="s">
        <v>28</v>
      </c>
      <c r="AS74" s="580" t="s">
        <v>29</v>
      </c>
      <c r="AT74" s="580" t="s">
        <v>30</v>
      </c>
      <c r="AU74" s="580" t="s">
        <v>31</v>
      </c>
      <c r="AV74" s="580" t="s">
        <v>32</v>
      </c>
      <c r="AW74" s="580" t="s">
        <v>33</v>
      </c>
      <c r="AX74" s="580" t="s">
        <v>34</v>
      </c>
      <c r="AY74" s="580" t="s">
        <v>35</v>
      </c>
      <c r="AZ74" s="580" t="s">
        <v>36</v>
      </c>
      <c r="BA74" s="580" t="s">
        <v>37</v>
      </c>
      <c r="BB74" s="580" t="s">
        <v>38</v>
      </c>
      <c r="BC74" s="580" t="s">
        <v>39</v>
      </c>
      <c r="BD74" s="580" t="s">
        <v>40</v>
      </c>
      <c r="BE74" s="580" t="s">
        <v>41</v>
      </c>
      <c r="BF74" s="580" t="s">
        <v>6</v>
      </c>
      <c r="BG74" s="580" t="s">
        <v>690</v>
      </c>
      <c r="BH74" s="580" t="s">
        <v>695</v>
      </c>
      <c r="BI74" s="580" t="s">
        <v>701</v>
      </c>
      <c r="BJ74" s="580" t="s">
        <v>704</v>
      </c>
      <c r="BK74" s="580" t="s">
        <v>730</v>
      </c>
      <c r="BL74" s="580" t="s">
        <v>776</v>
      </c>
      <c r="BM74" s="580" t="s">
        <v>791</v>
      </c>
      <c r="BN74" s="570" t="s">
        <v>1007</v>
      </c>
      <c r="BO74" s="570" t="s">
        <v>1010</v>
      </c>
      <c r="BP74" s="570" t="s">
        <v>1011</v>
      </c>
      <c r="BQ74" s="570" t="s">
        <v>1012</v>
      </c>
      <c r="BR74" s="570" t="s">
        <v>1013</v>
      </c>
      <c r="BS74" s="570" t="s">
        <v>1014</v>
      </c>
      <c r="BT74" s="570" t="s">
        <v>1167</v>
      </c>
      <c r="BU74" s="570" t="s">
        <v>1168</v>
      </c>
      <c r="BV74" s="363" t="s">
        <v>1164</v>
      </c>
    </row>
    <row r="75" spans="1:74" s="73" customFormat="1" ht="18">
      <c r="A75" s="836" t="s">
        <v>42</v>
      </c>
      <c r="B75" s="598">
        <v>534</v>
      </c>
      <c r="C75" s="598">
        <v>476</v>
      </c>
      <c r="D75" s="598">
        <v>450</v>
      </c>
      <c r="E75" s="598">
        <v>598</v>
      </c>
      <c r="F75" s="598">
        <v>643</v>
      </c>
      <c r="G75" s="598">
        <v>560</v>
      </c>
      <c r="H75" s="598">
        <v>569</v>
      </c>
      <c r="I75" s="598">
        <v>667</v>
      </c>
      <c r="J75" s="598">
        <v>641</v>
      </c>
      <c r="K75" s="598">
        <v>522</v>
      </c>
      <c r="L75" s="598">
        <v>502</v>
      </c>
      <c r="M75" s="598">
        <v>685</v>
      </c>
      <c r="N75" s="598">
        <v>717</v>
      </c>
      <c r="O75" s="598">
        <v>721</v>
      </c>
      <c r="P75" s="598">
        <v>718</v>
      </c>
      <c r="Q75" s="598">
        <v>736</v>
      </c>
      <c r="R75" s="598">
        <v>688</v>
      </c>
      <c r="S75" s="598">
        <v>608</v>
      </c>
      <c r="T75" s="598">
        <v>572</v>
      </c>
      <c r="U75" s="598">
        <v>663</v>
      </c>
      <c r="V75" s="598">
        <v>769</v>
      </c>
      <c r="W75" s="598">
        <v>597</v>
      </c>
      <c r="X75" s="598">
        <v>584</v>
      </c>
      <c r="Y75" s="598">
        <v>752</v>
      </c>
      <c r="Z75" s="607">
        <v>693</v>
      </c>
      <c r="AA75" s="607">
        <v>574</v>
      </c>
      <c r="AB75" s="607">
        <v>560</v>
      </c>
      <c r="AC75" s="598">
        <v>654</v>
      </c>
      <c r="AD75" s="598">
        <v>655</v>
      </c>
      <c r="AE75" s="598">
        <v>535</v>
      </c>
      <c r="AF75" s="598">
        <v>506</v>
      </c>
      <c r="AG75" s="598">
        <v>719</v>
      </c>
      <c r="AH75" s="598">
        <v>665</v>
      </c>
      <c r="AI75" s="598">
        <v>548</v>
      </c>
      <c r="AJ75" s="598">
        <v>496</v>
      </c>
      <c r="AK75" s="598">
        <v>543</v>
      </c>
      <c r="AL75" s="598">
        <v>586</v>
      </c>
      <c r="AM75" s="598">
        <v>487</v>
      </c>
      <c r="AN75" s="598">
        <v>495</v>
      </c>
      <c r="AO75" s="598">
        <v>588</v>
      </c>
      <c r="AP75" s="598">
        <v>500</v>
      </c>
      <c r="AQ75" s="598">
        <v>404</v>
      </c>
      <c r="AR75" s="598">
        <v>377</v>
      </c>
      <c r="AS75" s="598">
        <v>440</v>
      </c>
      <c r="AT75" s="598">
        <v>467</v>
      </c>
      <c r="AU75" s="598">
        <v>384</v>
      </c>
      <c r="AV75" s="598">
        <v>371</v>
      </c>
      <c r="AW75" s="598">
        <v>435</v>
      </c>
      <c r="AX75" s="598">
        <v>474</v>
      </c>
      <c r="AY75" s="598">
        <v>402</v>
      </c>
      <c r="AZ75" s="598">
        <v>367</v>
      </c>
      <c r="BA75" s="598">
        <v>433</v>
      </c>
      <c r="BB75" s="598">
        <v>498</v>
      </c>
      <c r="BC75" s="598">
        <v>427</v>
      </c>
      <c r="BD75" s="598">
        <v>360</v>
      </c>
      <c r="BE75" s="598">
        <v>557</v>
      </c>
      <c r="BF75" s="598">
        <v>601</v>
      </c>
      <c r="BG75" s="598">
        <v>500</v>
      </c>
      <c r="BH75" s="598">
        <v>458</v>
      </c>
      <c r="BI75" s="598">
        <v>583</v>
      </c>
      <c r="BJ75" s="598">
        <v>574</v>
      </c>
      <c r="BK75" s="598">
        <v>450</v>
      </c>
      <c r="BL75" s="598">
        <v>441</v>
      </c>
      <c r="BM75" s="598">
        <v>541</v>
      </c>
      <c r="BN75" s="598">
        <v>669</v>
      </c>
      <c r="BO75" s="598">
        <v>571</v>
      </c>
      <c r="BP75" s="598">
        <v>676</v>
      </c>
      <c r="BQ75" s="598">
        <v>953</v>
      </c>
      <c r="BR75" s="598">
        <v>985</v>
      </c>
      <c r="BS75" s="598">
        <v>839</v>
      </c>
      <c r="BT75" s="598">
        <v>1023</v>
      </c>
      <c r="BU75" s="598">
        <v>1617</v>
      </c>
      <c r="BV75" s="410">
        <v>1429</v>
      </c>
    </row>
    <row r="76" spans="1:74" s="73" customFormat="1" ht="18">
      <c r="A76" s="837" t="s">
        <v>209</v>
      </c>
      <c r="B76" s="598">
        <v>55</v>
      </c>
      <c r="C76" s="598">
        <v>13</v>
      </c>
      <c r="D76" s="598">
        <v>6</v>
      </c>
      <c r="E76" s="598">
        <v>23</v>
      </c>
      <c r="F76" s="598">
        <v>-50</v>
      </c>
      <c r="G76" s="598">
        <v>-17</v>
      </c>
      <c r="H76" s="598">
        <v>-102</v>
      </c>
      <c r="I76" s="598">
        <v>36</v>
      </c>
      <c r="J76" s="598">
        <v>156</v>
      </c>
      <c r="K76" s="598">
        <v>92</v>
      </c>
      <c r="L76" s="598">
        <v>70</v>
      </c>
      <c r="M76" s="598">
        <v>5</v>
      </c>
      <c r="N76" s="598">
        <v>53</v>
      </c>
      <c r="O76" s="598">
        <v>21</v>
      </c>
      <c r="P76" s="598">
        <v>-79</v>
      </c>
      <c r="Q76" s="598">
        <v>5</v>
      </c>
      <c r="R76" s="598">
        <v>70</v>
      </c>
      <c r="S76" s="598">
        <v>64</v>
      </c>
      <c r="T76" s="598">
        <v>70</v>
      </c>
      <c r="U76" s="598">
        <v>50</v>
      </c>
      <c r="V76" s="598">
        <v>-124</v>
      </c>
      <c r="W76" s="598">
        <v>-10</v>
      </c>
      <c r="X76" s="598">
        <v>-10</v>
      </c>
      <c r="Y76" s="598">
        <v>-137</v>
      </c>
      <c r="Z76" s="598">
        <v>-103</v>
      </c>
      <c r="AA76" s="598">
        <v>-24</v>
      </c>
      <c r="AB76" s="598">
        <v>35</v>
      </c>
      <c r="AC76" s="598">
        <v>68</v>
      </c>
      <c r="AD76" s="598">
        <v>47</v>
      </c>
      <c r="AE76" s="598">
        <v>79</v>
      </c>
      <c r="AF76" s="598">
        <v>113</v>
      </c>
      <c r="AG76" s="598">
        <v>57</v>
      </c>
      <c r="AH76" s="598">
        <v>22</v>
      </c>
      <c r="AI76" s="598">
        <v>13</v>
      </c>
      <c r="AJ76" s="598">
        <v>9</v>
      </c>
      <c r="AK76" s="598">
        <v>24</v>
      </c>
      <c r="AL76" s="598">
        <v>39</v>
      </c>
      <c r="AM76" s="598">
        <v>16</v>
      </c>
      <c r="AN76" s="598">
        <v>8</v>
      </c>
      <c r="AO76" s="598">
        <v>22</v>
      </c>
      <c r="AP76" s="598">
        <v>29</v>
      </c>
      <c r="AQ76" s="598">
        <v>22</v>
      </c>
      <c r="AR76" s="598">
        <v>14</v>
      </c>
      <c r="AS76" s="598">
        <v>18</v>
      </c>
      <c r="AT76" s="598">
        <v>16</v>
      </c>
      <c r="AU76" s="598">
        <v>4</v>
      </c>
      <c r="AV76" s="598">
        <v>0</v>
      </c>
      <c r="AW76" s="598">
        <v>-5</v>
      </c>
      <c r="AX76" s="598">
        <v>10</v>
      </c>
      <c r="AY76" s="598">
        <v>2</v>
      </c>
      <c r="AZ76" s="598">
        <v>0</v>
      </c>
      <c r="BA76" s="598">
        <v>3</v>
      </c>
      <c r="BB76" s="598">
        <v>9</v>
      </c>
      <c r="BC76" s="598">
        <v>-8</v>
      </c>
      <c r="BD76" s="598">
        <v>-12</v>
      </c>
      <c r="BE76" s="598">
        <v>9</v>
      </c>
      <c r="BF76" s="598">
        <v>113</v>
      </c>
      <c r="BG76" s="598">
        <v>50</v>
      </c>
      <c r="BH76" s="598">
        <v>35</v>
      </c>
      <c r="BI76" s="598">
        <v>61</v>
      </c>
      <c r="BJ76" s="598">
        <v>197</v>
      </c>
      <c r="BK76" s="598">
        <v>76</v>
      </c>
      <c r="BL76" s="598">
        <v>61</v>
      </c>
      <c r="BM76" s="598">
        <v>86</v>
      </c>
      <c r="BN76" s="598">
        <v>61</v>
      </c>
      <c r="BO76" s="598">
        <v>58</v>
      </c>
      <c r="BP76" s="598">
        <v>34</v>
      </c>
      <c r="BQ76" s="598">
        <v>-13</v>
      </c>
      <c r="BR76" s="598">
        <v>-129</v>
      </c>
      <c r="BS76" s="598">
        <v>-119</v>
      </c>
      <c r="BT76" s="598">
        <v>-220</v>
      </c>
      <c r="BU76" s="598">
        <v>-116</v>
      </c>
      <c r="BV76" s="410">
        <v>211</v>
      </c>
    </row>
    <row r="77" spans="1:74" s="73" customFormat="1" ht="18">
      <c r="A77" s="837" t="s">
        <v>495</v>
      </c>
      <c r="B77" s="598">
        <v>453</v>
      </c>
      <c r="C77" s="598">
        <v>381</v>
      </c>
      <c r="D77" s="598">
        <v>361</v>
      </c>
      <c r="E77" s="598">
        <v>487</v>
      </c>
      <c r="F77" s="598">
        <v>558</v>
      </c>
      <c r="G77" s="598">
        <v>460</v>
      </c>
      <c r="H77" s="598">
        <v>475</v>
      </c>
      <c r="I77" s="598">
        <v>566</v>
      </c>
      <c r="J77" s="598">
        <v>566</v>
      </c>
      <c r="K77" s="598">
        <v>441</v>
      </c>
      <c r="L77" s="598">
        <v>426</v>
      </c>
      <c r="M77" s="598">
        <v>586</v>
      </c>
      <c r="N77" s="598">
        <v>646</v>
      </c>
      <c r="O77" s="598">
        <v>638</v>
      </c>
      <c r="P77" s="598">
        <v>644</v>
      </c>
      <c r="Q77" s="598">
        <v>638</v>
      </c>
      <c r="R77" s="598">
        <v>657</v>
      </c>
      <c r="S77" s="598">
        <v>576</v>
      </c>
      <c r="T77" s="598">
        <v>541</v>
      </c>
      <c r="U77" s="598">
        <v>639</v>
      </c>
      <c r="V77" s="598">
        <v>745</v>
      </c>
      <c r="W77" s="598">
        <v>564</v>
      </c>
      <c r="X77" s="598">
        <v>556</v>
      </c>
      <c r="Y77" s="598">
        <v>715</v>
      </c>
      <c r="Z77" s="607">
        <v>657</v>
      </c>
      <c r="AA77" s="607">
        <v>546</v>
      </c>
      <c r="AB77" s="607">
        <v>532</v>
      </c>
      <c r="AC77" s="607">
        <v>618</v>
      </c>
      <c r="AD77" s="607">
        <v>631</v>
      </c>
      <c r="AE77" s="607">
        <v>508</v>
      </c>
      <c r="AF77" s="607">
        <v>475</v>
      </c>
      <c r="AG77" s="607">
        <v>668</v>
      </c>
      <c r="AH77" s="607">
        <v>631</v>
      </c>
      <c r="AI77" s="607">
        <v>517</v>
      </c>
      <c r="AJ77" s="607">
        <v>469</v>
      </c>
      <c r="AK77" s="607">
        <v>500</v>
      </c>
      <c r="AL77" s="607">
        <v>546</v>
      </c>
      <c r="AM77" s="607">
        <v>454</v>
      </c>
      <c r="AN77" s="607">
        <v>466</v>
      </c>
      <c r="AO77" s="607">
        <v>560</v>
      </c>
      <c r="AP77" s="607">
        <v>484</v>
      </c>
      <c r="AQ77" s="607">
        <v>379</v>
      </c>
      <c r="AR77" s="607">
        <v>343</v>
      </c>
      <c r="AS77" s="607">
        <v>418</v>
      </c>
      <c r="AT77" s="607">
        <v>461</v>
      </c>
      <c r="AU77" s="607">
        <v>379</v>
      </c>
      <c r="AV77" s="607">
        <v>367</v>
      </c>
      <c r="AW77" s="607">
        <v>429</v>
      </c>
      <c r="AX77" s="607">
        <v>470</v>
      </c>
      <c r="AY77" s="607">
        <v>394</v>
      </c>
      <c r="AZ77" s="607">
        <v>358</v>
      </c>
      <c r="BA77" s="607">
        <v>428</v>
      </c>
      <c r="BB77" s="607">
        <v>490</v>
      </c>
      <c r="BC77" s="607">
        <v>417</v>
      </c>
      <c r="BD77" s="607">
        <v>349</v>
      </c>
      <c r="BE77" s="607">
        <v>515</v>
      </c>
      <c r="BF77" s="607">
        <v>554</v>
      </c>
      <c r="BG77" s="607">
        <v>476</v>
      </c>
      <c r="BH77" s="607">
        <v>435</v>
      </c>
      <c r="BI77" s="607">
        <v>541</v>
      </c>
      <c r="BJ77" s="607">
        <v>524</v>
      </c>
      <c r="BK77" s="607">
        <v>427</v>
      </c>
      <c r="BL77" s="607">
        <v>421</v>
      </c>
      <c r="BM77" s="607">
        <v>506</v>
      </c>
      <c r="BN77" s="607">
        <v>621</v>
      </c>
      <c r="BO77" s="607">
        <v>534</v>
      </c>
      <c r="BP77" s="607">
        <v>639</v>
      </c>
      <c r="BQ77" s="607">
        <v>866</v>
      </c>
      <c r="BR77" s="607">
        <v>721</v>
      </c>
      <c r="BS77" s="607">
        <v>720</v>
      </c>
      <c r="BT77" s="607">
        <v>913</v>
      </c>
      <c r="BU77" s="607">
        <v>1447</v>
      </c>
      <c r="BV77" s="410">
        <v>1245</v>
      </c>
    </row>
    <row r="78" spans="1:74" s="73" customFormat="1" ht="18.75">
      <c r="A78" s="837" t="s">
        <v>784</v>
      </c>
      <c r="B78" s="598"/>
      <c r="C78" s="598"/>
      <c r="D78" s="598"/>
      <c r="E78" s="598"/>
      <c r="F78" s="598"/>
      <c r="G78" s="598"/>
      <c r="H78" s="598"/>
      <c r="I78" s="598"/>
      <c r="J78" s="598"/>
      <c r="K78" s="598"/>
      <c r="L78" s="598"/>
      <c r="M78" s="598"/>
      <c r="N78" s="598"/>
      <c r="O78" s="598"/>
      <c r="P78" s="598"/>
      <c r="Q78" s="598"/>
      <c r="R78" s="598"/>
      <c r="S78" s="598"/>
      <c r="T78" s="598"/>
      <c r="U78" s="598"/>
      <c r="V78" s="598">
        <v>555</v>
      </c>
      <c r="W78" s="598">
        <v>481</v>
      </c>
      <c r="X78" s="598">
        <v>463</v>
      </c>
      <c r="Y78" s="598">
        <v>536</v>
      </c>
      <c r="Z78" s="607">
        <v>504</v>
      </c>
      <c r="AA78" s="607">
        <v>476</v>
      </c>
      <c r="AB78" s="607">
        <v>491</v>
      </c>
      <c r="AC78" s="607">
        <v>570</v>
      </c>
      <c r="AD78" s="607">
        <v>569</v>
      </c>
      <c r="AE78" s="607">
        <v>473</v>
      </c>
      <c r="AF78" s="607">
        <v>435</v>
      </c>
      <c r="AG78" s="607">
        <v>609</v>
      </c>
      <c r="AH78" s="607">
        <v>552</v>
      </c>
      <c r="AI78" s="607">
        <v>450</v>
      </c>
      <c r="AJ78" s="607">
        <v>409</v>
      </c>
      <c r="AK78" s="607">
        <v>455</v>
      </c>
      <c r="AL78" s="607">
        <v>500</v>
      </c>
      <c r="AM78" s="607">
        <v>419</v>
      </c>
      <c r="AN78" s="607">
        <v>406</v>
      </c>
      <c r="AO78" s="607">
        <v>520</v>
      </c>
      <c r="AP78" s="607">
        <v>453</v>
      </c>
      <c r="AQ78" s="607">
        <v>357</v>
      </c>
      <c r="AR78" s="607">
        <v>326</v>
      </c>
      <c r="AS78" s="607">
        <v>390</v>
      </c>
      <c r="AT78" s="607">
        <v>393</v>
      </c>
      <c r="AU78" s="607">
        <v>325</v>
      </c>
      <c r="AV78" s="607">
        <v>303</v>
      </c>
      <c r="AW78" s="607">
        <v>318</v>
      </c>
      <c r="AX78" s="607">
        <v>374</v>
      </c>
      <c r="AY78" s="607">
        <v>318</v>
      </c>
      <c r="AZ78" s="607">
        <v>299</v>
      </c>
      <c r="BA78" s="607">
        <v>350</v>
      </c>
      <c r="BB78" s="607">
        <v>414</v>
      </c>
      <c r="BC78" s="607">
        <v>346</v>
      </c>
      <c r="BD78" s="607">
        <v>254</v>
      </c>
      <c r="BE78" s="607">
        <v>401</v>
      </c>
      <c r="BF78" s="607">
        <v>417</v>
      </c>
      <c r="BG78" s="607">
        <v>383</v>
      </c>
      <c r="BH78" s="607">
        <v>325</v>
      </c>
      <c r="BI78" s="607">
        <v>444</v>
      </c>
      <c r="BJ78" s="607">
        <v>425</v>
      </c>
      <c r="BK78" s="607">
        <v>348</v>
      </c>
      <c r="BL78" s="607">
        <v>318</v>
      </c>
      <c r="BM78" s="607">
        <v>387</v>
      </c>
      <c r="BN78" s="607">
        <v>468</v>
      </c>
      <c r="BO78" s="607">
        <v>402</v>
      </c>
      <c r="BP78" s="607">
        <v>442</v>
      </c>
      <c r="BQ78" s="607">
        <v>625</v>
      </c>
      <c r="BR78" s="607">
        <v>497</v>
      </c>
      <c r="BS78" s="607">
        <v>520</v>
      </c>
      <c r="BT78" s="607">
        <v>596</v>
      </c>
      <c r="BU78" s="607">
        <v>848</v>
      </c>
      <c r="BV78" s="605">
        <v>944</v>
      </c>
    </row>
    <row r="79" spans="1:74" s="73" customFormat="1" ht="18">
      <c r="A79" s="1019" t="s">
        <v>514</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607"/>
      <c r="BL79" s="607"/>
      <c r="BM79" s="607"/>
      <c r="BN79" s="607"/>
      <c r="BO79" s="607"/>
      <c r="BP79" s="607"/>
      <c r="BQ79" s="607"/>
      <c r="BR79" s="607">
        <v>236</v>
      </c>
      <c r="BS79" s="607">
        <v>89</v>
      </c>
      <c r="BT79" s="607">
        <v>51</v>
      </c>
      <c r="BU79" s="607">
        <v>125</v>
      </c>
      <c r="BV79" s="605">
        <v>172</v>
      </c>
    </row>
    <row r="80" spans="1:74" s="559" customFormat="1" ht="18.75" customHeight="1">
      <c r="A80" s="837" t="s">
        <v>781</v>
      </c>
      <c r="B80" s="598"/>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607"/>
      <c r="AA80" s="607"/>
      <c r="AB80" s="607"/>
      <c r="AC80" s="607"/>
      <c r="AD80" s="607"/>
      <c r="AE80" s="607"/>
      <c r="AF80" s="607"/>
      <c r="AG80" s="607"/>
      <c r="AH80" s="607"/>
      <c r="AI80" s="607"/>
      <c r="AJ80" s="607"/>
      <c r="AK80" s="607"/>
      <c r="AL80" s="607"/>
      <c r="AM80" s="607"/>
      <c r="AN80" s="607"/>
      <c r="AO80" s="607"/>
      <c r="AP80" s="607"/>
      <c r="AQ80" s="607"/>
      <c r="AR80" s="607"/>
      <c r="AS80" s="607"/>
      <c r="AT80" s="607"/>
      <c r="AU80" s="607"/>
      <c r="AV80" s="607"/>
      <c r="AW80" s="607"/>
      <c r="AX80" s="607"/>
      <c r="AY80" s="607"/>
      <c r="AZ80" s="607"/>
      <c r="BA80" s="607"/>
      <c r="BB80" s="607"/>
      <c r="BC80" s="607"/>
      <c r="BD80" s="607"/>
      <c r="BE80" s="607"/>
      <c r="BF80" s="607">
        <v>34</v>
      </c>
      <c r="BG80" s="607">
        <v>16</v>
      </c>
      <c r="BH80" s="607">
        <v>13</v>
      </c>
      <c r="BI80" s="607">
        <v>27</v>
      </c>
      <c r="BJ80" s="607">
        <v>31</v>
      </c>
      <c r="BK80" s="607">
        <v>13</v>
      </c>
      <c r="BL80" s="607">
        <v>11</v>
      </c>
      <c r="BM80" s="607">
        <v>28</v>
      </c>
      <c r="BN80" s="607">
        <v>37</v>
      </c>
      <c r="BO80" s="607">
        <v>25</v>
      </c>
      <c r="BP80" s="607">
        <v>28</v>
      </c>
      <c r="BQ80" s="607">
        <v>77</v>
      </c>
      <c r="BR80" s="607">
        <v>0</v>
      </c>
      <c r="BS80" s="607">
        <v>0</v>
      </c>
      <c r="BT80" s="607">
        <v>0</v>
      </c>
      <c r="BU80" s="607">
        <v>0</v>
      </c>
      <c r="BV80" s="605">
        <v>0</v>
      </c>
    </row>
    <row r="81" spans="1:74" s="559" customFormat="1" ht="18.75" customHeight="1">
      <c r="A81" s="1019" t="s">
        <v>515</v>
      </c>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607"/>
      <c r="AA81" s="607"/>
      <c r="AB81" s="607"/>
      <c r="AC81" s="607"/>
      <c r="AD81" s="607"/>
      <c r="AE81" s="607"/>
      <c r="AF81" s="607"/>
      <c r="AG81" s="607"/>
      <c r="AH81" s="607"/>
      <c r="AI81" s="607"/>
      <c r="AJ81" s="607"/>
      <c r="AK81" s="607"/>
      <c r="AL81" s="607"/>
      <c r="AM81" s="607"/>
      <c r="AN81" s="607"/>
      <c r="AO81" s="607"/>
      <c r="AP81" s="607"/>
      <c r="AQ81" s="607"/>
      <c r="AR81" s="607"/>
      <c r="AS81" s="607"/>
      <c r="AT81" s="607"/>
      <c r="AU81" s="607"/>
      <c r="AV81" s="607"/>
      <c r="AW81" s="607"/>
      <c r="AX81" s="607"/>
      <c r="AY81" s="607"/>
      <c r="AZ81" s="607"/>
      <c r="BA81" s="607"/>
      <c r="BB81" s="607"/>
      <c r="BC81" s="607"/>
      <c r="BD81" s="607"/>
      <c r="BE81" s="607"/>
      <c r="BF81" s="607"/>
      <c r="BG81" s="607"/>
      <c r="BH81" s="607"/>
      <c r="BI81" s="607"/>
      <c r="BJ81" s="607"/>
      <c r="BK81" s="607"/>
      <c r="BL81" s="607"/>
      <c r="BM81" s="607"/>
      <c r="BN81" s="607"/>
      <c r="BO81" s="607"/>
      <c r="BP81" s="607"/>
      <c r="BQ81" s="607"/>
      <c r="BR81" s="607">
        <v>11</v>
      </c>
      <c r="BS81" s="607">
        <v>3</v>
      </c>
      <c r="BT81" s="607">
        <v>2</v>
      </c>
      <c r="BU81" s="607">
        <v>3</v>
      </c>
      <c r="BV81" s="410">
        <v>2</v>
      </c>
    </row>
    <row r="82" spans="1:74" s="73" customFormat="1" ht="18">
      <c r="A82" s="837" t="s">
        <v>496</v>
      </c>
      <c r="B82" s="598">
        <v>81</v>
      </c>
      <c r="C82" s="598">
        <v>95</v>
      </c>
      <c r="D82" s="598">
        <v>89</v>
      </c>
      <c r="E82" s="598">
        <v>111</v>
      </c>
      <c r="F82" s="598">
        <v>85</v>
      </c>
      <c r="G82" s="598">
        <v>100</v>
      </c>
      <c r="H82" s="598">
        <v>94</v>
      </c>
      <c r="I82" s="598">
        <v>101</v>
      </c>
      <c r="J82" s="598">
        <v>75</v>
      </c>
      <c r="K82" s="598">
        <v>81</v>
      </c>
      <c r="L82" s="598">
        <v>76</v>
      </c>
      <c r="M82" s="598">
        <v>99</v>
      </c>
      <c r="N82" s="598">
        <v>71</v>
      </c>
      <c r="O82" s="598">
        <v>83</v>
      </c>
      <c r="P82" s="598">
        <v>74</v>
      </c>
      <c r="Q82" s="598">
        <v>98</v>
      </c>
      <c r="R82" s="598">
        <v>31</v>
      </c>
      <c r="S82" s="598">
        <v>32</v>
      </c>
      <c r="T82" s="598">
        <v>31</v>
      </c>
      <c r="U82" s="598">
        <v>24</v>
      </c>
      <c r="V82" s="598">
        <v>24</v>
      </c>
      <c r="W82" s="598">
        <v>33</v>
      </c>
      <c r="X82" s="598">
        <v>28</v>
      </c>
      <c r="Y82" s="598">
        <v>37</v>
      </c>
      <c r="Z82" s="607">
        <v>36</v>
      </c>
      <c r="AA82" s="607">
        <v>28</v>
      </c>
      <c r="AB82" s="607">
        <v>28</v>
      </c>
      <c r="AC82" s="607">
        <v>36</v>
      </c>
      <c r="AD82" s="607">
        <v>24</v>
      </c>
      <c r="AE82" s="607">
        <v>27</v>
      </c>
      <c r="AF82" s="607">
        <v>31</v>
      </c>
      <c r="AG82" s="607">
        <v>51</v>
      </c>
      <c r="AH82" s="607">
        <v>33</v>
      </c>
      <c r="AI82" s="607">
        <v>30</v>
      </c>
      <c r="AJ82" s="607">
        <v>26</v>
      </c>
      <c r="AK82" s="607">
        <v>42</v>
      </c>
      <c r="AL82" s="607">
        <v>40</v>
      </c>
      <c r="AM82" s="607">
        <v>32</v>
      </c>
      <c r="AN82" s="607">
        <v>29</v>
      </c>
      <c r="AO82" s="607">
        <v>29</v>
      </c>
      <c r="AP82" s="607">
        <v>16</v>
      </c>
      <c r="AQ82" s="607">
        <v>25</v>
      </c>
      <c r="AR82" s="607">
        <v>34</v>
      </c>
      <c r="AS82" s="607">
        <v>22</v>
      </c>
      <c r="AT82" s="607">
        <v>6</v>
      </c>
      <c r="AU82" s="607">
        <v>5</v>
      </c>
      <c r="AV82" s="607">
        <v>5</v>
      </c>
      <c r="AW82" s="607">
        <v>6</v>
      </c>
      <c r="AX82" s="607">
        <v>4</v>
      </c>
      <c r="AY82" s="607">
        <v>8</v>
      </c>
      <c r="AZ82" s="607">
        <v>10</v>
      </c>
      <c r="BA82" s="607">
        <v>6</v>
      </c>
      <c r="BB82" s="607">
        <v>8</v>
      </c>
      <c r="BC82" s="607">
        <v>10</v>
      </c>
      <c r="BD82" s="607">
        <v>11</v>
      </c>
      <c r="BE82" s="607">
        <v>42</v>
      </c>
      <c r="BF82" s="607">
        <v>12</v>
      </c>
      <c r="BG82" s="607">
        <v>8</v>
      </c>
      <c r="BH82" s="607">
        <v>10</v>
      </c>
      <c r="BI82" s="607">
        <v>14</v>
      </c>
      <c r="BJ82" s="607">
        <v>19</v>
      </c>
      <c r="BK82" s="607">
        <v>9</v>
      </c>
      <c r="BL82" s="607">
        <v>9</v>
      </c>
      <c r="BM82" s="607">
        <v>7</v>
      </c>
      <c r="BN82" s="607">
        <v>11</v>
      </c>
      <c r="BO82" s="607">
        <v>12</v>
      </c>
      <c r="BP82" s="607">
        <v>9</v>
      </c>
      <c r="BQ82" s="607">
        <v>10</v>
      </c>
      <c r="BR82" s="607">
        <v>18</v>
      </c>
      <c r="BS82" s="607">
        <v>27</v>
      </c>
      <c r="BT82" s="607">
        <v>57</v>
      </c>
      <c r="BU82" s="607">
        <v>42</v>
      </c>
      <c r="BV82" s="410">
        <v>10</v>
      </c>
    </row>
    <row r="83" spans="1:74" s="73" customFormat="1" ht="18">
      <c r="A83" s="838" t="s">
        <v>149</v>
      </c>
      <c r="B83" s="598">
        <v>252</v>
      </c>
      <c r="C83" s="598">
        <v>200</v>
      </c>
      <c r="D83" s="598">
        <v>188</v>
      </c>
      <c r="E83" s="598">
        <v>326</v>
      </c>
      <c r="F83" s="598">
        <v>319</v>
      </c>
      <c r="G83" s="598">
        <v>235</v>
      </c>
      <c r="H83" s="598">
        <v>223</v>
      </c>
      <c r="I83" s="598">
        <v>316</v>
      </c>
      <c r="J83" s="598">
        <v>356</v>
      </c>
      <c r="K83" s="598">
        <v>243</v>
      </c>
      <c r="L83" s="598">
        <v>212</v>
      </c>
      <c r="M83" s="598">
        <v>387</v>
      </c>
      <c r="N83" s="598">
        <v>419</v>
      </c>
      <c r="O83" s="598">
        <v>409</v>
      </c>
      <c r="P83" s="598">
        <v>395</v>
      </c>
      <c r="Q83" s="598">
        <v>402</v>
      </c>
      <c r="R83" s="598">
        <v>438</v>
      </c>
      <c r="S83" s="598">
        <v>362</v>
      </c>
      <c r="T83" s="598">
        <v>332</v>
      </c>
      <c r="U83" s="598">
        <v>415</v>
      </c>
      <c r="V83" s="598">
        <v>448</v>
      </c>
      <c r="W83" s="598">
        <v>295</v>
      </c>
      <c r="X83" s="598">
        <v>293</v>
      </c>
      <c r="Y83" s="598">
        <v>362</v>
      </c>
      <c r="Z83" s="598">
        <v>352</v>
      </c>
      <c r="AA83" s="598">
        <v>284</v>
      </c>
      <c r="AB83" s="598">
        <v>295</v>
      </c>
      <c r="AC83" s="598">
        <v>379</v>
      </c>
      <c r="AD83" s="598">
        <v>370</v>
      </c>
      <c r="AE83" s="598">
        <v>250</v>
      </c>
      <c r="AF83" s="598">
        <v>230</v>
      </c>
      <c r="AG83" s="598">
        <v>410</v>
      </c>
      <c r="AH83" s="598">
        <v>334</v>
      </c>
      <c r="AI83" s="598">
        <v>241</v>
      </c>
      <c r="AJ83" s="598">
        <v>190</v>
      </c>
      <c r="AK83" s="598">
        <v>242</v>
      </c>
      <c r="AL83" s="598">
        <v>282</v>
      </c>
      <c r="AM83" s="598">
        <v>213</v>
      </c>
      <c r="AN83" s="598">
        <v>197</v>
      </c>
      <c r="AO83" s="598">
        <v>306</v>
      </c>
      <c r="AP83" s="598">
        <v>232</v>
      </c>
      <c r="AQ83" s="598">
        <v>143</v>
      </c>
      <c r="AR83" s="598">
        <v>131</v>
      </c>
      <c r="AS83" s="598">
        <v>173</v>
      </c>
      <c r="AT83" s="598">
        <v>182</v>
      </c>
      <c r="AU83" s="598">
        <v>124</v>
      </c>
      <c r="AV83" s="598">
        <v>104</v>
      </c>
      <c r="AW83" s="598">
        <v>116</v>
      </c>
      <c r="AX83" s="598">
        <v>166</v>
      </c>
      <c r="AY83" s="598">
        <v>111</v>
      </c>
      <c r="AZ83" s="598">
        <v>134</v>
      </c>
      <c r="BA83" s="598">
        <v>191</v>
      </c>
      <c r="BB83" s="598">
        <v>253</v>
      </c>
      <c r="BC83" s="598">
        <v>182</v>
      </c>
      <c r="BD83" s="598">
        <v>103</v>
      </c>
      <c r="BE83" s="598">
        <v>225</v>
      </c>
      <c r="BF83" s="598">
        <v>259</v>
      </c>
      <c r="BG83" s="598">
        <v>225</v>
      </c>
      <c r="BH83" s="598">
        <v>176</v>
      </c>
      <c r="BI83" s="598">
        <v>278</v>
      </c>
      <c r="BJ83" s="598">
        <v>273</v>
      </c>
      <c r="BK83" s="598">
        <v>212</v>
      </c>
      <c r="BL83" s="598">
        <v>181</v>
      </c>
      <c r="BM83" s="598">
        <v>220</v>
      </c>
      <c r="BN83" s="598">
        <v>307</v>
      </c>
      <c r="BO83" s="598">
        <v>232</v>
      </c>
      <c r="BP83" s="598">
        <v>278</v>
      </c>
      <c r="BQ83" s="598">
        <v>470</v>
      </c>
      <c r="BR83" s="598">
        <v>374</v>
      </c>
      <c r="BS83" s="598">
        <v>343</v>
      </c>
      <c r="BT83" s="598">
        <v>415</v>
      </c>
      <c r="BU83" s="598">
        <v>743</v>
      </c>
      <c r="BV83" s="410">
        <v>767</v>
      </c>
    </row>
    <row r="84" spans="1:74" s="73" customFormat="1" ht="18" hidden="1" outlineLevel="1">
      <c r="A84" s="838" t="s">
        <v>497</v>
      </c>
      <c r="B84" s="598">
        <v>251</v>
      </c>
      <c r="C84" s="598">
        <v>153</v>
      </c>
      <c r="D84" s="598">
        <v>208</v>
      </c>
      <c r="E84" s="598">
        <v>325</v>
      </c>
      <c r="F84" s="598">
        <v>310</v>
      </c>
      <c r="G84" s="598">
        <v>249</v>
      </c>
      <c r="H84" s="598">
        <v>212</v>
      </c>
      <c r="I84" s="598">
        <v>317</v>
      </c>
      <c r="J84" s="598">
        <v>326</v>
      </c>
      <c r="K84" s="598">
        <v>269</v>
      </c>
      <c r="L84" s="598">
        <v>248</v>
      </c>
      <c r="M84" s="598">
        <v>375</v>
      </c>
      <c r="N84" s="598">
        <v>455</v>
      </c>
      <c r="O84" s="598">
        <v>285</v>
      </c>
      <c r="P84" s="598">
        <v>462</v>
      </c>
      <c r="Q84" s="598">
        <v>494</v>
      </c>
      <c r="R84" s="598">
        <v>455</v>
      </c>
      <c r="S84" s="598">
        <v>329</v>
      </c>
      <c r="T84" s="598">
        <v>321</v>
      </c>
      <c r="U84" s="598">
        <v>351</v>
      </c>
      <c r="V84" s="598">
        <v>491</v>
      </c>
      <c r="W84" s="598">
        <v>304</v>
      </c>
      <c r="X84" s="598">
        <v>282</v>
      </c>
      <c r="Y84" s="598">
        <v>155</v>
      </c>
      <c r="Z84" s="598">
        <v>516</v>
      </c>
      <c r="AA84" s="598">
        <v>298</v>
      </c>
      <c r="AB84" s="598">
        <v>300</v>
      </c>
      <c r="AC84" s="598">
        <v>471</v>
      </c>
      <c r="AD84" s="598">
        <v>396</v>
      </c>
      <c r="AE84" s="598">
        <v>242</v>
      </c>
      <c r="AF84" s="598">
        <v>234</v>
      </c>
      <c r="AG84" s="598">
        <v>417</v>
      </c>
      <c r="AH84" s="598">
        <v>294</v>
      </c>
      <c r="AI84" s="598">
        <v>370</v>
      </c>
      <c r="AJ84" s="598">
        <v>95</v>
      </c>
      <c r="AK84" s="598">
        <v>313</v>
      </c>
      <c r="AL84" s="598">
        <v>293</v>
      </c>
      <c r="AM84" s="598">
        <v>181</v>
      </c>
      <c r="AN84" s="598">
        <v>154</v>
      </c>
      <c r="AO84" s="598">
        <v>348</v>
      </c>
      <c r="AP84" s="598">
        <v>232</v>
      </c>
      <c r="AQ84" s="598">
        <v>145</v>
      </c>
      <c r="AR84" s="598">
        <v>-622</v>
      </c>
      <c r="AS84" s="598">
        <v>-34</v>
      </c>
      <c r="AT84" s="598"/>
      <c r="AU84" s="598"/>
      <c r="AV84" s="598"/>
      <c r="AW84" s="598"/>
      <c r="AX84" s="598"/>
      <c r="AY84" s="598"/>
      <c r="AZ84" s="598"/>
      <c r="BA84" s="598"/>
      <c r="BB84" s="598"/>
      <c r="BC84" s="598"/>
      <c r="BD84" s="598"/>
      <c r="BE84" s="598"/>
      <c r="BF84" s="598"/>
      <c r="BG84" s="598"/>
      <c r="BH84" s="598"/>
      <c r="BI84" s="598"/>
      <c r="BJ84" s="598"/>
      <c r="BK84" s="598"/>
      <c r="BL84" s="598"/>
      <c r="BM84" s="598"/>
      <c r="BN84" s="598"/>
      <c r="BO84" s="598"/>
      <c r="BP84" s="598"/>
      <c r="BQ84" s="598"/>
      <c r="BR84" s="829"/>
      <c r="BS84" s="829"/>
      <c r="BT84" s="829"/>
      <c r="BU84" s="829"/>
      <c r="BV84" s="410">
        <v>0</v>
      </c>
    </row>
    <row r="85" spans="1:74" s="73" customFormat="1" ht="18" collapsed="1">
      <c r="A85" s="838" t="s">
        <v>48</v>
      </c>
      <c r="B85" s="59">
        <v>224</v>
      </c>
      <c r="C85" s="59">
        <v>172</v>
      </c>
      <c r="D85" s="59">
        <v>161</v>
      </c>
      <c r="E85" s="59">
        <v>297</v>
      </c>
      <c r="F85" s="59">
        <v>293</v>
      </c>
      <c r="G85" s="59">
        <v>208</v>
      </c>
      <c r="H85" s="59">
        <v>195</v>
      </c>
      <c r="I85" s="59">
        <v>289</v>
      </c>
      <c r="J85" s="59">
        <v>330</v>
      </c>
      <c r="K85" s="59">
        <v>217</v>
      </c>
      <c r="L85" s="59">
        <v>185</v>
      </c>
      <c r="M85" s="59">
        <v>363</v>
      </c>
      <c r="N85" s="59">
        <v>395</v>
      </c>
      <c r="O85" s="59">
        <v>384</v>
      </c>
      <c r="P85" s="59">
        <v>371</v>
      </c>
      <c r="Q85" s="59">
        <v>378</v>
      </c>
      <c r="R85" s="59">
        <v>415</v>
      </c>
      <c r="S85" s="59">
        <v>340</v>
      </c>
      <c r="T85" s="59">
        <v>308</v>
      </c>
      <c r="U85" s="59">
        <v>391</v>
      </c>
      <c r="V85" s="59">
        <v>424</v>
      </c>
      <c r="W85" s="59">
        <v>271</v>
      </c>
      <c r="X85" s="59">
        <v>267</v>
      </c>
      <c r="Y85" s="59">
        <v>336</v>
      </c>
      <c r="Z85" s="574">
        <v>325</v>
      </c>
      <c r="AA85" s="574">
        <v>257</v>
      </c>
      <c r="AB85" s="574">
        <v>268</v>
      </c>
      <c r="AC85" s="574">
        <v>351</v>
      </c>
      <c r="AD85" s="574">
        <v>342</v>
      </c>
      <c r="AE85" s="574">
        <v>222</v>
      </c>
      <c r="AF85" s="574">
        <v>201</v>
      </c>
      <c r="AG85" s="574">
        <v>381</v>
      </c>
      <c r="AH85" s="574">
        <v>303</v>
      </c>
      <c r="AI85" s="574">
        <v>210</v>
      </c>
      <c r="AJ85" s="574">
        <v>139</v>
      </c>
      <c r="AK85" s="574">
        <v>207</v>
      </c>
      <c r="AL85" s="574">
        <v>251</v>
      </c>
      <c r="AM85" s="574">
        <v>183</v>
      </c>
      <c r="AN85" s="574">
        <v>167</v>
      </c>
      <c r="AO85" s="574">
        <v>276</v>
      </c>
      <c r="AP85" s="574">
        <v>203</v>
      </c>
      <c r="AQ85" s="574">
        <v>114</v>
      </c>
      <c r="AR85" s="574">
        <v>102</v>
      </c>
      <c r="AS85" s="574">
        <v>142</v>
      </c>
      <c r="AT85" s="574">
        <v>155</v>
      </c>
      <c r="AU85" s="574">
        <v>98</v>
      </c>
      <c r="AV85" s="574">
        <v>77</v>
      </c>
      <c r="AW85" s="574">
        <v>87</v>
      </c>
      <c r="AX85" s="574">
        <v>136</v>
      </c>
      <c r="AY85" s="574">
        <v>78</v>
      </c>
      <c r="AZ85" s="574">
        <v>104</v>
      </c>
      <c r="BA85" s="574">
        <v>160</v>
      </c>
      <c r="BB85" s="574">
        <v>220</v>
      </c>
      <c r="BC85" s="574">
        <v>151</v>
      </c>
      <c r="BD85" s="574">
        <v>69</v>
      </c>
      <c r="BE85" s="574">
        <v>188</v>
      </c>
      <c r="BF85" s="574">
        <v>223</v>
      </c>
      <c r="BG85" s="574">
        <v>191</v>
      </c>
      <c r="BH85" s="574">
        <v>140</v>
      </c>
      <c r="BI85" s="574">
        <v>239</v>
      </c>
      <c r="BJ85" s="574">
        <v>235</v>
      </c>
      <c r="BK85" s="574">
        <v>173</v>
      </c>
      <c r="BL85" s="574">
        <v>136</v>
      </c>
      <c r="BM85" s="574">
        <v>177</v>
      </c>
      <c r="BN85" s="574">
        <v>268</v>
      </c>
      <c r="BO85" s="574">
        <v>190</v>
      </c>
      <c r="BP85" s="574">
        <v>237</v>
      </c>
      <c r="BQ85" s="574">
        <v>428</v>
      </c>
      <c r="BR85" s="574">
        <v>307</v>
      </c>
      <c r="BS85" s="574">
        <v>282</v>
      </c>
      <c r="BT85" s="574">
        <v>357</v>
      </c>
      <c r="BU85" s="574">
        <v>683</v>
      </c>
      <c r="BV85" s="415">
        <v>723</v>
      </c>
    </row>
    <row r="86" spans="1:74" s="73" customFormat="1" ht="18">
      <c r="A86" s="836" t="s">
        <v>770</v>
      </c>
      <c r="B86" s="598"/>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607"/>
      <c r="AA86" s="607"/>
      <c r="AB86" s="607"/>
      <c r="AC86" s="607"/>
      <c r="AD86" s="607"/>
      <c r="AE86" s="607"/>
      <c r="AF86" s="607"/>
      <c r="AG86" s="607"/>
      <c r="AH86" s="607"/>
      <c r="AI86" s="607"/>
      <c r="AJ86" s="607"/>
      <c r="AK86" s="607"/>
      <c r="AL86" s="607"/>
      <c r="AM86" s="607"/>
      <c r="AN86" s="607"/>
      <c r="AO86" s="607"/>
      <c r="AP86" s="607"/>
      <c r="AQ86" s="607">
        <v>-15</v>
      </c>
      <c r="AR86" s="607">
        <v>-784</v>
      </c>
      <c r="AS86" s="607">
        <v>-116</v>
      </c>
      <c r="AT86" s="607">
        <v>0</v>
      </c>
      <c r="AU86" s="607">
        <v>0</v>
      </c>
      <c r="AV86" s="607">
        <v>0</v>
      </c>
      <c r="AW86" s="607">
        <v>27</v>
      </c>
      <c r="AX86" s="607">
        <v>0</v>
      </c>
      <c r="AY86" s="607">
        <v>0</v>
      </c>
      <c r="AZ86" s="607">
        <v>0</v>
      </c>
      <c r="BA86" s="607">
        <v>6</v>
      </c>
      <c r="BB86" s="607">
        <v>0</v>
      </c>
      <c r="BC86" s="607">
        <v>0</v>
      </c>
      <c r="BD86" s="607">
        <v>0</v>
      </c>
      <c r="BE86" s="607">
        <v>-4</v>
      </c>
      <c r="BF86" s="607">
        <v>-3</v>
      </c>
      <c r="BG86" s="607">
        <v>0</v>
      </c>
      <c r="BH86" s="607">
        <v>0</v>
      </c>
      <c r="BI86" s="607">
        <v>0</v>
      </c>
      <c r="BJ86" s="607">
        <v>0</v>
      </c>
      <c r="BK86" s="607">
        <v>0</v>
      </c>
      <c r="BL86" s="607">
        <v>0</v>
      </c>
      <c r="BM86" s="607">
        <v>2</v>
      </c>
      <c r="BN86" s="607">
        <v>0</v>
      </c>
      <c r="BO86" s="607">
        <v>0</v>
      </c>
      <c r="BP86" s="607">
        <v>0</v>
      </c>
      <c r="BQ86" s="607">
        <v>0</v>
      </c>
      <c r="BR86" s="607">
        <v>0</v>
      </c>
      <c r="BS86" s="607">
        <v>0</v>
      </c>
      <c r="BT86" s="607">
        <v>0</v>
      </c>
      <c r="BU86" s="607">
        <v>0</v>
      </c>
      <c r="BV86" s="605">
        <v>0</v>
      </c>
    </row>
    <row r="87" spans="1:74" s="73" customFormat="1" ht="18">
      <c r="A87" s="836" t="s">
        <v>771</v>
      </c>
      <c r="B87" s="598">
        <v>0</v>
      </c>
      <c r="C87" s="598">
        <v>0</v>
      </c>
      <c r="D87" s="598">
        <v>3</v>
      </c>
      <c r="E87" s="598">
        <v>-6</v>
      </c>
      <c r="F87" s="598">
        <v>1</v>
      </c>
      <c r="G87" s="598">
        <v>4</v>
      </c>
      <c r="H87" s="598">
        <v>-1</v>
      </c>
      <c r="I87" s="598">
        <v>16</v>
      </c>
      <c r="J87" s="598">
        <v>0</v>
      </c>
      <c r="K87" s="598">
        <v>1</v>
      </c>
      <c r="L87" s="598">
        <v>0</v>
      </c>
      <c r="M87" s="598">
        <v>1</v>
      </c>
      <c r="N87" s="598">
        <v>2</v>
      </c>
      <c r="O87" s="598">
        <v>0</v>
      </c>
      <c r="P87" s="598">
        <v>2</v>
      </c>
      <c r="Q87" s="598">
        <v>60</v>
      </c>
      <c r="R87" s="598">
        <v>0</v>
      </c>
      <c r="S87" s="598">
        <v>9</v>
      </c>
      <c r="T87" s="598">
        <v>6</v>
      </c>
      <c r="U87" s="598">
        <v>6</v>
      </c>
      <c r="V87" s="598">
        <v>19</v>
      </c>
      <c r="W87" s="598">
        <v>3</v>
      </c>
      <c r="X87" s="598">
        <v>0</v>
      </c>
      <c r="Y87" s="598">
        <v>7</v>
      </c>
      <c r="Z87" s="607">
        <v>80</v>
      </c>
      <c r="AA87" s="607">
        <v>-1</v>
      </c>
      <c r="AB87" s="607">
        <v>0</v>
      </c>
      <c r="AC87" s="607">
        <v>7</v>
      </c>
      <c r="AD87" s="607">
        <v>58</v>
      </c>
      <c r="AE87" s="607">
        <v>0</v>
      </c>
      <c r="AF87" s="607">
        <v>-1</v>
      </c>
      <c r="AG87" s="607">
        <v>23</v>
      </c>
      <c r="AH87" s="607">
        <v>0</v>
      </c>
      <c r="AI87" s="607">
        <v>0</v>
      </c>
      <c r="AJ87" s="607">
        <v>9</v>
      </c>
      <c r="AK87" s="607">
        <v>9</v>
      </c>
      <c r="AL87" s="607">
        <v>1</v>
      </c>
      <c r="AM87" s="607">
        <v>5</v>
      </c>
      <c r="AN87" s="607">
        <v>1</v>
      </c>
      <c r="AO87" s="607">
        <v>46</v>
      </c>
      <c r="AP87" s="607">
        <v>3</v>
      </c>
      <c r="AQ87" s="607">
        <v>0</v>
      </c>
      <c r="AR87" s="607">
        <v>14</v>
      </c>
      <c r="AS87" s="607">
        <v>0</v>
      </c>
      <c r="AT87" s="607">
        <v>0</v>
      </c>
      <c r="AU87" s="607">
        <v>0</v>
      </c>
      <c r="AV87" s="607">
        <v>0</v>
      </c>
      <c r="AW87" s="607">
        <v>0</v>
      </c>
      <c r="AX87" s="607">
        <v>1</v>
      </c>
      <c r="AY87" s="607">
        <v>0</v>
      </c>
      <c r="AZ87" s="607">
        <v>0</v>
      </c>
      <c r="BA87" s="607">
        <v>0</v>
      </c>
      <c r="BB87" s="607">
        <v>0</v>
      </c>
      <c r="BC87" s="607">
        <v>77</v>
      </c>
      <c r="BD87" s="607">
        <v>0</v>
      </c>
      <c r="BE87" s="607">
        <v>0</v>
      </c>
      <c r="BF87" s="607">
        <v>3</v>
      </c>
      <c r="BG87" s="607">
        <v>0</v>
      </c>
      <c r="BH87" s="607">
        <v>0</v>
      </c>
      <c r="BI87" s="607">
        <v>0</v>
      </c>
      <c r="BJ87" s="607">
        <v>0</v>
      </c>
      <c r="BK87" s="607">
        <v>0</v>
      </c>
      <c r="BL87" s="607">
        <v>0</v>
      </c>
      <c r="BM87" s="607">
        <v>0</v>
      </c>
      <c r="BN87" s="607">
        <v>50</v>
      </c>
      <c r="BO87" s="607">
        <v>0</v>
      </c>
      <c r="BP87" s="607">
        <v>0</v>
      </c>
      <c r="BQ87" s="607">
        <v>0</v>
      </c>
      <c r="BR87" s="607">
        <v>0</v>
      </c>
      <c r="BS87" s="607">
        <v>644</v>
      </c>
      <c r="BT87" s="607">
        <v>0</v>
      </c>
      <c r="BU87" s="607">
        <v>4</v>
      </c>
      <c r="BV87" s="605">
        <v>0</v>
      </c>
    </row>
    <row r="88" spans="1:74" s="73" customFormat="1" ht="21">
      <c r="A88" s="836" t="s">
        <v>1061</v>
      </c>
      <c r="B88" s="598">
        <v>-1</v>
      </c>
      <c r="C88" s="598">
        <v>-47</v>
      </c>
      <c r="D88" s="598">
        <v>17</v>
      </c>
      <c r="E88" s="598">
        <v>5</v>
      </c>
      <c r="F88" s="598">
        <v>-9</v>
      </c>
      <c r="G88" s="598">
        <v>8</v>
      </c>
      <c r="H88" s="598">
        <v>-12</v>
      </c>
      <c r="I88" s="598">
        <v>-21</v>
      </c>
      <c r="J88" s="598">
        <v>-30</v>
      </c>
      <c r="K88" s="598">
        <v>24</v>
      </c>
      <c r="L88" s="598">
        <v>36</v>
      </c>
      <c r="M88" s="598">
        <v>-12</v>
      </c>
      <c r="N88" s="598">
        <v>36</v>
      </c>
      <c r="O88" s="598">
        <v>-124</v>
      </c>
      <c r="P88" s="598">
        <v>56</v>
      </c>
      <c r="Q88" s="598">
        <v>85</v>
      </c>
      <c r="R88" s="598">
        <v>13</v>
      </c>
      <c r="S88" s="598">
        <v>-34</v>
      </c>
      <c r="T88" s="598">
        <v>-11</v>
      </c>
      <c r="U88" s="598">
        <v>-65</v>
      </c>
      <c r="V88" s="598">
        <v>43</v>
      </c>
      <c r="W88" s="598">
        <v>8</v>
      </c>
      <c r="X88" s="598">
        <v>-16</v>
      </c>
      <c r="Y88" s="598">
        <v>-207</v>
      </c>
      <c r="Z88" s="607">
        <v>164</v>
      </c>
      <c r="AA88" s="607">
        <v>12</v>
      </c>
      <c r="AB88" s="607">
        <v>5</v>
      </c>
      <c r="AC88" s="607">
        <v>92</v>
      </c>
      <c r="AD88" s="607">
        <v>-21</v>
      </c>
      <c r="AE88" s="607">
        <v>-8</v>
      </c>
      <c r="AF88" s="607">
        <v>4</v>
      </c>
      <c r="AG88" s="607">
        <v>-3</v>
      </c>
      <c r="AH88" s="607">
        <v>-45</v>
      </c>
      <c r="AI88" s="607">
        <v>128</v>
      </c>
      <c r="AJ88" s="607">
        <v>-109</v>
      </c>
      <c r="AK88" s="607">
        <v>64</v>
      </c>
      <c r="AL88" s="607">
        <v>10</v>
      </c>
      <c r="AM88" s="607">
        <v>-37</v>
      </c>
      <c r="AN88" s="607">
        <v>-43</v>
      </c>
      <c r="AO88" s="607">
        <v>-3</v>
      </c>
      <c r="AP88" s="607">
        <v>-3</v>
      </c>
      <c r="AQ88" s="607">
        <v>17</v>
      </c>
      <c r="AR88" s="607">
        <v>17</v>
      </c>
      <c r="AS88" s="607">
        <v>-91</v>
      </c>
      <c r="AT88" s="607">
        <v>56</v>
      </c>
      <c r="AU88" s="607">
        <v>-66</v>
      </c>
      <c r="AV88" s="607">
        <v>-59</v>
      </c>
      <c r="AW88" s="607">
        <v>-37</v>
      </c>
      <c r="AX88" s="607">
        <v>93</v>
      </c>
      <c r="AY88" s="607">
        <v>-43</v>
      </c>
      <c r="AZ88" s="607">
        <v>-30</v>
      </c>
      <c r="BA88" s="607">
        <v>-4</v>
      </c>
      <c r="BB88" s="607">
        <v>59</v>
      </c>
      <c r="BC88" s="607">
        <v>1</v>
      </c>
      <c r="BD88" s="607">
        <v>-25</v>
      </c>
      <c r="BE88" s="607">
        <v>-1</v>
      </c>
      <c r="BF88" s="607">
        <v>-16</v>
      </c>
      <c r="BG88" s="607">
        <v>4</v>
      </c>
      <c r="BH88" s="607">
        <v>-29</v>
      </c>
      <c r="BI88" s="607">
        <v>27</v>
      </c>
      <c r="BJ88" s="607">
        <v>45</v>
      </c>
      <c r="BK88" s="607">
        <v>-39</v>
      </c>
      <c r="BL88" s="607">
        <v>0</v>
      </c>
      <c r="BM88" s="607">
        <v>-18</v>
      </c>
      <c r="BN88" s="607">
        <v>-2</v>
      </c>
      <c r="BO88" s="607">
        <v>-8</v>
      </c>
      <c r="BP88" s="607">
        <v>-66</v>
      </c>
      <c r="BQ88" s="607">
        <v>-31</v>
      </c>
      <c r="BR88" s="607">
        <v>4</v>
      </c>
      <c r="BS88" s="607">
        <v>-341</v>
      </c>
      <c r="BT88" s="607">
        <v>67</v>
      </c>
      <c r="BU88" s="607">
        <v>121</v>
      </c>
      <c r="BV88" s="605">
        <v>326</v>
      </c>
    </row>
    <row r="89" spans="1:74" s="73" customFormat="1" ht="18">
      <c r="A89" s="839" t="s">
        <v>50</v>
      </c>
      <c r="B89" s="59">
        <v>223</v>
      </c>
      <c r="C89" s="59">
        <v>125</v>
      </c>
      <c r="D89" s="59">
        <v>181</v>
      </c>
      <c r="E89" s="59">
        <v>296</v>
      </c>
      <c r="F89" s="59">
        <v>284</v>
      </c>
      <c r="G89" s="59">
        <v>216</v>
      </c>
      <c r="H89" s="59">
        <v>183</v>
      </c>
      <c r="I89" s="59">
        <v>268</v>
      </c>
      <c r="J89" s="59">
        <v>300</v>
      </c>
      <c r="K89" s="59">
        <v>241</v>
      </c>
      <c r="L89" s="59">
        <v>221</v>
      </c>
      <c r="M89" s="59">
        <v>351</v>
      </c>
      <c r="N89" s="59">
        <v>431</v>
      </c>
      <c r="O89" s="59">
        <v>260</v>
      </c>
      <c r="P89" s="59">
        <v>427</v>
      </c>
      <c r="Q89" s="59">
        <v>463</v>
      </c>
      <c r="R89" s="59">
        <v>428</v>
      </c>
      <c r="S89" s="59">
        <v>306</v>
      </c>
      <c r="T89" s="59">
        <v>297</v>
      </c>
      <c r="U89" s="59">
        <v>326</v>
      </c>
      <c r="V89" s="59">
        <v>467</v>
      </c>
      <c r="W89" s="59">
        <v>279</v>
      </c>
      <c r="X89" s="59">
        <v>251</v>
      </c>
      <c r="Y89" s="59">
        <v>129</v>
      </c>
      <c r="Z89" s="574">
        <v>489</v>
      </c>
      <c r="AA89" s="574">
        <v>269</v>
      </c>
      <c r="AB89" s="574">
        <v>273</v>
      </c>
      <c r="AC89" s="574">
        <v>443</v>
      </c>
      <c r="AD89" s="574">
        <v>321</v>
      </c>
      <c r="AE89" s="574">
        <v>214</v>
      </c>
      <c r="AF89" s="574">
        <v>205</v>
      </c>
      <c r="AG89" s="574">
        <v>378</v>
      </c>
      <c r="AH89" s="574">
        <v>263</v>
      </c>
      <c r="AI89" s="574">
        <v>338</v>
      </c>
      <c r="AJ89" s="574">
        <v>44</v>
      </c>
      <c r="AK89" s="574">
        <v>278</v>
      </c>
      <c r="AL89" s="574">
        <v>262</v>
      </c>
      <c r="AM89" s="574">
        <v>151</v>
      </c>
      <c r="AN89" s="574">
        <v>124</v>
      </c>
      <c r="AO89" s="574">
        <v>318</v>
      </c>
      <c r="AP89" s="574">
        <v>203</v>
      </c>
      <c r="AQ89" s="574">
        <v>117</v>
      </c>
      <c r="AR89" s="574">
        <v>-651</v>
      </c>
      <c r="AS89" s="574">
        <v>-65</v>
      </c>
      <c r="AT89" s="574">
        <v>211</v>
      </c>
      <c r="AU89" s="574">
        <v>32</v>
      </c>
      <c r="AV89" s="574">
        <v>18</v>
      </c>
      <c r="AW89" s="574">
        <v>77</v>
      </c>
      <c r="AX89" s="574">
        <v>230</v>
      </c>
      <c r="AY89" s="574">
        <v>34</v>
      </c>
      <c r="AZ89" s="574">
        <v>74</v>
      </c>
      <c r="BA89" s="574">
        <v>163</v>
      </c>
      <c r="BB89" s="574">
        <v>279</v>
      </c>
      <c r="BC89" s="574">
        <v>229</v>
      </c>
      <c r="BD89" s="574">
        <v>45</v>
      </c>
      <c r="BE89" s="574">
        <v>184</v>
      </c>
      <c r="BF89" s="574">
        <v>209</v>
      </c>
      <c r="BG89" s="574">
        <v>194</v>
      </c>
      <c r="BH89" s="574">
        <v>111</v>
      </c>
      <c r="BI89" s="574">
        <v>266</v>
      </c>
      <c r="BJ89" s="574">
        <v>281</v>
      </c>
      <c r="BK89" s="574">
        <v>134</v>
      </c>
      <c r="BL89" s="574">
        <v>136</v>
      </c>
      <c r="BM89" s="574">
        <v>160</v>
      </c>
      <c r="BN89" s="574">
        <v>316</v>
      </c>
      <c r="BO89" s="574">
        <v>183</v>
      </c>
      <c r="BP89" s="574">
        <v>171</v>
      </c>
      <c r="BQ89" s="574">
        <v>397</v>
      </c>
      <c r="BR89" s="574">
        <v>312</v>
      </c>
      <c r="BS89" s="574">
        <v>585</v>
      </c>
      <c r="BT89" s="574">
        <v>424</v>
      </c>
      <c r="BU89" s="574">
        <v>808</v>
      </c>
      <c r="BV89" s="415">
        <v>1049</v>
      </c>
    </row>
    <row r="90" spans="1:74" s="73" customFormat="1">
      <c r="A90" s="836"/>
      <c r="B90" s="598"/>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607"/>
      <c r="AA90" s="607"/>
      <c r="AB90" s="607"/>
      <c r="AF90" s="612"/>
      <c r="AG90" s="583"/>
      <c r="AH90" s="583"/>
      <c r="AI90" s="583"/>
      <c r="AJ90" s="583"/>
      <c r="AK90" s="583"/>
      <c r="AL90" s="583"/>
      <c r="AM90" s="583"/>
      <c r="AN90" s="583"/>
      <c r="AO90" s="583"/>
      <c r="AP90" s="583"/>
      <c r="AQ90" s="583"/>
      <c r="AR90" s="583"/>
      <c r="AS90" s="583"/>
      <c r="AT90" s="583"/>
      <c r="AU90" s="583"/>
      <c r="AV90" s="583"/>
      <c r="AW90" s="583"/>
      <c r="AX90" s="583"/>
      <c r="AY90" s="583"/>
      <c r="AZ90" s="583"/>
      <c r="BA90" s="583"/>
      <c r="BB90" s="583"/>
      <c r="BC90" s="583"/>
      <c r="BD90" s="583"/>
      <c r="BE90" s="583"/>
      <c r="BF90" s="583"/>
      <c r="BG90" s="583"/>
      <c r="BH90" s="583"/>
      <c r="BI90" s="583"/>
      <c r="BJ90" s="583"/>
      <c r="BK90" s="583"/>
      <c r="BL90" s="583"/>
      <c r="BM90" s="583"/>
      <c r="BN90" s="583"/>
      <c r="BO90" s="583"/>
      <c r="BP90" s="583"/>
      <c r="BQ90" s="583"/>
      <c r="BR90" s="998"/>
      <c r="BS90" s="998"/>
      <c r="BT90" s="998"/>
      <c r="BU90" s="998"/>
      <c r="BV90" s="411"/>
    </row>
    <row r="91" spans="1:74" s="73" customFormat="1" ht="18">
      <c r="A91" s="836" t="s">
        <v>845</v>
      </c>
      <c r="B91" s="598"/>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607"/>
      <c r="AA91" s="607"/>
      <c r="AB91" s="607"/>
      <c r="AF91" s="612"/>
      <c r="AG91" s="583"/>
      <c r="AH91" s="583"/>
      <c r="AI91" s="583"/>
      <c r="AJ91" s="583"/>
      <c r="AK91" s="583"/>
      <c r="AL91" s="583"/>
      <c r="AM91" s="583"/>
      <c r="AN91" s="583"/>
      <c r="AO91" s="583"/>
      <c r="AP91" s="583"/>
      <c r="AQ91" s="583"/>
      <c r="AR91" s="583"/>
      <c r="AS91" s="583"/>
      <c r="AT91" s="583"/>
      <c r="AU91" s="583"/>
      <c r="AV91" s="583"/>
      <c r="AW91" s="583"/>
      <c r="AX91" s="583"/>
      <c r="AY91" s="583"/>
      <c r="AZ91" s="583"/>
      <c r="BA91" s="583"/>
      <c r="BB91" s="583"/>
      <c r="BC91" s="583"/>
      <c r="BD91" s="583"/>
      <c r="BE91" s="583"/>
      <c r="BF91" s="583"/>
      <c r="BG91" s="583"/>
      <c r="BH91" s="583"/>
      <c r="BI91" s="583"/>
      <c r="BJ91" s="602">
        <v>2</v>
      </c>
      <c r="BK91" s="602">
        <v>2</v>
      </c>
      <c r="BL91" s="602">
        <v>3</v>
      </c>
      <c r="BM91" s="602">
        <v>5</v>
      </c>
      <c r="BN91" s="602">
        <v>0</v>
      </c>
      <c r="BO91" s="602">
        <v>11</v>
      </c>
      <c r="BP91" s="602">
        <v>2</v>
      </c>
      <c r="BQ91" s="602">
        <v>-13</v>
      </c>
      <c r="BR91" s="602">
        <v>10</v>
      </c>
      <c r="BS91" s="602">
        <v>10</v>
      </c>
      <c r="BT91" s="602">
        <v>15</v>
      </c>
      <c r="BU91" s="602">
        <v>-68</v>
      </c>
      <c r="BV91" s="605">
        <v>10</v>
      </c>
    </row>
    <row r="92" spans="1:74" s="73" customFormat="1" ht="18">
      <c r="A92" s="836" t="s">
        <v>499</v>
      </c>
      <c r="B92" s="597">
        <v>-6</v>
      </c>
      <c r="C92" s="597">
        <v>-18</v>
      </c>
      <c r="D92" s="597">
        <v>-1</v>
      </c>
      <c r="E92" s="597">
        <v>4</v>
      </c>
      <c r="F92" s="597">
        <v>0</v>
      </c>
      <c r="G92" s="597">
        <v>-4</v>
      </c>
      <c r="H92" s="597">
        <v>-5</v>
      </c>
      <c r="I92" s="597">
        <v>0</v>
      </c>
      <c r="J92" s="597">
        <v>-6</v>
      </c>
      <c r="K92" s="597">
        <v>-5</v>
      </c>
      <c r="L92" s="597">
        <v>-9</v>
      </c>
      <c r="M92" s="597">
        <v>-3</v>
      </c>
      <c r="N92" s="597">
        <v>-8</v>
      </c>
      <c r="O92" s="597">
        <v>1</v>
      </c>
      <c r="P92" s="597">
        <v>-6</v>
      </c>
      <c r="Q92" s="597">
        <v>39</v>
      </c>
      <c r="R92" s="597">
        <v>-6</v>
      </c>
      <c r="S92" s="597">
        <v>-5</v>
      </c>
      <c r="T92" s="597">
        <v>-9</v>
      </c>
      <c r="U92" s="597">
        <v>-15</v>
      </c>
      <c r="V92" s="597">
        <v>-8</v>
      </c>
      <c r="W92" s="597">
        <v>-15</v>
      </c>
      <c r="X92" s="597">
        <v>-4</v>
      </c>
      <c r="Y92" s="597">
        <v>2</v>
      </c>
      <c r="Z92" s="606">
        <v>-4</v>
      </c>
      <c r="AA92" s="606">
        <v>-12</v>
      </c>
      <c r="AB92" s="606">
        <v>-11</v>
      </c>
      <c r="AC92" s="606">
        <v>30</v>
      </c>
      <c r="AD92" s="606">
        <v>-7</v>
      </c>
      <c r="AE92" s="606">
        <v>-7</v>
      </c>
      <c r="AF92" s="606">
        <v>-6</v>
      </c>
      <c r="AG92" s="606">
        <v>8</v>
      </c>
      <c r="AH92" s="606">
        <v>-11</v>
      </c>
      <c r="AI92" s="606">
        <v>2</v>
      </c>
      <c r="AJ92" s="606">
        <v>-13</v>
      </c>
      <c r="AK92" s="606">
        <v>27</v>
      </c>
      <c r="AL92" s="606">
        <v>-10</v>
      </c>
      <c r="AM92" s="606">
        <v>-10</v>
      </c>
      <c r="AN92" s="606">
        <v>-7</v>
      </c>
      <c r="AO92" s="606">
        <v>12</v>
      </c>
      <c r="AP92" s="606">
        <v>-4</v>
      </c>
      <c r="AQ92" s="606">
        <v>-4</v>
      </c>
      <c r="AR92" s="606">
        <v>-106</v>
      </c>
      <c r="AS92" s="606">
        <v>4</v>
      </c>
      <c r="AT92" s="606">
        <v>-4</v>
      </c>
      <c r="AU92" s="606">
        <v>-1</v>
      </c>
      <c r="AV92" s="606">
        <v>-4</v>
      </c>
      <c r="AW92" s="606">
        <v>-25</v>
      </c>
      <c r="AX92" s="606">
        <v>-1</v>
      </c>
      <c r="AY92" s="606">
        <v>-5</v>
      </c>
      <c r="AZ92" s="606">
        <v>5</v>
      </c>
      <c r="BA92" s="606">
        <v>1</v>
      </c>
      <c r="BB92" s="606">
        <v>-2</v>
      </c>
      <c r="BC92" s="606">
        <v>-4</v>
      </c>
      <c r="BD92" s="606">
        <v>1</v>
      </c>
      <c r="BE92" s="606">
        <v>-67</v>
      </c>
      <c r="BF92" s="606">
        <v>14</v>
      </c>
      <c r="BG92" s="606">
        <v>24</v>
      </c>
      <c r="BH92" s="606">
        <v>6</v>
      </c>
      <c r="BI92" s="606">
        <v>-34</v>
      </c>
      <c r="BJ92" s="606">
        <v>-38</v>
      </c>
      <c r="BK92" s="606">
        <v>14</v>
      </c>
      <c r="BL92" s="606">
        <v>7</v>
      </c>
      <c r="BM92" s="606">
        <v>46</v>
      </c>
      <c r="BN92" s="606">
        <v>20</v>
      </c>
      <c r="BO92" s="606">
        <v>28</v>
      </c>
      <c r="BP92" s="606">
        <v>4</v>
      </c>
      <c r="BQ92" s="606">
        <v>12</v>
      </c>
      <c r="BR92" s="606">
        <v>-54</v>
      </c>
      <c r="BS92" s="606">
        <v>-57</v>
      </c>
      <c r="BT92" s="606">
        <v>-9</v>
      </c>
      <c r="BU92" s="606">
        <v>-59</v>
      </c>
      <c r="BV92" s="604">
        <v>23</v>
      </c>
    </row>
    <row r="93" spans="1:74" s="73" customFormat="1" ht="18">
      <c r="A93" s="836" t="s">
        <v>46</v>
      </c>
      <c r="B93" s="597">
        <v>28</v>
      </c>
      <c r="C93" s="597">
        <v>28</v>
      </c>
      <c r="D93" s="597">
        <v>27</v>
      </c>
      <c r="E93" s="597">
        <v>29</v>
      </c>
      <c r="F93" s="597">
        <v>26</v>
      </c>
      <c r="G93" s="597">
        <v>27</v>
      </c>
      <c r="H93" s="597">
        <v>28</v>
      </c>
      <c r="I93" s="597">
        <v>27</v>
      </c>
      <c r="J93" s="597">
        <v>26</v>
      </c>
      <c r="K93" s="597">
        <v>26</v>
      </c>
      <c r="L93" s="597">
        <v>27</v>
      </c>
      <c r="M93" s="597">
        <v>24</v>
      </c>
      <c r="N93" s="597">
        <v>24</v>
      </c>
      <c r="O93" s="597">
        <v>25</v>
      </c>
      <c r="P93" s="597">
        <v>24</v>
      </c>
      <c r="Q93" s="597">
        <v>24</v>
      </c>
      <c r="R93" s="597">
        <v>23</v>
      </c>
      <c r="S93" s="597">
        <v>22</v>
      </c>
      <c r="T93" s="597">
        <v>24</v>
      </c>
      <c r="U93" s="597">
        <v>24</v>
      </c>
      <c r="V93" s="597">
        <v>24</v>
      </c>
      <c r="W93" s="597">
        <v>24</v>
      </c>
      <c r="X93" s="597">
        <v>26</v>
      </c>
      <c r="Y93" s="597">
        <v>26</v>
      </c>
      <c r="Z93" s="606">
        <v>27</v>
      </c>
      <c r="AA93" s="606">
        <v>27</v>
      </c>
      <c r="AB93" s="606">
        <v>27</v>
      </c>
      <c r="AC93" s="606">
        <v>28</v>
      </c>
      <c r="AD93" s="606">
        <v>28</v>
      </c>
      <c r="AE93" s="606">
        <v>28</v>
      </c>
      <c r="AF93" s="606">
        <v>29</v>
      </c>
      <c r="AG93" s="606">
        <v>29</v>
      </c>
      <c r="AH93" s="606">
        <v>31</v>
      </c>
      <c r="AI93" s="606">
        <v>32</v>
      </c>
      <c r="AJ93" s="606">
        <v>51</v>
      </c>
      <c r="AK93" s="606">
        <v>35</v>
      </c>
      <c r="AL93" s="606">
        <v>31</v>
      </c>
      <c r="AM93" s="606">
        <v>30</v>
      </c>
      <c r="AN93" s="606">
        <v>30</v>
      </c>
      <c r="AO93" s="606">
        <v>30</v>
      </c>
      <c r="AP93" s="606">
        <v>29</v>
      </c>
      <c r="AQ93" s="606">
        <v>29</v>
      </c>
      <c r="AR93" s="606">
        <v>30</v>
      </c>
      <c r="AS93" s="606">
        <v>31</v>
      </c>
      <c r="AT93" s="606">
        <v>27</v>
      </c>
      <c r="AU93" s="606">
        <v>26</v>
      </c>
      <c r="AV93" s="606">
        <v>27</v>
      </c>
      <c r="AW93" s="606">
        <v>30</v>
      </c>
      <c r="AX93" s="606">
        <v>30</v>
      </c>
      <c r="AY93" s="606">
        <v>34</v>
      </c>
      <c r="AZ93" s="606">
        <v>30</v>
      </c>
      <c r="BA93" s="606">
        <v>31</v>
      </c>
      <c r="BB93" s="606">
        <v>34</v>
      </c>
      <c r="BC93" s="606">
        <v>32</v>
      </c>
      <c r="BD93" s="606">
        <v>33</v>
      </c>
      <c r="BE93" s="606">
        <v>37</v>
      </c>
      <c r="BF93" s="606">
        <v>35</v>
      </c>
      <c r="BG93" s="606">
        <v>35</v>
      </c>
      <c r="BH93" s="606">
        <v>36</v>
      </c>
      <c r="BI93" s="606">
        <v>39</v>
      </c>
      <c r="BJ93" s="606">
        <v>38</v>
      </c>
      <c r="BK93" s="606">
        <v>39</v>
      </c>
      <c r="BL93" s="606">
        <v>44</v>
      </c>
      <c r="BM93" s="606">
        <v>42</v>
      </c>
      <c r="BN93" s="606">
        <v>40</v>
      </c>
      <c r="BO93" s="606">
        <v>42</v>
      </c>
      <c r="BP93" s="606">
        <v>40</v>
      </c>
      <c r="BQ93" s="606">
        <v>42</v>
      </c>
      <c r="BR93" s="606">
        <v>67</v>
      </c>
      <c r="BS93" s="606">
        <v>60</v>
      </c>
      <c r="BT93" s="606">
        <v>58</v>
      </c>
      <c r="BU93" s="606">
        <v>61</v>
      </c>
      <c r="BV93" s="604">
        <v>44</v>
      </c>
    </row>
    <row r="94" spans="1:74" s="73" customFormat="1">
      <c r="A94" s="836"/>
      <c r="B94" s="597"/>
      <c r="C94" s="597"/>
      <c r="D94" s="597"/>
      <c r="E94" s="597"/>
      <c r="F94" s="597"/>
      <c r="G94" s="597"/>
      <c r="H94" s="597"/>
      <c r="I94" s="597"/>
      <c r="J94" s="597"/>
      <c r="K94" s="597"/>
      <c r="L94" s="597"/>
      <c r="M94" s="597"/>
      <c r="N94" s="597"/>
      <c r="O94" s="64"/>
      <c r="P94" s="597"/>
      <c r="Q94" s="597"/>
      <c r="R94" s="597"/>
      <c r="S94" s="597"/>
      <c r="T94" s="597"/>
      <c r="U94" s="597"/>
      <c r="V94" s="597"/>
      <c r="W94" s="597"/>
      <c r="X94" s="597"/>
      <c r="Y94" s="597"/>
      <c r="Z94" s="606"/>
      <c r="AA94" s="606"/>
      <c r="AB94" s="606"/>
      <c r="AF94" s="612"/>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3"/>
      <c r="BR94" s="998"/>
      <c r="BS94" s="998"/>
      <c r="BT94" s="998"/>
      <c r="BU94" s="998"/>
      <c r="BV94" s="411"/>
    </row>
    <row r="95" spans="1:74" s="73" customFormat="1" ht="18">
      <c r="A95" s="836" t="s">
        <v>312</v>
      </c>
      <c r="B95" s="597">
        <v>18</v>
      </c>
      <c r="C95" s="597">
        <v>21</v>
      </c>
      <c r="D95" s="597">
        <v>19</v>
      </c>
      <c r="E95" s="597">
        <v>25</v>
      </c>
      <c r="F95" s="597">
        <v>20</v>
      </c>
      <c r="G95" s="597">
        <v>21</v>
      </c>
      <c r="H95" s="597">
        <v>21</v>
      </c>
      <c r="I95" s="597">
        <v>33</v>
      </c>
      <c r="J95" s="597">
        <v>16</v>
      </c>
      <c r="K95" s="597">
        <v>24</v>
      </c>
      <c r="L95" s="597">
        <v>21</v>
      </c>
      <c r="M95" s="597">
        <v>32</v>
      </c>
      <c r="N95" s="597">
        <v>18</v>
      </c>
      <c r="O95" s="597">
        <v>32</v>
      </c>
      <c r="P95" s="597">
        <v>35</v>
      </c>
      <c r="Q95" s="597">
        <v>49</v>
      </c>
      <c r="R95" s="597">
        <v>21</v>
      </c>
      <c r="S95" s="597">
        <v>23</v>
      </c>
      <c r="T95" s="597">
        <v>20</v>
      </c>
      <c r="U95" s="597">
        <v>32</v>
      </c>
      <c r="V95" s="597">
        <v>13</v>
      </c>
      <c r="W95" s="597">
        <v>22</v>
      </c>
      <c r="X95" s="597">
        <v>27</v>
      </c>
      <c r="Y95" s="597">
        <v>35</v>
      </c>
      <c r="Z95" s="606">
        <v>17</v>
      </c>
      <c r="AA95" s="606">
        <v>35</v>
      </c>
      <c r="AB95" s="606">
        <v>31</v>
      </c>
      <c r="AC95" s="606">
        <v>48</v>
      </c>
      <c r="AD95" s="606">
        <v>24</v>
      </c>
      <c r="AE95" s="606">
        <v>36</v>
      </c>
      <c r="AF95" s="606">
        <v>66</v>
      </c>
      <c r="AG95" s="606">
        <v>64</v>
      </c>
      <c r="AH95" s="606">
        <v>26</v>
      </c>
      <c r="AI95" s="606">
        <v>43</v>
      </c>
      <c r="AJ95" s="606">
        <v>48</v>
      </c>
      <c r="AK95" s="606">
        <v>62</v>
      </c>
      <c r="AL95" s="606">
        <v>35</v>
      </c>
      <c r="AM95" s="606">
        <v>37</v>
      </c>
      <c r="AN95" s="606">
        <v>65</v>
      </c>
      <c r="AO95" s="606">
        <v>59</v>
      </c>
      <c r="AP95" s="606">
        <v>28</v>
      </c>
      <c r="AQ95" s="606">
        <v>37</v>
      </c>
      <c r="AR95" s="606">
        <v>52</v>
      </c>
      <c r="AS95" s="606">
        <v>70</v>
      </c>
      <c r="AT95" s="606">
        <v>25</v>
      </c>
      <c r="AU95" s="606">
        <v>50</v>
      </c>
      <c r="AV95" s="606">
        <v>44</v>
      </c>
      <c r="AW95" s="606">
        <v>78</v>
      </c>
      <c r="AX95" s="606">
        <v>24</v>
      </c>
      <c r="AY95" s="606">
        <v>40</v>
      </c>
      <c r="AZ95" s="606">
        <v>56</v>
      </c>
      <c r="BA95" s="606">
        <v>53</v>
      </c>
      <c r="BB95" s="606">
        <v>47</v>
      </c>
      <c r="BC95" s="606">
        <v>45</v>
      </c>
      <c r="BD95" s="606">
        <v>68</v>
      </c>
      <c r="BE95" s="606">
        <v>88</v>
      </c>
      <c r="BF95" s="606">
        <v>38</v>
      </c>
      <c r="BG95" s="606">
        <v>58</v>
      </c>
      <c r="BH95" s="606">
        <v>74</v>
      </c>
      <c r="BI95" s="606">
        <v>77</v>
      </c>
      <c r="BJ95" s="606">
        <v>30</v>
      </c>
      <c r="BK95" s="606">
        <v>31</v>
      </c>
      <c r="BL95" s="606">
        <v>46</v>
      </c>
      <c r="BM95" s="606">
        <v>52</v>
      </c>
      <c r="BN95" s="606">
        <v>27</v>
      </c>
      <c r="BO95" s="606">
        <v>35</v>
      </c>
      <c r="BP95" s="606">
        <v>35</v>
      </c>
      <c r="BQ95" s="606">
        <v>72</v>
      </c>
      <c r="BR95" s="606">
        <v>50</v>
      </c>
      <c r="BS95" s="606">
        <v>59</v>
      </c>
      <c r="BT95" s="606">
        <v>99</v>
      </c>
      <c r="BU95" s="606">
        <v>106</v>
      </c>
      <c r="BV95" s="604">
        <v>86</v>
      </c>
    </row>
    <row r="96" spans="1:74" s="73" customFormat="1" ht="18">
      <c r="A96" s="836" t="s">
        <v>313</v>
      </c>
      <c r="B96" s="597">
        <v>0</v>
      </c>
      <c r="C96" s="597">
        <v>0</v>
      </c>
      <c r="D96" s="597">
        <v>0</v>
      </c>
      <c r="E96" s="597">
        <v>45</v>
      </c>
      <c r="F96" s="597">
        <v>0</v>
      </c>
      <c r="G96" s="597">
        <v>4</v>
      </c>
      <c r="H96" s="597">
        <v>0</v>
      </c>
      <c r="I96" s="597">
        <v>1</v>
      </c>
      <c r="J96" s="597">
        <v>0</v>
      </c>
      <c r="K96" s="597">
        <v>0</v>
      </c>
      <c r="L96" s="597">
        <v>0</v>
      </c>
      <c r="M96" s="597">
        <v>52</v>
      </c>
      <c r="N96" s="597">
        <v>0</v>
      </c>
      <c r="O96" s="598" t="s">
        <v>61</v>
      </c>
      <c r="P96" s="597">
        <v>0</v>
      </c>
      <c r="Q96" s="597">
        <v>0</v>
      </c>
      <c r="R96" s="597">
        <v>31</v>
      </c>
      <c r="S96" s="597">
        <v>25</v>
      </c>
      <c r="T96" s="597">
        <v>0</v>
      </c>
      <c r="U96" s="597">
        <v>1</v>
      </c>
      <c r="V96" s="597">
        <v>20</v>
      </c>
      <c r="W96" s="598" t="s">
        <v>61</v>
      </c>
      <c r="X96" s="598">
        <v>5</v>
      </c>
      <c r="Y96" s="598">
        <v>0</v>
      </c>
      <c r="Z96" s="607">
        <v>16</v>
      </c>
      <c r="AA96" s="607">
        <v>1</v>
      </c>
      <c r="AB96" s="607" t="s">
        <v>61</v>
      </c>
      <c r="AC96" s="607" t="s">
        <v>61</v>
      </c>
      <c r="AD96" s="607">
        <v>0</v>
      </c>
      <c r="AE96" s="607">
        <v>0</v>
      </c>
      <c r="AF96" s="607" t="s">
        <v>61</v>
      </c>
      <c r="AG96" s="607" t="s">
        <v>61</v>
      </c>
      <c r="AH96" s="607">
        <v>0</v>
      </c>
      <c r="AI96" s="607">
        <v>1</v>
      </c>
      <c r="AJ96" s="607">
        <v>0</v>
      </c>
      <c r="AK96" s="607">
        <v>1</v>
      </c>
      <c r="AL96" s="607">
        <v>0</v>
      </c>
      <c r="AM96" s="607">
        <v>0</v>
      </c>
      <c r="AN96" s="607">
        <v>1</v>
      </c>
      <c r="AO96" s="607">
        <v>1</v>
      </c>
      <c r="AP96" s="607">
        <v>0</v>
      </c>
      <c r="AQ96" s="607">
        <v>5</v>
      </c>
      <c r="AR96" s="607">
        <v>0</v>
      </c>
      <c r="AS96" s="607">
        <v>11</v>
      </c>
      <c r="AT96" s="606">
        <v>2</v>
      </c>
      <c r="AU96" s="606">
        <v>0</v>
      </c>
      <c r="AV96" s="607">
        <v>2</v>
      </c>
      <c r="AW96" s="607">
        <v>2</v>
      </c>
      <c r="AX96" s="607">
        <v>0</v>
      </c>
      <c r="AY96" s="607">
        <v>2</v>
      </c>
      <c r="AZ96" s="607">
        <v>85</v>
      </c>
      <c r="BA96" s="607">
        <v>2</v>
      </c>
      <c r="BB96" s="607">
        <v>0</v>
      </c>
      <c r="BC96" s="607">
        <v>6</v>
      </c>
      <c r="BD96" s="607">
        <v>4</v>
      </c>
      <c r="BE96" s="607">
        <v>4</v>
      </c>
      <c r="BF96" s="607">
        <v>0</v>
      </c>
      <c r="BG96" s="607">
        <v>5</v>
      </c>
      <c r="BH96" s="607">
        <v>7</v>
      </c>
      <c r="BI96" s="607">
        <v>0</v>
      </c>
      <c r="BJ96" s="607">
        <v>4</v>
      </c>
      <c r="BK96" s="607">
        <v>3</v>
      </c>
      <c r="BL96" s="607">
        <v>0</v>
      </c>
      <c r="BM96" s="607">
        <v>63</v>
      </c>
      <c r="BN96" s="607">
        <v>0</v>
      </c>
      <c r="BO96" s="607">
        <v>0</v>
      </c>
      <c r="BP96" s="607">
        <v>2</v>
      </c>
      <c r="BQ96" s="607">
        <v>4</v>
      </c>
      <c r="BR96" s="607">
        <v>0</v>
      </c>
      <c r="BS96" s="607">
        <v>0</v>
      </c>
      <c r="BT96" s="607">
        <v>2</v>
      </c>
      <c r="BU96" s="607">
        <v>0</v>
      </c>
      <c r="BV96" s="604">
        <v>4</v>
      </c>
    </row>
    <row r="97" spans="1:103" s="612" customFormat="1" ht="21">
      <c r="A97" s="836" t="s">
        <v>1062</v>
      </c>
      <c r="B97" s="597"/>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606"/>
      <c r="AA97" s="606"/>
      <c r="AB97" s="606"/>
      <c r="AC97" s="606"/>
      <c r="AD97" s="606"/>
      <c r="AE97" s="606"/>
      <c r="AF97" s="606"/>
      <c r="AG97" s="606"/>
      <c r="AH97" s="607">
        <v>7508</v>
      </c>
      <c r="AI97" s="607">
        <v>7454</v>
      </c>
      <c r="AJ97" s="607">
        <v>7315</v>
      </c>
      <c r="AK97" s="607">
        <v>7366</v>
      </c>
      <c r="AL97" s="607">
        <v>7300</v>
      </c>
      <c r="AM97" s="607">
        <v>7062</v>
      </c>
      <c r="AN97" s="607">
        <v>7071</v>
      </c>
      <c r="AO97" s="607">
        <v>7064</v>
      </c>
      <c r="AP97" s="607">
        <v>6953</v>
      </c>
      <c r="AQ97" s="607">
        <v>7015</v>
      </c>
      <c r="AR97" s="607">
        <v>6840</v>
      </c>
      <c r="AS97" s="607">
        <v>7150</v>
      </c>
      <c r="AT97" s="607">
        <v>6861</v>
      </c>
      <c r="AU97" s="607">
        <v>6858</v>
      </c>
      <c r="AV97" s="607">
        <v>6767</v>
      </c>
      <c r="AW97" s="607">
        <v>6917</v>
      </c>
      <c r="AX97" s="607">
        <v>6882</v>
      </c>
      <c r="AY97" s="607">
        <v>6783</v>
      </c>
      <c r="AZ97" s="607">
        <v>6902</v>
      </c>
      <c r="BA97" s="607">
        <v>6882</v>
      </c>
      <c r="BB97" s="607">
        <v>6996</v>
      </c>
      <c r="BC97" s="607">
        <v>7155</v>
      </c>
      <c r="BD97" s="607">
        <v>7265</v>
      </c>
      <c r="BE97" s="607">
        <v>7715</v>
      </c>
      <c r="BF97" s="607">
        <v>6225</v>
      </c>
      <c r="BG97" s="607">
        <v>6110</v>
      </c>
      <c r="BH97" s="607">
        <v>6075</v>
      </c>
      <c r="BI97" s="607">
        <v>6299</v>
      </c>
      <c r="BJ97" s="607">
        <v>6288</v>
      </c>
      <c r="BK97" s="607">
        <v>6351</v>
      </c>
      <c r="BL97" s="607">
        <v>6336</v>
      </c>
      <c r="BM97" s="607">
        <v>6742</v>
      </c>
      <c r="BN97" s="607">
        <v>6105</v>
      </c>
      <c r="BO97" s="607">
        <v>6202</v>
      </c>
      <c r="BP97" s="607">
        <v>6234</v>
      </c>
      <c r="BQ97" s="607">
        <v>6577</v>
      </c>
      <c r="BR97" s="607">
        <v>7404</v>
      </c>
      <c r="BS97" s="607">
        <v>7255</v>
      </c>
      <c r="BT97" s="607">
        <v>7052</v>
      </c>
      <c r="BU97" s="607">
        <v>7585</v>
      </c>
      <c r="BV97" s="605">
        <v>7487</v>
      </c>
    </row>
    <row r="98" spans="1:103" s="612" customFormat="1" ht="21" customHeight="1">
      <c r="A98" s="836" t="s">
        <v>1063</v>
      </c>
      <c r="B98" s="597"/>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606"/>
      <c r="AA98" s="606"/>
      <c r="AB98" s="606"/>
      <c r="AC98" s="606"/>
      <c r="AD98" s="606"/>
      <c r="AE98" s="606"/>
      <c r="AF98" s="606"/>
      <c r="AG98" s="606"/>
      <c r="AH98" s="607">
        <v>1088</v>
      </c>
      <c r="AI98" s="607">
        <v>1053</v>
      </c>
      <c r="AJ98" s="607">
        <v>1031</v>
      </c>
      <c r="AK98" s="607">
        <v>1010</v>
      </c>
      <c r="AL98" s="607">
        <v>1024</v>
      </c>
      <c r="AM98" s="607">
        <v>949</v>
      </c>
      <c r="AN98" s="607">
        <v>988</v>
      </c>
      <c r="AO98" s="607">
        <v>1063</v>
      </c>
      <c r="AP98" s="607">
        <v>985</v>
      </c>
      <c r="AQ98" s="607">
        <v>991</v>
      </c>
      <c r="AR98" s="607">
        <v>984</v>
      </c>
      <c r="AS98" s="607">
        <v>1219</v>
      </c>
      <c r="AT98" s="607">
        <v>1027</v>
      </c>
      <c r="AU98" s="607">
        <v>1025</v>
      </c>
      <c r="AV98" s="607">
        <v>1082</v>
      </c>
      <c r="AW98" s="607">
        <v>1102</v>
      </c>
      <c r="AX98" s="607">
        <v>1058</v>
      </c>
      <c r="AY98" s="607">
        <v>1059</v>
      </c>
      <c r="AZ98" s="607">
        <v>1174</v>
      </c>
      <c r="BA98" s="607">
        <v>1210</v>
      </c>
      <c r="BB98" s="607">
        <v>1161</v>
      </c>
      <c r="BC98" s="607">
        <v>1247</v>
      </c>
      <c r="BD98" s="607">
        <v>1194</v>
      </c>
      <c r="BE98" s="607">
        <v>1230</v>
      </c>
      <c r="BF98" s="607">
        <v>200</v>
      </c>
      <c r="BG98" s="607">
        <v>148</v>
      </c>
      <c r="BH98" s="607">
        <v>273</v>
      </c>
      <c r="BI98" s="607">
        <v>279</v>
      </c>
      <c r="BJ98" s="607">
        <v>390</v>
      </c>
      <c r="BK98" s="607">
        <v>394</v>
      </c>
      <c r="BL98" s="607">
        <v>415</v>
      </c>
      <c r="BM98" s="607">
        <v>508</v>
      </c>
      <c r="BN98" s="607">
        <v>277</v>
      </c>
      <c r="BO98" s="607">
        <v>287</v>
      </c>
      <c r="BP98" s="607">
        <v>328</v>
      </c>
      <c r="BQ98" s="607">
        <v>616</v>
      </c>
      <c r="BR98" s="607">
        <v>555</v>
      </c>
      <c r="BS98" s="607">
        <v>584</v>
      </c>
      <c r="BT98" s="607">
        <v>505</v>
      </c>
      <c r="BU98" s="607">
        <v>988</v>
      </c>
      <c r="BV98" s="605">
        <v>445</v>
      </c>
    </row>
    <row r="99" spans="1:103" s="612" customFormat="1" ht="18">
      <c r="A99" s="836" t="s">
        <v>500</v>
      </c>
      <c r="B99" s="597"/>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606"/>
      <c r="AA99" s="606"/>
      <c r="AB99" s="606"/>
      <c r="AC99" s="606"/>
      <c r="AD99" s="606"/>
      <c r="AE99" s="606"/>
      <c r="AF99" s="606"/>
      <c r="AG99" s="606"/>
      <c r="AH99" s="606"/>
      <c r="AI99" s="606"/>
      <c r="AJ99" s="606"/>
      <c r="AK99" s="606"/>
      <c r="AL99" s="606"/>
      <c r="AM99" s="607"/>
      <c r="AN99" s="607"/>
      <c r="AO99" s="607"/>
      <c r="AP99" s="607">
        <v>5968</v>
      </c>
      <c r="AQ99" s="607">
        <v>6024</v>
      </c>
      <c r="AR99" s="607">
        <v>5856</v>
      </c>
      <c r="AS99" s="607">
        <v>5931</v>
      </c>
      <c r="AT99" s="607">
        <v>5835</v>
      </c>
      <c r="AU99" s="607">
        <v>5832</v>
      </c>
      <c r="AV99" s="607">
        <v>5685</v>
      </c>
      <c r="AW99" s="607">
        <v>5815</v>
      </c>
      <c r="AX99" s="607">
        <v>5823</v>
      </c>
      <c r="AY99" s="607">
        <v>5724</v>
      </c>
      <c r="AZ99" s="607">
        <v>5727</v>
      </c>
      <c r="BA99" s="607">
        <v>5672</v>
      </c>
      <c r="BB99" s="607">
        <v>5835</v>
      </c>
      <c r="BC99" s="607">
        <v>5908</v>
      </c>
      <c r="BD99" s="607">
        <v>6072</v>
      </c>
      <c r="BE99" s="607">
        <v>6485</v>
      </c>
      <c r="BF99" s="607">
        <v>6026</v>
      </c>
      <c r="BG99" s="607">
        <v>5962</v>
      </c>
      <c r="BH99" s="607">
        <v>5802</v>
      </c>
      <c r="BI99" s="607">
        <v>6019</v>
      </c>
      <c r="BJ99" s="607">
        <v>5899</v>
      </c>
      <c r="BK99" s="607">
        <v>5957</v>
      </c>
      <c r="BL99" s="607">
        <v>5921</v>
      </c>
      <c r="BM99" s="607">
        <v>6234</v>
      </c>
      <c r="BN99" s="607">
        <v>5828</v>
      </c>
      <c r="BO99" s="607">
        <v>5915</v>
      </c>
      <c r="BP99" s="607">
        <v>5906</v>
      </c>
      <c r="BQ99" s="607">
        <v>5961</v>
      </c>
      <c r="BR99" s="607">
        <v>6849</v>
      </c>
      <c r="BS99" s="607">
        <v>6671</v>
      </c>
      <c r="BT99" s="607">
        <v>6547</v>
      </c>
      <c r="BU99" s="607">
        <v>6597</v>
      </c>
      <c r="BV99" s="605">
        <v>7042</v>
      </c>
    </row>
    <row r="100" spans="1:103" s="73" customFormat="1" ht="18" hidden="1" outlineLevel="1">
      <c r="A100" s="836" t="s">
        <v>501</v>
      </c>
      <c r="B100" s="597">
        <v>5677</v>
      </c>
      <c r="C100" s="597">
        <v>5535</v>
      </c>
      <c r="D100" s="597">
        <v>5589</v>
      </c>
      <c r="E100" s="597">
        <v>5493</v>
      </c>
      <c r="F100" s="597">
        <v>5447</v>
      </c>
      <c r="G100" s="597">
        <v>5558</v>
      </c>
      <c r="H100" s="597">
        <v>5308</v>
      </c>
      <c r="I100" s="597">
        <v>5690</v>
      </c>
      <c r="J100" s="597">
        <v>5636</v>
      </c>
      <c r="K100" s="597">
        <v>5657</v>
      </c>
      <c r="L100" s="597">
        <v>5659</v>
      </c>
      <c r="M100" s="597">
        <v>5599</v>
      </c>
      <c r="N100" s="597">
        <v>5633</v>
      </c>
      <c r="O100" s="598">
        <v>5524</v>
      </c>
      <c r="P100" s="597">
        <v>5396</v>
      </c>
      <c r="Q100" s="597">
        <v>5331</v>
      </c>
      <c r="R100" s="597">
        <v>5351</v>
      </c>
      <c r="S100" s="597">
        <v>5353</v>
      </c>
      <c r="T100" s="597">
        <v>5516</v>
      </c>
      <c r="U100" s="597">
        <v>5494</v>
      </c>
      <c r="V100" s="597">
        <v>5591</v>
      </c>
      <c r="W100" s="598">
        <v>5726</v>
      </c>
      <c r="X100" s="598">
        <v>5818</v>
      </c>
      <c r="Y100" s="598">
        <v>5806</v>
      </c>
      <c r="Z100" s="607">
        <v>5996</v>
      </c>
      <c r="AA100" s="607">
        <v>5998</v>
      </c>
      <c r="AB100" s="607">
        <v>5956</v>
      </c>
      <c r="AC100" s="607">
        <v>6247</v>
      </c>
      <c r="AD100" s="607">
        <v>6059</v>
      </c>
      <c r="AE100" s="607">
        <v>6199</v>
      </c>
      <c r="AF100" s="607">
        <v>6409</v>
      </c>
      <c r="AG100" s="607">
        <v>6389</v>
      </c>
      <c r="AH100" s="607">
        <v>6421</v>
      </c>
      <c r="AI100" s="607">
        <v>6402</v>
      </c>
      <c r="AJ100" s="607">
        <v>6285</v>
      </c>
      <c r="AK100" s="607">
        <v>6355</v>
      </c>
      <c r="AL100" s="607">
        <v>6276</v>
      </c>
      <c r="AM100" s="607">
        <v>6113</v>
      </c>
      <c r="AN100" s="607">
        <v>6083</v>
      </c>
      <c r="AO100" s="607">
        <v>6001</v>
      </c>
      <c r="AP100" s="607">
        <v>6019</v>
      </c>
      <c r="AQ100" s="607">
        <v>6093</v>
      </c>
      <c r="AR100" s="607">
        <v>5944</v>
      </c>
      <c r="AS100" s="607">
        <v>5913</v>
      </c>
      <c r="AT100" s="607"/>
      <c r="AU100" s="607"/>
      <c r="AV100" s="607"/>
      <c r="AW100" s="607"/>
      <c r="AX100" s="607"/>
      <c r="AY100" s="607"/>
      <c r="AZ100" s="607"/>
      <c r="BA100" s="607"/>
      <c r="BB100" s="607"/>
      <c r="BC100" s="607"/>
      <c r="BD100" s="607"/>
      <c r="BE100" s="607"/>
      <c r="BF100" s="607"/>
      <c r="BG100" s="607"/>
      <c r="BH100" s="607"/>
      <c r="BI100" s="607"/>
      <c r="BJ100" s="607"/>
      <c r="BK100" s="607"/>
      <c r="BL100" s="607"/>
      <c r="BM100" s="607"/>
      <c r="BN100" s="607"/>
      <c r="BO100" s="607"/>
      <c r="BP100" s="607"/>
      <c r="BQ100" s="607"/>
      <c r="BR100" s="591"/>
      <c r="BS100" s="591"/>
      <c r="BT100" s="591"/>
      <c r="BU100" s="591"/>
      <c r="BV100" s="605"/>
    </row>
    <row r="101" spans="1:103" s="73" customFormat="1" ht="18" collapsed="1">
      <c r="A101" s="836"/>
      <c r="B101" s="597"/>
      <c r="C101" s="597"/>
      <c r="D101" s="597"/>
      <c r="E101" s="597"/>
      <c r="F101" s="597"/>
      <c r="G101" s="597"/>
      <c r="H101" s="597"/>
      <c r="I101" s="597"/>
      <c r="J101" s="597"/>
      <c r="K101" s="597"/>
      <c r="L101" s="597"/>
      <c r="M101" s="597"/>
      <c r="N101" s="597"/>
      <c r="O101" s="598"/>
      <c r="P101" s="597"/>
      <c r="Q101" s="597"/>
      <c r="R101" s="597"/>
      <c r="S101" s="597"/>
      <c r="T101" s="597"/>
      <c r="U101" s="597"/>
      <c r="V101" s="597"/>
      <c r="W101" s="598"/>
      <c r="X101" s="598"/>
      <c r="Y101" s="598"/>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7"/>
      <c r="AY101" s="607"/>
      <c r="AZ101" s="607"/>
      <c r="BA101" s="607"/>
      <c r="BB101" s="607"/>
      <c r="BC101" s="607"/>
      <c r="BD101" s="607"/>
      <c r="BE101" s="607"/>
      <c r="BF101" s="607"/>
      <c r="BG101" s="607"/>
      <c r="BH101" s="607"/>
      <c r="BI101" s="607"/>
      <c r="BJ101" s="607"/>
      <c r="BK101" s="607"/>
      <c r="BL101" s="607"/>
      <c r="BM101" s="607"/>
      <c r="BN101" s="607"/>
      <c r="BO101" s="607"/>
      <c r="BP101" s="607"/>
      <c r="BQ101" s="607"/>
      <c r="BR101" s="591"/>
      <c r="BS101" s="591"/>
      <c r="BT101" s="591"/>
      <c r="BU101" s="591"/>
      <c r="BV101" s="605"/>
    </row>
    <row r="102" spans="1:103" s="73" customFormat="1" ht="18">
      <c r="A102" s="836" t="s">
        <v>502</v>
      </c>
      <c r="B102" s="3">
        <v>4355</v>
      </c>
      <c r="C102" s="3">
        <v>4492</v>
      </c>
      <c r="D102" s="3">
        <v>4359</v>
      </c>
      <c r="E102" s="3">
        <v>4330</v>
      </c>
      <c r="F102" s="3">
        <v>4294</v>
      </c>
      <c r="G102" s="3">
        <v>4543</v>
      </c>
      <c r="H102" s="3">
        <v>4346</v>
      </c>
      <c r="I102" s="3">
        <v>3347</v>
      </c>
      <c r="J102" s="3">
        <v>3372</v>
      </c>
      <c r="K102" s="3">
        <v>3551</v>
      </c>
      <c r="L102" s="3">
        <v>3525</v>
      </c>
      <c r="M102" s="3">
        <v>3511</v>
      </c>
      <c r="N102" s="3">
        <v>3544</v>
      </c>
      <c r="O102" s="597">
        <v>3790</v>
      </c>
      <c r="P102" s="3">
        <v>3564</v>
      </c>
      <c r="Q102" s="3">
        <v>3520</v>
      </c>
      <c r="R102" s="3">
        <v>2018</v>
      </c>
      <c r="S102" s="3">
        <v>2026</v>
      </c>
      <c r="T102" s="3">
        <v>1977</v>
      </c>
      <c r="U102" s="3">
        <v>1916</v>
      </c>
      <c r="V102" s="3">
        <v>1866</v>
      </c>
      <c r="W102" s="597">
        <v>1983</v>
      </c>
      <c r="X102" s="597">
        <v>1892</v>
      </c>
      <c r="Y102" s="597">
        <v>1819</v>
      </c>
      <c r="Z102" s="606">
        <v>1812</v>
      </c>
      <c r="AA102" s="606">
        <v>1995</v>
      </c>
      <c r="AB102" s="606">
        <v>1902</v>
      </c>
      <c r="AC102" s="606">
        <v>1847</v>
      </c>
      <c r="AD102" s="606">
        <v>1842</v>
      </c>
      <c r="AE102" s="606">
        <v>2019</v>
      </c>
      <c r="AF102" s="606">
        <v>1921</v>
      </c>
      <c r="AG102" s="606">
        <v>1846</v>
      </c>
      <c r="AH102" s="606">
        <v>1899</v>
      </c>
      <c r="AI102" s="606">
        <v>2009</v>
      </c>
      <c r="AJ102" s="606">
        <v>1889</v>
      </c>
      <c r="AK102" s="606">
        <v>1723</v>
      </c>
      <c r="AL102" s="606">
        <v>1672</v>
      </c>
      <c r="AM102" s="607">
        <v>1791</v>
      </c>
      <c r="AN102" s="607">
        <v>1678</v>
      </c>
      <c r="AO102" s="607">
        <v>1639</v>
      </c>
      <c r="AP102" s="607">
        <v>1350</v>
      </c>
      <c r="AQ102" s="607">
        <v>1429</v>
      </c>
      <c r="AR102" s="607">
        <v>1358</v>
      </c>
      <c r="AS102" s="607">
        <v>1341</v>
      </c>
      <c r="AT102" s="607">
        <v>1064</v>
      </c>
      <c r="AU102" s="607">
        <v>1119</v>
      </c>
      <c r="AV102" s="607">
        <v>1024</v>
      </c>
      <c r="AW102" s="607">
        <v>979</v>
      </c>
      <c r="AX102" s="607">
        <v>984</v>
      </c>
      <c r="AY102" s="607">
        <v>1075</v>
      </c>
      <c r="AZ102" s="607">
        <v>1065</v>
      </c>
      <c r="BA102" s="607">
        <v>1035</v>
      </c>
      <c r="BB102" s="607">
        <v>1059</v>
      </c>
      <c r="BC102" s="607">
        <v>1148</v>
      </c>
      <c r="BD102" s="607">
        <v>1139</v>
      </c>
      <c r="BE102" s="607">
        <v>1091</v>
      </c>
      <c r="BF102" s="607">
        <v>1091</v>
      </c>
      <c r="BG102" s="607">
        <v>1162</v>
      </c>
      <c r="BH102" s="607">
        <v>1143</v>
      </c>
      <c r="BI102" s="607">
        <v>1109</v>
      </c>
      <c r="BJ102" s="607">
        <v>1113</v>
      </c>
      <c r="BK102" s="607">
        <v>1208</v>
      </c>
      <c r="BL102" s="607">
        <v>1222</v>
      </c>
      <c r="BM102" s="607">
        <v>1143</v>
      </c>
      <c r="BN102" s="607">
        <v>1130</v>
      </c>
      <c r="BO102" s="607">
        <v>1193</v>
      </c>
      <c r="BP102" s="607">
        <v>1186</v>
      </c>
      <c r="BQ102" s="607">
        <v>1116</v>
      </c>
      <c r="BR102" s="607">
        <v>2025</v>
      </c>
      <c r="BS102" s="607">
        <v>1779</v>
      </c>
      <c r="BT102" s="607">
        <v>1813</v>
      </c>
      <c r="BU102" s="607">
        <v>1660</v>
      </c>
      <c r="BV102" s="605">
        <v>1676</v>
      </c>
    </row>
    <row r="103" spans="1:103" s="73" customFormat="1" ht="18">
      <c r="A103" s="8"/>
      <c r="B103" s="597"/>
      <c r="C103" s="597"/>
      <c r="D103" s="597"/>
      <c r="E103" s="597"/>
      <c r="F103" s="597"/>
      <c r="G103" s="597"/>
      <c r="H103" s="597"/>
      <c r="I103" s="597"/>
      <c r="J103" s="597"/>
      <c r="K103" s="597"/>
      <c r="L103" s="597"/>
      <c r="M103" s="597"/>
      <c r="N103" s="597"/>
      <c r="O103" s="598"/>
      <c r="P103" s="597"/>
      <c r="Q103" s="597"/>
      <c r="R103" s="597"/>
      <c r="S103" s="597"/>
      <c r="T103" s="597"/>
      <c r="U103" s="597"/>
      <c r="V103" s="597"/>
      <c r="W103" s="598"/>
      <c r="X103" s="598"/>
      <c r="Y103" s="598"/>
      <c r="Z103" s="607"/>
      <c r="AA103" s="607"/>
      <c r="AB103" s="607"/>
      <c r="AC103" s="607"/>
      <c r="AD103" s="607"/>
      <c r="AE103" s="607"/>
      <c r="AF103" s="607"/>
      <c r="AG103" s="607"/>
      <c r="AH103" s="607"/>
      <c r="AI103" s="607"/>
      <c r="AJ103" s="607"/>
      <c r="AK103" s="607"/>
      <c r="AL103" s="607"/>
      <c r="AM103" s="607"/>
      <c r="AN103" s="607"/>
      <c r="AO103" s="607"/>
      <c r="AP103" s="607"/>
      <c r="AQ103" s="607"/>
      <c r="AR103" s="607"/>
      <c r="AS103" s="607"/>
      <c r="AT103" s="607"/>
      <c r="AU103" s="607"/>
      <c r="AV103" s="607"/>
      <c r="AW103" s="607"/>
      <c r="AX103" s="607"/>
      <c r="AY103" s="607"/>
      <c r="AZ103" s="607"/>
      <c r="BA103" s="607"/>
      <c r="BB103" s="607"/>
      <c r="BC103" s="607"/>
      <c r="BD103" s="607"/>
      <c r="BE103" s="607"/>
      <c r="BF103" s="607"/>
      <c r="BG103" s="607"/>
      <c r="BH103" s="607"/>
      <c r="BI103" s="607"/>
      <c r="BJ103" s="607"/>
      <c r="BK103" s="607"/>
      <c r="BL103" s="607"/>
      <c r="BM103" s="607"/>
      <c r="BN103" s="607"/>
      <c r="BO103" s="607"/>
      <c r="BP103" s="607"/>
      <c r="BQ103" s="607"/>
      <c r="BR103" s="607"/>
      <c r="BS103" s="607"/>
      <c r="BT103" s="607"/>
      <c r="BU103" s="607"/>
      <c r="BV103" s="605"/>
    </row>
    <row r="104" spans="1:103" s="612" customFormat="1">
      <c r="A104" s="788" t="s">
        <v>503</v>
      </c>
      <c r="B104" s="3"/>
      <c r="C104" s="3"/>
      <c r="D104" s="3"/>
      <c r="E104" s="3"/>
      <c r="F104" s="3"/>
      <c r="G104" s="3"/>
      <c r="H104" s="3"/>
      <c r="I104" s="3"/>
      <c r="J104" s="3"/>
      <c r="K104" s="3"/>
      <c r="L104" s="3"/>
      <c r="M104" s="3"/>
      <c r="N104" s="3"/>
      <c r="O104" s="597"/>
      <c r="P104" s="3"/>
      <c r="Q104" s="3"/>
      <c r="R104" s="3"/>
      <c r="S104" s="3"/>
      <c r="T104" s="3"/>
      <c r="U104" s="3"/>
      <c r="V104" s="3"/>
      <c r="W104" s="597"/>
      <c r="X104" s="597"/>
      <c r="Y104" s="597"/>
      <c r="Z104" s="606"/>
      <c r="AA104" s="606"/>
      <c r="AB104" s="606"/>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411"/>
    </row>
    <row r="105" spans="1:103" s="612" customFormat="1">
      <c r="A105" s="788" t="s">
        <v>780</v>
      </c>
      <c r="B105" s="3"/>
      <c r="C105" s="3"/>
      <c r="D105" s="3"/>
      <c r="E105" s="3"/>
      <c r="F105" s="3"/>
      <c r="G105" s="3"/>
      <c r="H105" s="3"/>
      <c r="I105" s="3"/>
      <c r="J105" s="3"/>
      <c r="K105" s="3"/>
      <c r="L105" s="3"/>
      <c r="M105" s="3"/>
      <c r="N105" s="3"/>
      <c r="O105" s="597"/>
      <c r="P105" s="3"/>
      <c r="Q105" s="3"/>
      <c r="R105" s="3"/>
      <c r="S105" s="3"/>
      <c r="T105" s="3"/>
      <c r="U105" s="3"/>
      <c r="V105" s="3"/>
      <c r="W105" s="597"/>
      <c r="X105" s="597"/>
      <c r="Y105" s="597"/>
      <c r="Z105" s="606"/>
      <c r="AA105" s="606"/>
      <c r="AB105" s="606"/>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411"/>
    </row>
    <row r="106" spans="1:103" s="612" customFormat="1">
      <c r="A106" s="788" t="s">
        <v>1064</v>
      </c>
      <c r="B106" s="3"/>
      <c r="C106" s="3"/>
      <c r="D106" s="3"/>
      <c r="E106" s="3"/>
      <c r="F106" s="3"/>
      <c r="G106" s="3"/>
      <c r="H106" s="3"/>
      <c r="I106" s="3"/>
      <c r="J106" s="3"/>
      <c r="K106" s="3"/>
      <c r="L106" s="3"/>
      <c r="M106" s="3"/>
      <c r="N106" s="3"/>
      <c r="O106" s="597"/>
      <c r="P106" s="3"/>
      <c r="Q106" s="3"/>
      <c r="R106" s="3"/>
      <c r="S106" s="3"/>
      <c r="T106" s="3"/>
      <c r="U106" s="3"/>
      <c r="V106" s="3"/>
      <c r="W106" s="597"/>
      <c r="X106" s="597"/>
      <c r="Y106" s="597"/>
      <c r="Z106" s="606"/>
      <c r="AA106" s="606"/>
      <c r="AB106" s="606"/>
      <c r="AG106" s="583"/>
      <c r="AH106" s="583"/>
      <c r="AI106" s="583"/>
      <c r="AJ106" s="583"/>
      <c r="AK106" s="583"/>
      <c r="AL106" s="583"/>
      <c r="AM106" s="583"/>
      <c r="AN106" s="583"/>
      <c r="AO106" s="583"/>
      <c r="AP106" s="583"/>
      <c r="AQ106" s="583"/>
      <c r="AR106" s="583"/>
      <c r="AS106" s="583"/>
      <c r="AT106" s="583"/>
      <c r="AU106" s="583"/>
      <c r="AV106" s="583"/>
      <c r="AW106" s="583"/>
      <c r="AX106" s="583"/>
      <c r="AY106" s="583"/>
      <c r="AZ106" s="583"/>
      <c r="BA106" s="583"/>
      <c r="BB106" s="583"/>
      <c r="BC106" s="583"/>
      <c r="BD106" s="583"/>
      <c r="BE106" s="583"/>
      <c r="BF106" s="583"/>
      <c r="BG106" s="583"/>
      <c r="BH106" s="583"/>
      <c r="BI106" s="583"/>
      <c r="BJ106" s="583"/>
      <c r="BK106" s="583"/>
      <c r="BL106" s="583"/>
      <c r="BM106" s="583"/>
      <c r="BN106" s="583"/>
      <c r="BO106" s="583"/>
      <c r="BP106" s="583"/>
      <c r="BQ106" s="583"/>
      <c r="BR106" s="583"/>
      <c r="BS106" s="583"/>
      <c r="BT106" s="583"/>
      <c r="BU106" s="583"/>
      <c r="BV106" s="411"/>
    </row>
    <row r="107" spans="1:103" s="612" customFormat="1">
      <c r="A107" s="788" t="s">
        <v>1065</v>
      </c>
      <c r="B107" s="3"/>
      <c r="C107" s="3"/>
      <c r="D107" s="3"/>
      <c r="E107" s="3"/>
      <c r="F107" s="3"/>
      <c r="G107" s="3"/>
      <c r="H107" s="3"/>
      <c r="I107" s="3"/>
      <c r="J107" s="3"/>
      <c r="K107" s="3"/>
      <c r="L107" s="3"/>
      <c r="M107" s="3"/>
      <c r="N107" s="3"/>
      <c r="O107" s="597"/>
      <c r="P107" s="3"/>
      <c r="Q107" s="3"/>
      <c r="R107" s="3"/>
      <c r="S107" s="3"/>
      <c r="T107" s="3"/>
      <c r="U107" s="3"/>
      <c r="V107" s="3"/>
      <c r="W107" s="597"/>
      <c r="X107" s="597"/>
      <c r="Y107" s="597"/>
      <c r="Z107" s="606"/>
      <c r="AA107" s="606"/>
      <c r="AB107" s="606"/>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411"/>
    </row>
    <row r="108" spans="1:103" s="599" customFormat="1" ht="20.100000000000001" customHeight="1">
      <c r="A108" s="999" t="s">
        <v>504</v>
      </c>
      <c r="R108" s="613"/>
      <c r="S108" s="613"/>
      <c r="T108" s="613"/>
      <c r="U108" s="613"/>
      <c r="V108" s="613"/>
      <c r="W108" s="613"/>
      <c r="X108" s="613"/>
      <c r="Y108" s="330"/>
      <c r="Z108" s="611"/>
      <c r="AA108" s="611"/>
      <c r="AB108" s="600"/>
      <c r="AC108" s="600"/>
      <c r="AD108" s="600"/>
      <c r="AE108" s="600"/>
      <c r="AF108" s="600"/>
      <c r="AG108" s="600"/>
      <c r="AH108" s="600"/>
      <c r="AI108" s="600"/>
      <c r="AJ108" s="600"/>
      <c r="AK108" s="600"/>
      <c r="AL108" s="600"/>
      <c r="AM108" s="600"/>
      <c r="AN108" s="601"/>
      <c r="AO108" s="614"/>
      <c r="AP108" s="601"/>
      <c r="AQ108" s="601"/>
      <c r="AR108" s="594"/>
      <c r="AS108" s="595"/>
      <c r="AT108" s="595"/>
      <c r="AU108" s="595"/>
      <c r="AV108" s="595"/>
      <c r="AW108" s="595"/>
      <c r="AX108" s="595"/>
      <c r="AY108" s="595"/>
      <c r="AZ108" s="595"/>
      <c r="BA108" s="595"/>
      <c r="BB108" s="595"/>
      <c r="BC108" s="595"/>
      <c r="BD108" s="595"/>
      <c r="BE108" s="595"/>
      <c r="BF108" s="595"/>
      <c r="BG108" s="595"/>
      <c r="BH108" s="595"/>
      <c r="BI108" s="595"/>
      <c r="BJ108" s="595"/>
      <c r="BK108" s="595"/>
      <c r="BL108" s="595"/>
      <c r="BM108" s="595"/>
      <c r="BN108" s="595"/>
      <c r="BO108" s="595"/>
      <c r="BP108" s="595"/>
      <c r="BQ108" s="595"/>
      <c r="BR108" s="595"/>
      <c r="BS108" s="595"/>
      <c r="BT108" s="595"/>
      <c r="BU108" s="595"/>
      <c r="BV108" s="595"/>
      <c r="BW108" s="600"/>
      <c r="BX108" s="600"/>
      <c r="BY108" s="600"/>
      <c r="BZ108" s="600"/>
      <c r="CA108" s="600"/>
      <c r="CB108" s="600"/>
      <c r="CC108" s="600"/>
      <c r="CD108" s="600"/>
      <c r="CE108" s="600"/>
      <c r="CF108" s="600"/>
      <c r="CG108" s="600"/>
      <c r="CH108" s="600"/>
      <c r="CI108" s="600"/>
      <c r="CJ108" s="600"/>
      <c r="CK108" s="600"/>
      <c r="CL108" s="600"/>
      <c r="CM108" s="600"/>
      <c r="CN108" s="600"/>
      <c r="CO108" s="600"/>
      <c r="CP108" s="600"/>
      <c r="CQ108" s="600"/>
      <c r="CR108" s="600"/>
      <c r="CS108" s="600"/>
      <c r="CT108" s="600"/>
      <c r="CU108" s="600"/>
      <c r="CV108" s="600"/>
      <c r="CW108" s="600"/>
      <c r="CX108" s="600"/>
      <c r="CY108" s="600"/>
    </row>
    <row r="109" spans="1:103" s="73" customFormat="1">
      <c r="A109" s="501"/>
      <c r="B109" s="8"/>
      <c r="C109" s="8"/>
      <c r="D109" s="8"/>
      <c r="E109" s="8"/>
      <c r="F109" s="8"/>
      <c r="G109" s="8"/>
      <c r="H109" s="8"/>
      <c r="I109" s="8"/>
      <c r="J109" s="8"/>
      <c r="K109" s="8"/>
      <c r="L109" s="8"/>
      <c r="M109" s="8"/>
      <c r="N109" s="3"/>
      <c r="O109" s="3"/>
      <c r="P109" s="3"/>
      <c r="Q109" s="3"/>
      <c r="R109" s="3"/>
      <c r="S109" s="3"/>
      <c r="T109" s="3"/>
      <c r="U109" s="3"/>
      <c r="V109" s="3"/>
      <c r="W109" s="3"/>
      <c r="Z109" s="372"/>
      <c r="AA109" s="372"/>
      <c r="AB109" s="362"/>
      <c r="AF109" s="612"/>
      <c r="AG109" s="583"/>
      <c r="AH109" s="612"/>
      <c r="AI109" s="612"/>
      <c r="AJ109" s="612"/>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612"/>
      <c r="BG109" s="612"/>
      <c r="BH109" s="612"/>
      <c r="BI109" s="612"/>
      <c r="BJ109" s="612"/>
      <c r="BK109" s="612"/>
      <c r="BL109" s="612"/>
      <c r="BM109" s="612"/>
      <c r="BN109" s="612"/>
      <c r="BO109" s="612"/>
      <c r="BP109" s="612"/>
      <c r="BQ109" s="612"/>
      <c r="BR109" s="612"/>
      <c r="BS109" s="612"/>
      <c r="BT109" s="612"/>
      <c r="BU109" s="612"/>
      <c r="BV109" s="75"/>
    </row>
    <row r="110" spans="1:1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AF110" s="612"/>
      <c r="AG110" s="583"/>
      <c r="AH110" s="612"/>
      <c r="AI110" s="612"/>
      <c r="AJ110" s="612"/>
      <c r="AK110" s="612"/>
      <c r="AL110" s="612"/>
      <c r="AM110" s="612"/>
      <c r="AN110" s="612"/>
      <c r="AO110" s="612"/>
      <c r="AP110" s="612"/>
      <c r="AQ110" s="612"/>
      <c r="AR110" s="612"/>
      <c r="AS110" s="612"/>
    </row>
    <row r="111" spans="1:1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AF111" s="612"/>
      <c r="AG111" s="583"/>
      <c r="AH111" s="612"/>
      <c r="AI111" s="612"/>
      <c r="AJ111" s="612"/>
      <c r="AK111" s="612"/>
      <c r="AL111" s="612"/>
      <c r="AM111" s="612"/>
      <c r="AN111" s="612"/>
      <c r="AO111" s="612"/>
      <c r="AP111" s="612"/>
      <c r="AQ111" s="612"/>
      <c r="AR111" s="612"/>
      <c r="AS111" s="612"/>
    </row>
    <row r="112" spans="1:1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AF112" s="612"/>
      <c r="AG112" s="583"/>
      <c r="AH112" s="612"/>
      <c r="AI112" s="612"/>
      <c r="AJ112" s="612"/>
      <c r="AK112" s="612"/>
      <c r="AL112" s="612"/>
      <c r="AM112" s="612"/>
      <c r="AN112" s="612"/>
      <c r="AO112" s="612"/>
      <c r="AP112" s="612"/>
      <c r="AQ112" s="612"/>
      <c r="AR112" s="612"/>
      <c r="AS112" s="612"/>
    </row>
    <row r="113" spans="1:4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AF113" s="612"/>
      <c r="AG113" s="583"/>
      <c r="AH113" s="612"/>
      <c r="AI113" s="612"/>
      <c r="AJ113" s="612"/>
      <c r="AK113" s="612"/>
      <c r="AL113" s="612"/>
      <c r="AM113" s="612"/>
      <c r="AN113" s="612"/>
      <c r="AO113" s="612"/>
      <c r="AP113" s="612"/>
      <c r="AQ113" s="612"/>
      <c r="AR113" s="612"/>
      <c r="AS113" s="612"/>
    </row>
    <row r="114" spans="1:4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AF114" s="612"/>
      <c r="AG114" s="583"/>
      <c r="AH114" s="612"/>
      <c r="AI114" s="612"/>
      <c r="AJ114" s="612"/>
      <c r="AK114" s="612"/>
      <c r="AL114" s="612"/>
      <c r="AM114" s="612"/>
      <c r="AN114" s="612"/>
      <c r="AO114" s="612"/>
      <c r="AP114" s="612"/>
      <c r="AQ114" s="612"/>
      <c r="AR114" s="612"/>
      <c r="AS114" s="612"/>
    </row>
    <row r="115" spans="1:4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AF115" s="612"/>
      <c r="AG115" s="583"/>
      <c r="AH115" s="612"/>
      <c r="AI115" s="612"/>
      <c r="AJ115" s="612"/>
      <c r="AK115" s="612"/>
      <c r="AL115" s="612"/>
      <c r="AM115" s="612"/>
      <c r="AN115" s="612"/>
      <c r="AO115" s="612"/>
      <c r="AP115" s="612"/>
      <c r="AQ115" s="612"/>
      <c r="AR115" s="612"/>
      <c r="AS115" s="612"/>
    </row>
    <row r="116" spans="1:4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AF116" s="612"/>
      <c r="AG116" s="583"/>
      <c r="AH116" s="612"/>
      <c r="AI116" s="612"/>
      <c r="AJ116" s="612"/>
      <c r="AK116" s="612"/>
      <c r="AL116" s="612"/>
      <c r="AM116" s="612"/>
      <c r="AN116" s="612"/>
      <c r="AO116" s="612"/>
      <c r="AP116" s="612"/>
      <c r="AQ116" s="612"/>
      <c r="AR116" s="612"/>
      <c r="AS116" s="612"/>
    </row>
    <row r="117" spans="1:4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AF117" s="612"/>
      <c r="AG117" s="583"/>
      <c r="AH117" s="612"/>
      <c r="AI117" s="612"/>
      <c r="AJ117" s="612"/>
      <c r="AK117" s="612"/>
      <c r="AL117" s="612"/>
      <c r="AM117" s="612"/>
      <c r="AN117" s="612"/>
      <c r="AO117" s="612"/>
      <c r="AP117" s="612"/>
      <c r="AQ117" s="612"/>
      <c r="AR117" s="612"/>
      <c r="AS117" s="612"/>
    </row>
    <row r="118" spans="1:4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AF118" s="612"/>
      <c r="AG118" s="583"/>
      <c r="AH118" s="612"/>
      <c r="AI118" s="612"/>
      <c r="AJ118" s="612"/>
      <c r="AK118" s="612"/>
      <c r="AL118" s="612"/>
      <c r="AM118" s="612"/>
      <c r="AN118" s="612"/>
      <c r="AO118" s="612"/>
      <c r="AP118" s="612"/>
      <c r="AQ118" s="612"/>
      <c r="AR118" s="612"/>
      <c r="AS118" s="612"/>
    </row>
    <row r="415" spans="1:5" ht="202.5">
      <c r="A415" s="562"/>
      <c r="B415" s="562"/>
      <c r="C415" s="562"/>
      <c r="D415" s="562"/>
      <c r="E415" s="562" t="s">
        <v>505</v>
      </c>
    </row>
    <row r="419" spans="1:5">
      <c r="A419" s="562" t="s">
        <v>498</v>
      </c>
      <c r="B419" s="562"/>
      <c r="C419" s="562"/>
      <c r="D419" s="562"/>
      <c r="E419" s="562"/>
    </row>
  </sheetData>
  <phoneticPr fontId="16" type="noConversion"/>
  <pageMargins left="0.54" right="0.49" top="0.27" bottom="0.32" header="0.22" footer="0.22"/>
  <pageSetup paperSize="9" scale="33" firstPageNumber="10"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AD43"/>
  <sheetViews>
    <sheetView zoomScale="60" zoomScaleNormal="60" workbookViewId="0"/>
  </sheetViews>
  <sheetFormatPr defaultColWidth="8.77734375" defaultRowHeight="22.5" outlineLevelCol="1"/>
  <cols>
    <col min="1" max="1" width="73.21875" style="562" customWidth="1"/>
    <col min="2" max="13" width="9.77734375" style="562" hidden="1" customWidth="1" outlineLevel="1"/>
    <col min="14" max="14" width="9.77734375" style="562" hidden="1" customWidth="1" outlineLevel="1" collapsed="1"/>
    <col min="15" max="25" width="9.77734375" style="562" hidden="1" customWidth="1" outlineLevel="1"/>
    <col min="26" max="26" width="9.77734375" style="562" customWidth="1" collapsed="1"/>
    <col min="27" max="29" width="9.77734375" style="562" customWidth="1"/>
    <col min="30" max="30" width="9.77734375" style="39" customWidth="1"/>
    <col min="31" max="16384" width="8.77734375" style="562"/>
  </cols>
  <sheetData>
    <row r="1" spans="1:30" ht="39" customHeight="1">
      <c r="A1" s="32" t="s">
        <v>518</v>
      </c>
    </row>
    <row r="2" spans="1:30" ht="42" customHeight="1">
      <c r="A2" s="1" t="s">
        <v>519</v>
      </c>
    </row>
    <row r="3" spans="1:30" ht="21" thickBot="1">
      <c r="A3" s="31" t="s">
        <v>336</v>
      </c>
      <c r="B3" s="580" t="s">
        <v>30</v>
      </c>
      <c r="C3" s="580" t="s">
        <v>31</v>
      </c>
      <c r="D3" s="580" t="s">
        <v>32</v>
      </c>
      <c r="E3" s="580" t="s">
        <v>33</v>
      </c>
      <c r="F3" s="580" t="s">
        <v>34</v>
      </c>
      <c r="G3" s="580" t="s">
        <v>35</v>
      </c>
      <c r="H3" s="580" t="s">
        <v>36</v>
      </c>
      <c r="I3" s="580" t="s">
        <v>37</v>
      </c>
      <c r="J3" s="580" t="s">
        <v>38</v>
      </c>
      <c r="K3" s="580" t="s">
        <v>39</v>
      </c>
      <c r="L3" s="580" t="s">
        <v>40</v>
      </c>
      <c r="M3" s="580" t="s">
        <v>41</v>
      </c>
      <c r="N3" s="580" t="s">
        <v>6</v>
      </c>
      <c r="O3" s="580" t="s">
        <v>690</v>
      </c>
      <c r="P3" s="580" t="s">
        <v>695</v>
      </c>
      <c r="Q3" s="580" t="s">
        <v>701</v>
      </c>
      <c r="R3" s="580" t="s">
        <v>704</v>
      </c>
      <c r="S3" s="580" t="s">
        <v>730</v>
      </c>
      <c r="T3" s="580" t="s">
        <v>776</v>
      </c>
      <c r="U3" s="580" t="s">
        <v>791</v>
      </c>
      <c r="V3" s="580" t="s">
        <v>842</v>
      </c>
      <c r="W3" s="580" t="s">
        <v>884</v>
      </c>
      <c r="X3" s="580" t="s">
        <v>925</v>
      </c>
      <c r="Y3" s="580" t="s">
        <v>938</v>
      </c>
      <c r="Z3" s="570" t="s">
        <v>955</v>
      </c>
      <c r="AA3" s="570" t="s">
        <v>982</v>
      </c>
      <c r="AB3" s="570" t="s">
        <v>986</v>
      </c>
      <c r="AC3" s="570" t="s">
        <v>1067</v>
      </c>
      <c r="AD3" s="363" t="s">
        <v>1164</v>
      </c>
    </row>
    <row r="4" spans="1:30" ht="20.25" customHeight="1">
      <c r="A4" s="3" t="s">
        <v>813</v>
      </c>
      <c r="B4" s="650">
        <v>4.0999999999999996</v>
      </c>
      <c r="C4" s="650">
        <v>2.6</v>
      </c>
      <c r="D4" s="650">
        <v>2</v>
      </c>
      <c r="E4" s="650">
        <v>3.6</v>
      </c>
      <c r="F4" s="569">
        <v>4</v>
      </c>
      <c r="G4" s="569">
        <v>2.7</v>
      </c>
      <c r="H4" s="569">
        <v>4.5</v>
      </c>
      <c r="I4" s="569">
        <v>9.3000000000000007</v>
      </c>
      <c r="J4" s="569">
        <v>10.6</v>
      </c>
      <c r="K4" s="569">
        <v>5.9</v>
      </c>
      <c r="L4" s="569">
        <v>4.8</v>
      </c>
      <c r="M4" s="569">
        <v>9</v>
      </c>
      <c r="N4" s="569">
        <v>10.199999999999999</v>
      </c>
      <c r="O4" s="569">
        <v>6.2</v>
      </c>
      <c r="P4" s="569">
        <v>5.5</v>
      </c>
      <c r="Q4" s="569">
        <v>8.7999999999999989</v>
      </c>
      <c r="R4" s="569">
        <v>9.5</v>
      </c>
      <c r="S4" s="569">
        <v>6.3</v>
      </c>
      <c r="T4" s="569">
        <v>5.2</v>
      </c>
      <c r="U4" s="569">
        <v>8.1</v>
      </c>
      <c r="V4" s="569">
        <v>10.8</v>
      </c>
      <c r="W4" s="569">
        <v>6.4</v>
      </c>
      <c r="X4" s="569">
        <v>5.5</v>
      </c>
      <c r="Y4" s="569">
        <v>8.8000000000000007</v>
      </c>
      <c r="Z4" s="569">
        <v>9.4</v>
      </c>
      <c r="AA4" s="569">
        <v>6.5</v>
      </c>
      <c r="AB4" s="569">
        <v>5.5</v>
      </c>
      <c r="AC4" s="569">
        <v>8.1999999999999993</v>
      </c>
      <c r="AD4" s="565">
        <v>9.8000000000000007</v>
      </c>
    </row>
    <row r="5" spans="1:30" ht="20.25">
      <c r="A5" s="2" t="s">
        <v>733</v>
      </c>
      <c r="B5" s="569" t="s">
        <v>61</v>
      </c>
      <c r="C5" s="569">
        <v>0.6</v>
      </c>
      <c r="D5" s="569">
        <v>0.5</v>
      </c>
      <c r="E5" s="569">
        <v>1</v>
      </c>
      <c r="F5" s="569">
        <v>1.3</v>
      </c>
      <c r="G5" s="569">
        <v>0.8</v>
      </c>
      <c r="H5" s="569">
        <v>0.7</v>
      </c>
      <c r="I5" s="569">
        <v>1.2</v>
      </c>
      <c r="J5" s="569">
        <v>1.5</v>
      </c>
      <c r="K5" s="569">
        <v>0.7</v>
      </c>
      <c r="L5" s="569">
        <v>0.7</v>
      </c>
      <c r="M5" s="569">
        <v>1.3</v>
      </c>
      <c r="N5" s="569">
        <v>1.4</v>
      </c>
      <c r="O5" s="569">
        <v>0.8</v>
      </c>
      <c r="P5" s="569">
        <v>0.7</v>
      </c>
      <c r="Q5" s="569">
        <v>1.2</v>
      </c>
      <c r="R5" s="569">
        <v>1.7</v>
      </c>
      <c r="S5" s="569">
        <v>0.9</v>
      </c>
      <c r="T5" s="569">
        <v>0.8</v>
      </c>
      <c r="U5" s="569">
        <v>1.6</v>
      </c>
      <c r="V5" s="569">
        <v>2</v>
      </c>
      <c r="W5" s="569">
        <v>1.2</v>
      </c>
      <c r="X5" s="569">
        <v>1</v>
      </c>
      <c r="Y5" s="569">
        <v>1.8</v>
      </c>
      <c r="Z5" s="569">
        <v>1.7</v>
      </c>
      <c r="AA5" s="569">
        <v>1</v>
      </c>
      <c r="AB5" s="569">
        <v>0.8</v>
      </c>
      <c r="AC5" s="569">
        <v>1.3</v>
      </c>
      <c r="AD5" s="565">
        <v>1.6</v>
      </c>
    </row>
    <row r="6" spans="1:30" ht="20.25">
      <c r="A6" s="610" t="s">
        <v>838</v>
      </c>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5"/>
    </row>
    <row r="7" spans="1:30" ht="20.25">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5"/>
    </row>
    <row r="8" spans="1:30" s="39" customFormat="1">
      <c r="A8" s="39" t="s">
        <v>521</v>
      </c>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row>
    <row r="9" spans="1:30" ht="42.75" customHeight="1" thickBot="1">
      <c r="A9" s="5" t="s">
        <v>699</v>
      </c>
      <c r="B9" s="579" t="s">
        <v>86</v>
      </c>
      <c r="C9" s="579" t="s">
        <v>87</v>
      </c>
      <c r="D9" s="579" t="s">
        <v>88</v>
      </c>
      <c r="E9" s="579" t="s">
        <v>89</v>
      </c>
      <c r="F9" s="579" t="s">
        <v>90</v>
      </c>
      <c r="G9" s="579" t="s">
        <v>91</v>
      </c>
      <c r="H9" s="579" t="s">
        <v>92</v>
      </c>
      <c r="I9" s="579" t="s">
        <v>352</v>
      </c>
      <c r="J9" s="579" t="s">
        <v>94</v>
      </c>
      <c r="K9" s="579" t="s">
        <v>95</v>
      </c>
      <c r="L9" s="579" t="s">
        <v>96</v>
      </c>
      <c r="M9" s="579" t="s">
        <v>97</v>
      </c>
      <c r="N9" s="579" t="s">
        <v>7</v>
      </c>
      <c r="O9" s="579" t="s">
        <v>691</v>
      </c>
      <c r="P9" s="579" t="s">
        <v>696</v>
      </c>
      <c r="Q9" s="579" t="s">
        <v>702</v>
      </c>
      <c r="R9" s="579" t="s">
        <v>705</v>
      </c>
      <c r="S9" s="579" t="s">
        <v>731</v>
      </c>
      <c r="T9" s="579" t="s">
        <v>777</v>
      </c>
      <c r="U9" s="579" t="s">
        <v>792</v>
      </c>
      <c r="V9" s="579" t="s">
        <v>843</v>
      </c>
      <c r="W9" s="579" t="s">
        <v>885</v>
      </c>
      <c r="X9" s="570" t="s">
        <v>931</v>
      </c>
      <c r="Y9" s="570" t="s">
        <v>939</v>
      </c>
      <c r="Z9" s="959" t="s">
        <v>956</v>
      </c>
      <c r="AA9" s="959" t="s">
        <v>983</v>
      </c>
      <c r="AB9" s="959" t="s">
        <v>993</v>
      </c>
      <c r="AC9" s="959" t="s">
        <v>1068</v>
      </c>
      <c r="AD9" s="408" t="s">
        <v>1165</v>
      </c>
    </row>
    <row r="10" spans="1:30" ht="19.5" customHeight="1">
      <c r="A10" s="562" t="s">
        <v>523</v>
      </c>
      <c r="B10" s="607">
        <v>1340</v>
      </c>
      <c r="C10" s="607">
        <v>1350</v>
      </c>
      <c r="D10" s="607">
        <v>1350</v>
      </c>
      <c r="E10" s="607">
        <v>1350</v>
      </c>
      <c r="F10" s="607">
        <v>1350</v>
      </c>
      <c r="G10" s="607">
        <v>1340</v>
      </c>
      <c r="H10" s="607">
        <v>2470</v>
      </c>
      <c r="I10" s="607">
        <v>2470</v>
      </c>
      <c r="J10" s="607">
        <v>2470</v>
      </c>
      <c r="K10" s="607">
        <v>2460</v>
      </c>
      <c r="L10" s="607">
        <v>2450</v>
      </c>
      <c r="M10" s="607">
        <v>2440</v>
      </c>
      <c r="N10" s="607">
        <v>2430</v>
      </c>
      <c r="O10" s="607">
        <v>2390</v>
      </c>
      <c r="P10" s="607">
        <v>2360</v>
      </c>
      <c r="Q10" s="607">
        <v>2340</v>
      </c>
      <c r="R10" s="607">
        <v>2330</v>
      </c>
      <c r="S10" s="607">
        <v>2310</v>
      </c>
      <c r="T10" s="607">
        <v>2300</v>
      </c>
      <c r="U10" s="607">
        <v>2280</v>
      </c>
      <c r="V10" s="607">
        <v>2260</v>
      </c>
      <c r="W10" s="607">
        <v>2220</v>
      </c>
      <c r="X10" s="607">
        <v>2170</v>
      </c>
      <c r="Y10" s="607">
        <v>2120</v>
      </c>
      <c r="Z10" s="607">
        <v>2110</v>
      </c>
      <c r="AA10" s="607">
        <v>2090</v>
      </c>
      <c r="AB10" s="607">
        <v>2100</v>
      </c>
      <c r="AC10" s="607">
        <v>2130</v>
      </c>
      <c r="AD10" s="605">
        <v>2170</v>
      </c>
    </row>
    <row r="11" spans="1:30" ht="19.5" customHeight="1">
      <c r="A11" s="562" t="s">
        <v>812</v>
      </c>
      <c r="B11" s="607"/>
      <c r="C11" s="607"/>
      <c r="D11" s="607"/>
      <c r="E11" s="607"/>
      <c r="F11" s="607"/>
      <c r="G11" s="607"/>
      <c r="H11" s="607"/>
      <c r="I11" s="607"/>
      <c r="J11" s="607"/>
      <c r="K11" s="607"/>
      <c r="L11" s="607"/>
      <c r="M11" s="607"/>
      <c r="N11" s="607"/>
      <c r="O11" s="607"/>
      <c r="P11" s="607"/>
      <c r="Q11" s="607"/>
      <c r="R11" s="607"/>
      <c r="S11" s="607"/>
      <c r="T11" s="607"/>
      <c r="U11" s="607">
        <v>60</v>
      </c>
      <c r="V11" s="607">
        <v>50</v>
      </c>
      <c r="W11" s="607">
        <v>60</v>
      </c>
      <c r="X11" s="607">
        <v>60</v>
      </c>
      <c r="Y11" s="607">
        <v>70</v>
      </c>
      <c r="Z11" s="607">
        <v>60</v>
      </c>
      <c r="AA11" s="607">
        <v>70</v>
      </c>
      <c r="AB11" s="607">
        <v>60</v>
      </c>
      <c r="AC11" s="607">
        <v>70</v>
      </c>
      <c r="AD11" s="605">
        <v>70</v>
      </c>
    </row>
    <row r="12" spans="1:30" ht="20.25">
      <c r="A12" s="10" t="s">
        <v>524</v>
      </c>
      <c r="B12" s="607">
        <v>10</v>
      </c>
      <c r="C12" s="607">
        <v>10</v>
      </c>
      <c r="D12" s="607">
        <v>10</v>
      </c>
      <c r="E12" s="607">
        <v>10</v>
      </c>
      <c r="F12" s="607">
        <v>10</v>
      </c>
      <c r="G12" s="607">
        <v>10</v>
      </c>
      <c r="H12" s="607">
        <v>10</v>
      </c>
      <c r="I12" s="607">
        <v>20</v>
      </c>
      <c r="J12" s="607">
        <v>20</v>
      </c>
      <c r="K12" s="607">
        <v>20</v>
      </c>
      <c r="L12" s="607">
        <v>20</v>
      </c>
      <c r="M12" s="607">
        <v>30</v>
      </c>
      <c r="N12" s="607">
        <v>30</v>
      </c>
      <c r="O12" s="607">
        <v>40</v>
      </c>
      <c r="P12" s="607">
        <v>40</v>
      </c>
      <c r="Q12" s="607">
        <v>40</v>
      </c>
      <c r="R12" s="607">
        <v>50</v>
      </c>
      <c r="S12" s="607">
        <v>50</v>
      </c>
      <c r="T12" s="607">
        <v>50</v>
      </c>
      <c r="U12" s="607">
        <v>50</v>
      </c>
      <c r="V12" s="607">
        <v>50</v>
      </c>
      <c r="W12" s="607">
        <v>50</v>
      </c>
      <c r="X12" s="607">
        <v>50</v>
      </c>
      <c r="Y12" s="607">
        <v>50</v>
      </c>
      <c r="Z12" s="607">
        <v>40</v>
      </c>
      <c r="AA12" s="607">
        <v>40</v>
      </c>
      <c r="AB12" s="607">
        <v>40</v>
      </c>
      <c r="AC12" s="607">
        <v>40</v>
      </c>
      <c r="AD12" s="605">
        <v>40</v>
      </c>
    </row>
    <row r="13" spans="1:30" ht="21" customHeight="1" thickBot="1">
      <c r="A13" s="647" t="s">
        <v>219</v>
      </c>
      <c r="B13" s="566">
        <v>1340</v>
      </c>
      <c r="C13" s="566">
        <v>1350</v>
      </c>
      <c r="D13" s="566">
        <v>1360</v>
      </c>
      <c r="E13" s="566">
        <v>1360</v>
      </c>
      <c r="F13" s="566">
        <v>1360</v>
      </c>
      <c r="G13" s="566">
        <v>1360</v>
      </c>
      <c r="H13" s="566">
        <v>2480</v>
      </c>
      <c r="I13" s="566">
        <v>2490</v>
      </c>
      <c r="J13" s="566">
        <v>2490</v>
      </c>
      <c r="K13" s="566">
        <v>2480</v>
      </c>
      <c r="L13" s="566">
        <v>2470</v>
      </c>
      <c r="M13" s="566">
        <v>2470</v>
      </c>
      <c r="N13" s="566">
        <v>2460</v>
      </c>
      <c r="O13" s="566">
        <v>2430</v>
      </c>
      <c r="P13" s="566">
        <v>2400</v>
      </c>
      <c r="Q13" s="566">
        <v>2380</v>
      </c>
      <c r="R13" s="566">
        <v>2380</v>
      </c>
      <c r="S13" s="566">
        <v>2360</v>
      </c>
      <c r="T13" s="566">
        <v>2350</v>
      </c>
      <c r="U13" s="566">
        <v>2390</v>
      </c>
      <c r="V13" s="566">
        <v>2360</v>
      </c>
      <c r="W13" s="566">
        <v>2320</v>
      </c>
      <c r="X13" s="566">
        <v>2270</v>
      </c>
      <c r="Y13" s="566">
        <v>2230</v>
      </c>
      <c r="Z13" s="566">
        <v>2210</v>
      </c>
      <c r="AA13" s="566">
        <v>2190</v>
      </c>
      <c r="AB13" s="566">
        <v>2200</v>
      </c>
      <c r="AC13" s="566">
        <v>2240</v>
      </c>
      <c r="AD13" s="405">
        <v>2280</v>
      </c>
    </row>
    <row r="14" spans="1:30" ht="20.100000000000001" customHeight="1" thickTop="1">
      <c r="A14" s="2" t="s">
        <v>700</v>
      </c>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5"/>
    </row>
    <row r="15" spans="1:30" ht="20.100000000000001" customHeight="1">
      <c r="A15" s="2" t="s">
        <v>814</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5"/>
    </row>
    <row r="16" spans="1:30" s="73" customFormat="1" ht="42" customHeight="1">
      <c r="A16" s="1" t="s">
        <v>494</v>
      </c>
      <c r="B16" s="612"/>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75"/>
    </row>
    <row r="17" spans="1:30" s="73" customFormat="1" ht="18.75" thickBot="1">
      <c r="A17" s="31" t="s">
        <v>17</v>
      </c>
      <c r="B17" s="580" t="s">
        <v>30</v>
      </c>
      <c r="C17" s="580" t="s">
        <v>31</v>
      </c>
      <c r="D17" s="580" t="s">
        <v>32</v>
      </c>
      <c r="E17" s="580" t="s">
        <v>33</v>
      </c>
      <c r="F17" s="580" t="s">
        <v>34</v>
      </c>
      <c r="G17" s="580" t="s">
        <v>35</v>
      </c>
      <c r="H17" s="580" t="s">
        <v>36</v>
      </c>
      <c r="I17" s="580" t="s">
        <v>37</v>
      </c>
      <c r="J17" s="580" t="s">
        <v>38</v>
      </c>
      <c r="K17" s="580" t="s">
        <v>39</v>
      </c>
      <c r="L17" s="580" t="s">
        <v>40</v>
      </c>
      <c r="M17" s="580" t="s">
        <v>41</v>
      </c>
      <c r="N17" s="580" t="s">
        <v>6</v>
      </c>
      <c r="O17" s="580" t="s">
        <v>690</v>
      </c>
      <c r="P17" s="580" t="s">
        <v>695</v>
      </c>
      <c r="Q17" s="580" t="s">
        <v>701</v>
      </c>
      <c r="R17" s="580" t="s">
        <v>704</v>
      </c>
      <c r="S17" s="580" t="s">
        <v>730</v>
      </c>
      <c r="T17" s="580" t="s">
        <v>776</v>
      </c>
      <c r="U17" s="580" t="s">
        <v>791</v>
      </c>
      <c r="V17" s="580" t="s">
        <v>842</v>
      </c>
      <c r="W17" s="580" t="s">
        <v>884</v>
      </c>
      <c r="X17" s="580" t="s">
        <v>925</v>
      </c>
      <c r="Y17" s="580" t="s">
        <v>938</v>
      </c>
      <c r="Z17" s="570" t="s">
        <v>955</v>
      </c>
      <c r="AA17" s="570" t="s">
        <v>982</v>
      </c>
      <c r="AB17" s="570" t="s">
        <v>986</v>
      </c>
      <c r="AC17" s="570" t="s">
        <v>1067</v>
      </c>
      <c r="AD17" s="363" t="s">
        <v>1164</v>
      </c>
    </row>
    <row r="18" spans="1:30" s="73" customFormat="1" ht="18">
      <c r="A18" s="8" t="s">
        <v>42</v>
      </c>
      <c r="B18" s="607">
        <v>175</v>
      </c>
      <c r="C18" s="607">
        <v>146</v>
      </c>
      <c r="D18" s="607">
        <v>126</v>
      </c>
      <c r="E18" s="607">
        <v>221</v>
      </c>
      <c r="F18" s="607">
        <v>242</v>
      </c>
      <c r="G18" s="607">
        <v>164</v>
      </c>
      <c r="H18" s="607">
        <v>238</v>
      </c>
      <c r="I18" s="607">
        <v>453</v>
      </c>
      <c r="J18" s="607">
        <v>547</v>
      </c>
      <c r="K18" s="607">
        <v>326</v>
      </c>
      <c r="L18" s="607">
        <v>332</v>
      </c>
      <c r="M18" s="607">
        <v>555</v>
      </c>
      <c r="N18" s="607">
        <v>669</v>
      </c>
      <c r="O18" s="607">
        <v>346</v>
      </c>
      <c r="P18" s="607">
        <v>311</v>
      </c>
      <c r="Q18" s="607">
        <v>510</v>
      </c>
      <c r="R18" s="607">
        <v>424</v>
      </c>
      <c r="S18" s="607">
        <v>237</v>
      </c>
      <c r="T18" s="607">
        <v>235</v>
      </c>
      <c r="U18" s="607">
        <v>370</v>
      </c>
      <c r="V18" s="607">
        <v>661</v>
      </c>
      <c r="W18" s="607">
        <v>424</v>
      </c>
      <c r="X18" s="607">
        <v>485</v>
      </c>
      <c r="Y18" s="607">
        <v>1052</v>
      </c>
      <c r="Z18" s="607">
        <v>1168</v>
      </c>
      <c r="AA18" s="607">
        <v>856</v>
      </c>
      <c r="AB18" s="607">
        <v>1094</v>
      </c>
      <c r="AC18" s="607">
        <v>1460</v>
      </c>
      <c r="AD18" s="605">
        <v>1384</v>
      </c>
    </row>
    <row r="19" spans="1:30" s="73" customFormat="1" ht="18">
      <c r="A19" s="38" t="s">
        <v>209</v>
      </c>
      <c r="B19" s="607">
        <v>1</v>
      </c>
      <c r="C19" s="607">
        <v>0</v>
      </c>
      <c r="D19" s="607">
        <v>0</v>
      </c>
      <c r="E19" s="607">
        <v>1</v>
      </c>
      <c r="F19" s="607">
        <v>0</v>
      </c>
      <c r="G19" s="607">
        <v>0</v>
      </c>
      <c r="H19" s="607">
        <v>0</v>
      </c>
      <c r="I19" s="607">
        <v>2</v>
      </c>
      <c r="J19" s="607">
        <v>1</v>
      </c>
      <c r="K19" s="607">
        <v>1</v>
      </c>
      <c r="L19" s="607">
        <v>1</v>
      </c>
      <c r="M19" s="607">
        <v>8</v>
      </c>
      <c r="N19" s="607">
        <v>-29</v>
      </c>
      <c r="O19" s="607">
        <v>17</v>
      </c>
      <c r="P19" s="607">
        <v>2</v>
      </c>
      <c r="Q19" s="607">
        <v>6</v>
      </c>
      <c r="R19" s="607">
        <v>6</v>
      </c>
      <c r="S19" s="607">
        <v>1</v>
      </c>
      <c r="T19" s="607">
        <v>1</v>
      </c>
      <c r="U19" s="607">
        <v>-5</v>
      </c>
      <c r="V19" s="607">
        <v>3</v>
      </c>
      <c r="W19" s="607">
        <v>2</v>
      </c>
      <c r="X19" s="607">
        <v>1</v>
      </c>
      <c r="Y19" s="607">
        <v>8</v>
      </c>
      <c r="Z19" s="607">
        <v>7</v>
      </c>
      <c r="AA19" s="607">
        <v>12</v>
      </c>
      <c r="AB19" s="607">
        <v>8</v>
      </c>
      <c r="AC19" s="607">
        <v>2</v>
      </c>
      <c r="AD19" s="605">
        <v>-1</v>
      </c>
    </row>
    <row r="20" spans="1:30" s="73" customFormat="1" ht="18">
      <c r="A20" s="38" t="s">
        <v>495</v>
      </c>
      <c r="B20" s="607">
        <v>169</v>
      </c>
      <c r="C20" s="607">
        <v>104</v>
      </c>
      <c r="D20" s="607">
        <v>89</v>
      </c>
      <c r="E20" s="607">
        <v>166</v>
      </c>
      <c r="F20" s="607">
        <v>176</v>
      </c>
      <c r="G20" s="607">
        <v>115</v>
      </c>
      <c r="H20" s="607">
        <v>190</v>
      </c>
      <c r="I20" s="607">
        <v>381</v>
      </c>
      <c r="J20" s="607">
        <v>482</v>
      </c>
      <c r="K20" s="607">
        <v>278</v>
      </c>
      <c r="L20" s="607">
        <v>285</v>
      </c>
      <c r="M20" s="607">
        <v>502</v>
      </c>
      <c r="N20" s="607">
        <v>599</v>
      </c>
      <c r="O20" s="607">
        <v>305</v>
      </c>
      <c r="P20" s="607">
        <v>272</v>
      </c>
      <c r="Q20" s="607">
        <v>454</v>
      </c>
      <c r="R20" s="607">
        <v>351</v>
      </c>
      <c r="S20" s="607">
        <v>189</v>
      </c>
      <c r="T20" s="607">
        <v>187</v>
      </c>
      <c r="U20" s="607">
        <v>330</v>
      </c>
      <c r="V20" s="607">
        <v>574</v>
      </c>
      <c r="W20" s="607">
        <v>353</v>
      </c>
      <c r="X20" s="607">
        <v>406</v>
      </c>
      <c r="Y20" s="607">
        <v>920</v>
      </c>
      <c r="Z20" s="607">
        <v>977</v>
      </c>
      <c r="AA20" s="607">
        <v>747</v>
      </c>
      <c r="AB20" s="607">
        <v>981</v>
      </c>
      <c r="AC20" s="607">
        <v>1321</v>
      </c>
      <c r="AD20" s="605">
        <v>1197</v>
      </c>
    </row>
    <row r="21" spans="1:30" s="559" customFormat="1" ht="18" customHeight="1">
      <c r="A21" s="717" t="s">
        <v>783</v>
      </c>
      <c r="B21" s="607"/>
      <c r="C21" s="607"/>
      <c r="D21" s="607"/>
      <c r="E21" s="607"/>
      <c r="F21" s="607"/>
      <c r="G21" s="607"/>
      <c r="H21" s="607"/>
      <c r="I21" s="607"/>
      <c r="J21" s="607"/>
      <c r="K21" s="607"/>
      <c r="L21" s="607"/>
      <c r="M21" s="607"/>
      <c r="N21" s="607">
        <v>47</v>
      </c>
      <c r="O21" s="607">
        <v>26</v>
      </c>
      <c r="P21" s="607">
        <v>22</v>
      </c>
      <c r="Q21" s="607">
        <v>38</v>
      </c>
      <c r="R21" s="607">
        <v>48</v>
      </c>
      <c r="S21" s="607">
        <v>26</v>
      </c>
      <c r="T21" s="607">
        <v>22</v>
      </c>
      <c r="U21" s="607">
        <v>43</v>
      </c>
      <c r="V21" s="607">
        <v>57</v>
      </c>
      <c r="W21" s="607">
        <v>39</v>
      </c>
      <c r="X21" s="607">
        <v>38</v>
      </c>
      <c r="Y21" s="607">
        <v>91</v>
      </c>
      <c r="Z21" s="607">
        <v>136</v>
      </c>
      <c r="AA21" s="607">
        <v>73</v>
      </c>
      <c r="AB21" s="607">
        <v>79</v>
      </c>
      <c r="AC21" s="607">
        <v>104</v>
      </c>
      <c r="AD21" s="605">
        <v>153</v>
      </c>
    </row>
    <row r="22" spans="1:30" s="73" customFormat="1" ht="18">
      <c r="A22" s="38" t="s">
        <v>525</v>
      </c>
      <c r="B22" s="607">
        <v>6</v>
      </c>
      <c r="C22" s="607">
        <v>42</v>
      </c>
      <c r="D22" s="607">
        <v>37</v>
      </c>
      <c r="E22" s="607">
        <v>55</v>
      </c>
      <c r="F22" s="607">
        <v>66</v>
      </c>
      <c r="G22" s="607">
        <v>49</v>
      </c>
      <c r="H22" s="607">
        <v>48</v>
      </c>
      <c r="I22" s="607">
        <v>72</v>
      </c>
      <c r="J22" s="607">
        <v>65</v>
      </c>
      <c r="K22" s="607">
        <v>48</v>
      </c>
      <c r="L22" s="607">
        <v>46</v>
      </c>
      <c r="M22" s="607">
        <v>53</v>
      </c>
      <c r="N22" s="607">
        <v>23</v>
      </c>
      <c r="O22" s="607">
        <v>16</v>
      </c>
      <c r="P22" s="607">
        <v>18</v>
      </c>
      <c r="Q22" s="607">
        <v>17</v>
      </c>
      <c r="R22" s="607">
        <v>25</v>
      </c>
      <c r="S22" s="607">
        <v>22</v>
      </c>
      <c r="T22" s="607">
        <v>26</v>
      </c>
      <c r="U22" s="607">
        <v>-3</v>
      </c>
      <c r="V22" s="607">
        <v>31</v>
      </c>
      <c r="W22" s="607">
        <v>32</v>
      </c>
      <c r="X22" s="607">
        <v>40</v>
      </c>
      <c r="Y22" s="607">
        <v>41</v>
      </c>
      <c r="Z22" s="607">
        <v>55</v>
      </c>
      <c r="AA22" s="607">
        <v>37</v>
      </c>
      <c r="AB22" s="607">
        <v>34</v>
      </c>
      <c r="AC22" s="607">
        <v>35</v>
      </c>
      <c r="AD22" s="605">
        <v>34</v>
      </c>
    </row>
    <row r="23" spans="1:30" s="73" customFormat="1" ht="18">
      <c r="A23" s="8" t="s">
        <v>149</v>
      </c>
      <c r="B23" s="607">
        <v>14</v>
      </c>
      <c r="C23" s="607">
        <v>15</v>
      </c>
      <c r="D23" s="607">
        <v>11</v>
      </c>
      <c r="E23" s="607">
        <v>15</v>
      </c>
      <c r="F23" s="607">
        <v>14</v>
      </c>
      <c r="G23" s="607">
        <v>8</v>
      </c>
      <c r="H23" s="607">
        <v>10</v>
      </c>
      <c r="I23" s="607">
        <v>25</v>
      </c>
      <c r="J23" s="607">
        <v>31</v>
      </c>
      <c r="K23" s="607">
        <v>26</v>
      </c>
      <c r="L23" s="607">
        <v>22</v>
      </c>
      <c r="M23" s="607">
        <v>31</v>
      </c>
      <c r="N23" s="607">
        <v>41</v>
      </c>
      <c r="O23" s="607">
        <v>34</v>
      </c>
      <c r="P23" s="607">
        <v>31</v>
      </c>
      <c r="Q23" s="607">
        <v>35</v>
      </c>
      <c r="R23" s="607">
        <v>48</v>
      </c>
      <c r="S23" s="607">
        <v>35</v>
      </c>
      <c r="T23" s="607">
        <v>33</v>
      </c>
      <c r="U23" s="607">
        <v>38</v>
      </c>
      <c r="V23" s="607">
        <v>53</v>
      </c>
      <c r="W23" s="607">
        <v>36</v>
      </c>
      <c r="X23" s="607">
        <v>31</v>
      </c>
      <c r="Y23" s="607">
        <v>3</v>
      </c>
      <c r="Z23" s="607">
        <v>54</v>
      </c>
      <c r="AA23" s="607">
        <v>40</v>
      </c>
      <c r="AB23" s="607">
        <v>36</v>
      </c>
      <c r="AC23" s="607">
        <v>43</v>
      </c>
      <c r="AD23" s="605">
        <v>24</v>
      </c>
    </row>
    <row r="24" spans="1:30" s="73" customFormat="1" ht="18">
      <c r="A24" s="14" t="s">
        <v>48</v>
      </c>
      <c r="B24" s="574">
        <v>14</v>
      </c>
      <c r="C24" s="574">
        <v>13</v>
      </c>
      <c r="D24" s="574">
        <v>9</v>
      </c>
      <c r="E24" s="574">
        <v>13</v>
      </c>
      <c r="F24" s="574">
        <v>12</v>
      </c>
      <c r="G24" s="574">
        <v>6</v>
      </c>
      <c r="H24" s="574">
        <v>5</v>
      </c>
      <c r="I24" s="574">
        <v>18</v>
      </c>
      <c r="J24" s="574">
        <v>17</v>
      </c>
      <c r="K24" s="574">
        <v>11</v>
      </c>
      <c r="L24" s="574">
        <v>7</v>
      </c>
      <c r="M24" s="574">
        <v>17</v>
      </c>
      <c r="N24" s="574">
        <v>26</v>
      </c>
      <c r="O24" s="574">
        <v>19</v>
      </c>
      <c r="P24" s="574">
        <v>16</v>
      </c>
      <c r="Q24" s="574">
        <v>19</v>
      </c>
      <c r="R24" s="574">
        <v>32</v>
      </c>
      <c r="S24" s="574">
        <v>19</v>
      </c>
      <c r="T24" s="574">
        <v>18</v>
      </c>
      <c r="U24" s="574">
        <v>21</v>
      </c>
      <c r="V24" s="574">
        <v>36</v>
      </c>
      <c r="W24" s="574">
        <v>19</v>
      </c>
      <c r="X24" s="574">
        <v>13</v>
      </c>
      <c r="Y24" s="574">
        <v>-17</v>
      </c>
      <c r="Z24" s="574">
        <v>35</v>
      </c>
      <c r="AA24" s="574">
        <v>21</v>
      </c>
      <c r="AB24" s="574">
        <v>17</v>
      </c>
      <c r="AC24" s="574">
        <v>25</v>
      </c>
      <c r="AD24" s="415">
        <v>6</v>
      </c>
    </row>
    <row r="25" spans="1:30" s="73" customFormat="1" ht="18">
      <c r="A25" s="8" t="s">
        <v>770</v>
      </c>
      <c r="B25" s="607">
        <v>0</v>
      </c>
      <c r="C25" s="607">
        <v>0</v>
      </c>
      <c r="D25" s="607">
        <v>0</v>
      </c>
      <c r="E25" s="607">
        <v>0</v>
      </c>
      <c r="F25" s="607">
        <v>0</v>
      </c>
      <c r="G25" s="607">
        <v>0</v>
      </c>
      <c r="H25" s="607">
        <v>0</v>
      </c>
      <c r="I25" s="607">
        <v>0</v>
      </c>
      <c r="J25" s="607">
        <v>0</v>
      </c>
      <c r="K25" s="607">
        <v>0</v>
      </c>
      <c r="L25" s="607">
        <v>0</v>
      </c>
      <c r="M25" s="607">
        <v>0</v>
      </c>
      <c r="N25" s="607">
        <v>0</v>
      </c>
      <c r="O25" s="607">
        <v>0</v>
      </c>
      <c r="P25" s="607">
        <v>0</v>
      </c>
      <c r="Q25" s="607">
        <v>0</v>
      </c>
      <c r="R25" s="607">
        <v>0</v>
      </c>
      <c r="S25" s="607">
        <v>0</v>
      </c>
      <c r="T25" s="607">
        <v>0</v>
      </c>
      <c r="U25" s="607">
        <v>0</v>
      </c>
      <c r="V25" s="607">
        <v>0</v>
      </c>
      <c r="W25" s="607">
        <v>0</v>
      </c>
      <c r="X25" s="607">
        <v>0</v>
      </c>
      <c r="Y25" s="607">
        <v>0</v>
      </c>
      <c r="Z25" s="607">
        <v>0</v>
      </c>
      <c r="AA25" s="607">
        <v>0</v>
      </c>
      <c r="AB25" s="607">
        <v>0</v>
      </c>
      <c r="AC25" s="607">
        <v>0</v>
      </c>
      <c r="AD25" s="605">
        <v>0</v>
      </c>
    </row>
    <row r="26" spans="1:30" s="73" customFormat="1" ht="18">
      <c r="A26" s="8" t="s">
        <v>771</v>
      </c>
      <c r="B26" s="607">
        <v>0</v>
      </c>
      <c r="C26" s="607">
        <v>0</v>
      </c>
      <c r="D26" s="607">
        <v>0</v>
      </c>
      <c r="E26" s="607">
        <v>0</v>
      </c>
      <c r="F26" s="607">
        <v>0</v>
      </c>
      <c r="G26" s="607">
        <v>0</v>
      </c>
      <c r="H26" s="607">
        <v>2</v>
      </c>
      <c r="I26" s="607">
        <v>0</v>
      </c>
      <c r="J26" s="607">
        <v>0</v>
      </c>
      <c r="K26" s="607">
        <v>0</v>
      </c>
      <c r="L26" s="607">
        <v>0</v>
      </c>
      <c r="M26" s="607">
        <v>0</v>
      </c>
      <c r="N26" s="607">
        <v>0</v>
      </c>
      <c r="O26" s="607">
        <v>0</v>
      </c>
      <c r="P26" s="607">
        <v>0</v>
      </c>
      <c r="Q26" s="607">
        <v>0</v>
      </c>
      <c r="R26" s="607">
        <v>0</v>
      </c>
      <c r="S26" s="607">
        <v>0</v>
      </c>
      <c r="T26" s="607">
        <v>0</v>
      </c>
      <c r="U26" s="607">
        <v>0</v>
      </c>
      <c r="V26" s="607">
        <v>0</v>
      </c>
      <c r="W26" s="607">
        <v>0</v>
      </c>
      <c r="X26" s="607">
        <v>0</v>
      </c>
      <c r="Y26" s="607">
        <v>0</v>
      </c>
      <c r="Z26" s="607">
        <v>0</v>
      </c>
      <c r="AA26" s="607">
        <v>0</v>
      </c>
      <c r="AB26" s="607">
        <v>0</v>
      </c>
      <c r="AC26" s="607">
        <v>0</v>
      </c>
      <c r="AD26" s="605">
        <v>0</v>
      </c>
    </row>
    <row r="27" spans="1:30" s="73" customFormat="1" ht="18">
      <c r="A27" s="8" t="s">
        <v>498</v>
      </c>
      <c r="B27" s="607">
        <v>-9</v>
      </c>
      <c r="C27" s="607">
        <v>7</v>
      </c>
      <c r="D27" s="607">
        <v>3</v>
      </c>
      <c r="E27" s="607">
        <v>9</v>
      </c>
      <c r="F27" s="607">
        <v>-21</v>
      </c>
      <c r="G27" s="607">
        <v>2</v>
      </c>
      <c r="H27" s="607">
        <v>8</v>
      </c>
      <c r="I27" s="607">
        <v>7</v>
      </c>
      <c r="J27" s="607">
        <v>-1</v>
      </c>
      <c r="K27" s="607">
        <v>10</v>
      </c>
      <c r="L27" s="607">
        <v>19</v>
      </c>
      <c r="M27" s="607">
        <v>-5</v>
      </c>
      <c r="N27" s="607">
        <v>-32</v>
      </c>
      <c r="O27" s="607">
        <v>-9</v>
      </c>
      <c r="P27" s="607">
        <v>5</v>
      </c>
      <c r="Q27" s="607">
        <v>-23</v>
      </c>
      <c r="R27" s="607">
        <v>-22</v>
      </c>
      <c r="S27" s="607">
        <v>26</v>
      </c>
      <c r="T27" s="607">
        <v>8</v>
      </c>
      <c r="U27" s="607">
        <v>27</v>
      </c>
      <c r="V27" s="607">
        <v>23</v>
      </c>
      <c r="W27" s="607">
        <v>68</v>
      </c>
      <c r="X27" s="607">
        <v>222</v>
      </c>
      <c r="Y27" s="607">
        <v>129</v>
      </c>
      <c r="Z27" s="607">
        <v>157</v>
      </c>
      <c r="AA27" s="607">
        <v>200</v>
      </c>
      <c r="AB27" s="607">
        <v>342</v>
      </c>
      <c r="AC27" s="607">
        <v>-945</v>
      </c>
      <c r="AD27" s="605">
        <v>-255</v>
      </c>
    </row>
    <row r="28" spans="1:30" s="73" customFormat="1" ht="18">
      <c r="A28" s="14" t="s">
        <v>50</v>
      </c>
      <c r="B28" s="574">
        <v>5</v>
      </c>
      <c r="C28" s="574">
        <v>20</v>
      </c>
      <c r="D28" s="574">
        <v>12</v>
      </c>
      <c r="E28" s="574">
        <v>22</v>
      </c>
      <c r="F28" s="574">
        <v>-9</v>
      </c>
      <c r="G28" s="574">
        <v>8</v>
      </c>
      <c r="H28" s="574">
        <v>15</v>
      </c>
      <c r="I28" s="574">
        <v>25</v>
      </c>
      <c r="J28" s="574">
        <v>16</v>
      </c>
      <c r="K28" s="574">
        <v>22</v>
      </c>
      <c r="L28" s="574">
        <v>26</v>
      </c>
      <c r="M28" s="574">
        <v>11</v>
      </c>
      <c r="N28" s="574">
        <v>-6</v>
      </c>
      <c r="O28" s="574">
        <v>9</v>
      </c>
      <c r="P28" s="574">
        <v>20</v>
      </c>
      <c r="Q28" s="574">
        <v>-3</v>
      </c>
      <c r="R28" s="574">
        <v>10</v>
      </c>
      <c r="S28" s="574">
        <v>45</v>
      </c>
      <c r="T28" s="574">
        <v>26</v>
      </c>
      <c r="U28" s="574">
        <v>49</v>
      </c>
      <c r="V28" s="574">
        <v>59</v>
      </c>
      <c r="W28" s="574">
        <v>87</v>
      </c>
      <c r="X28" s="574">
        <v>235</v>
      </c>
      <c r="Y28" s="574">
        <v>113</v>
      </c>
      <c r="Z28" s="574">
        <v>192</v>
      </c>
      <c r="AA28" s="574">
        <v>221</v>
      </c>
      <c r="AB28" s="574">
        <v>359</v>
      </c>
      <c r="AC28" s="574">
        <v>-921</v>
      </c>
      <c r="AD28" s="415">
        <v>-249</v>
      </c>
    </row>
    <row r="29" spans="1:30" s="73" customFormat="1" ht="20.25">
      <c r="A29" s="8"/>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998"/>
      <c r="AA29" s="998"/>
      <c r="AB29" s="998"/>
      <c r="AC29" s="998"/>
      <c r="AD29" s="411"/>
    </row>
    <row r="30" spans="1:30" s="73" customFormat="1" ht="18">
      <c r="A30" s="8" t="s">
        <v>845</v>
      </c>
      <c r="B30" s="583"/>
      <c r="C30" s="583"/>
      <c r="D30" s="583"/>
      <c r="E30" s="583"/>
      <c r="F30" s="583"/>
      <c r="G30" s="583"/>
      <c r="H30" s="583"/>
      <c r="I30" s="583"/>
      <c r="J30" s="583"/>
      <c r="K30" s="583"/>
      <c r="L30" s="583"/>
      <c r="M30" s="583"/>
      <c r="N30" s="583"/>
      <c r="O30" s="583"/>
      <c r="P30" s="583"/>
      <c r="Q30" s="583"/>
      <c r="R30" s="602">
        <v>0</v>
      </c>
      <c r="S30" s="602">
        <v>0</v>
      </c>
      <c r="T30" s="602">
        <v>0</v>
      </c>
      <c r="U30" s="602">
        <v>0</v>
      </c>
      <c r="V30" s="602">
        <v>0</v>
      </c>
      <c r="W30" s="602">
        <v>0</v>
      </c>
      <c r="X30" s="602">
        <v>0</v>
      </c>
      <c r="Y30" s="602">
        <v>0</v>
      </c>
      <c r="Z30" s="602">
        <v>0</v>
      </c>
      <c r="AA30" s="602">
        <v>0</v>
      </c>
      <c r="AB30" s="602">
        <v>0</v>
      </c>
      <c r="AC30" s="602">
        <v>0</v>
      </c>
      <c r="AD30" s="604">
        <v>0</v>
      </c>
    </row>
    <row r="31" spans="1:30" s="73" customFormat="1" ht="18">
      <c r="A31" s="8" t="s">
        <v>499</v>
      </c>
      <c r="B31" s="606">
        <v>0</v>
      </c>
      <c r="C31" s="606">
        <v>0</v>
      </c>
      <c r="D31" s="606">
        <v>0</v>
      </c>
      <c r="E31" s="606">
        <v>0</v>
      </c>
      <c r="F31" s="606">
        <v>0</v>
      </c>
      <c r="G31" s="606">
        <v>0</v>
      </c>
      <c r="H31" s="606">
        <v>0</v>
      </c>
      <c r="I31" s="606">
        <v>0</v>
      </c>
      <c r="J31" s="606">
        <v>0</v>
      </c>
      <c r="K31" s="606">
        <v>0</v>
      </c>
      <c r="L31" s="606">
        <v>0</v>
      </c>
      <c r="M31" s="606">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4">
        <v>0</v>
      </c>
    </row>
    <row r="32" spans="1:30" s="73" customFormat="1" ht="18">
      <c r="A32" s="8" t="s">
        <v>46</v>
      </c>
      <c r="B32" s="606">
        <v>1</v>
      </c>
      <c r="C32" s="606">
        <v>2</v>
      </c>
      <c r="D32" s="606">
        <v>2</v>
      </c>
      <c r="E32" s="606">
        <v>2</v>
      </c>
      <c r="F32" s="606">
        <v>2</v>
      </c>
      <c r="G32" s="606">
        <v>2</v>
      </c>
      <c r="H32" s="606">
        <v>5</v>
      </c>
      <c r="I32" s="606">
        <v>7</v>
      </c>
      <c r="J32" s="606">
        <v>14</v>
      </c>
      <c r="K32" s="606">
        <v>14</v>
      </c>
      <c r="L32" s="606">
        <v>15</v>
      </c>
      <c r="M32" s="606">
        <v>15</v>
      </c>
      <c r="N32" s="606">
        <v>15</v>
      </c>
      <c r="O32" s="606">
        <v>15</v>
      </c>
      <c r="P32" s="606">
        <v>15</v>
      </c>
      <c r="Q32" s="606">
        <v>16</v>
      </c>
      <c r="R32" s="606">
        <v>16</v>
      </c>
      <c r="S32" s="606">
        <v>16</v>
      </c>
      <c r="T32" s="606">
        <v>15</v>
      </c>
      <c r="U32" s="606">
        <v>17</v>
      </c>
      <c r="V32" s="606">
        <v>17</v>
      </c>
      <c r="W32" s="606">
        <v>17</v>
      </c>
      <c r="X32" s="606">
        <v>18</v>
      </c>
      <c r="Y32" s="606">
        <v>19</v>
      </c>
      <c r="Z32" s="606">
        <v>19</v>
      </c>
      <c r="AA32" s="606">
        <v>19</v>
      </c>
      <c r="AB32" s="606">
        <v>19</v>
      </c>
      <c r="AC32" s="606">
        <v>19</v>
      </c>
      <c r="AD32" s="604">
        <v>18</v>
      </c>
    </row>
    <row r="33" spans="1:30" s="73" customFormat="1" ht="20.25">
      <c r="A33" s="8"/>
      <c r="B33" s="583"/>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998"/>
      <c r="AA33" s="998"/>
      <c r="AB33" s="998"/>
      <c r="AC33" s="998"/>
      <c r="AD33" s="411"/>
    </row>
    <row r="34" spans="1:30" s="73" customFormat="1" ht="18">
      <c r="A34" s="8" t="s">
        <v>312</v>
      </c>
      <c r="B34" s="606">
        <v>0</v>
      </c>
      <c r="C34" s="606">
        <v>0</v>
      </c>
      <c r="D34" s="606">
        <v>1</v>
      </c>
      <c r="E34" s="606">
        <v>2</v>
      </c>
      <c r="F34" s="606">
        <v>2</v>
      </c>
      <c r="G34" s="606">
        <v>1</v>
      </c>
      <c r="H34" s="606">
        <v>2</v>
      </c>
      <c r="I34" s="606">
        <v>3</v>
      </c>
      <c r="J34" s="606">
        <v>10</v>
      </c>
      <c r="K34" s="606">
        <v>12</v>
      </c>
      <c r="L34" s="606">
        <v>12</v>
      </c>
      <c r="M34" s="606">
        <v>14</v>
      </c>
      <c r="N34" s="606">
        <v>13</v>
      </c>
      <c r="O34" s="606">
        <v>13</v>
      </c>
      <c r="P34" s="606">
        <v>13</v>
      </c>
      <c r="Q34" s="606">
        <v>15</v>
      </c>
      <c r="R34" s="606">
        <v>15</v>
      </c>
      <c r="S34" s="606">
        <v>13</v>
      </c>
      <c r="T34" s="606">
        <v>15</v>
      </c>
      <c r="U34" s="606">
        <v>14</v>
      </c>
      <c r="V34" s="606">
        <v>11</v>
      </c>
      <c r="W34" s="606">
        <v>25</v>
      </c>
      <c r="X34" s="606">
        <v>13</v>
      </c>
      <c r="Y34" s="606">
        <v>19</v>
      </c>
      <c r="Z34" s="606">
        <v>16</v>
      </c>
      <c r="AA34" s="606">
        <v>17</v>
      </c>
      <c r="AB34" s="606">
        <v>18</v>
      </c>
      <c r="AC34" s="606">
        <v>20</v>
      </c>
      <c r="AD34" s="604">
        <v>20</v>
      </c>
    </row>
    <row r="35" spans="1:30" s="73" customFormat="1" ht="18">
      <c r="A35" s="8" t="s">
        <v>313</v>
      </c>
      <c r="B35" s="607">
        <v>114</v>
      </c>
      <c r="C35" s="607">
        <v>3</v>
      </c>
      <c r="D35" s="607">
        <v>0</v>
      </c>
      <c r="E35" s="607">
        <v>0</v>
      </c>
      <c r="F35" s="607">
        <v>0</v>
      </c>
      <c r="G35" s="607">
        <v>0</v>
      </c>
      <c r="H35" s="607">
        <v>486</v>
      </c>
      <c r="I35" s="607">
        <v>0</v>
      </c>
      <c r="J35" s="607">
        <v>0</v>
      </c>
      <c r="K35" s="607">
        <v>0</v>
      </c>
      <c r="L35" s="607">
        <v>0</v>
      </c>
      <c r="M35" s="607">
        <v>0</v>
      </c>
      <c r="N35" s="607">
        <v>0</v>
      </c>
      <c r="O35" s="607">
        <v>0</v>
      </c>
      <c r="P35" s="607">
        <v>0</v>
      </c>
      <c r="Q35" s="607">
        <v>0</v>
      </c>
      <c r="R35" s="607">
        <v>0</v>
      </c>
      <c r="S35" s="607">
        <v>0</v>
      </c>
      <c r="T35" s="607">
        <v>0</v>
      </c>
      <c r="U35" s="607">
        <v>0</v>
      </c>
      <c r="V35" s="607">
        <v>0</v>
      </c>
      <c r="W35" s="607">
        <v>0</v>
      </c>
      <c r="X35" s="607">
        <v>0</v>
      </c>
      <c r="Y35" s="607">
        <v>0</v>
      </c>
      <c r="Z35" s="607">
        <v>0</v>
      </c>
      <c r="AA35" s="607">
        <v>0</v>
      </c>
      <c r="AB35" s="607">
        <v>0</v>
      </c>
      <c r="AC35" s="607">
        <v>0</v>
      </c>
      <c r="AD35" s="604">
        <v>0</v>
      </c>
    </row>
    <row r="36" spans="1:30" s="612" customFormat="1" ht="18">
      <c r="A36" s="8" t="s">
        <v>526</v>
      </c>
      <c r="B36" s="607">
        <v>347</v>
      </c>
      <c r="C36" s="607">
        <v>276</v>
      </c>
      <c r="D36" s="607">
        <v>261</v>
      </c>
      <c r="E36" s="607">
        <v>348</v>
      </c>
      <c r="F36" s="607">
        <v>361</v>
      </c>
      <c r="G36" s="607">
        <v>283</v>
      </c>
      <c r="H36" s="607">
        <v>877</v>
      </c>
      <c r="I36" s="607">
        <v>923</v>
      </c>
      <c r="J36" s="607">
        <v>1046</v>
      </c>
      <c r="K36" s="607">
        <v>860</v>
      </c>
      <c r="L36" s="607">
        <v>906</v>
      </c>
      <c r="M36" s="607">
        <v>1044</v>
      </c>
      <c r="N36" s="607">
        <v>1091</v>
      </c>
      <c r="O36" s="607">
        <v>827</v>
      </c>
      <c r="P36" s="607">
        <v>789</v>
      </c>
      <c r="Q36" s="607">
        <v>939</v>
      </c>
      <c r="R36" s="607">
        <v>804</v>
      </c>
      <c r="S36" s="607">
        <v>685</v>
      </c>
      <c r="T36" s="607">
        <v>688</v>
      </c>
      <c r="U36" s="607">
        <v>780</v>
      </c>
      <c r="V36" s="607">
        <v>1028</v>
      </c>
      <c r="W36" s="607">
        <v>833</v>
      </c>
      <c r="X36" s="607">
        <v>929</v>
      </c>
      <c r="Y36" s="607">
        <v>1496</v>
      </c>
      <c r="Z36" s="607">
        <v>1468</v>
      </c>
      <c r="AA36" s="607">
        <v>1156</v>
      </c>
      <c r="AB36" s="607">
        <v>1422</v>
      </c>
      <c r="AC36" s="607">
        <v>1801</v>
      </c>
      <c r="AD36" s="605">
        <v>1348</v>
      </c>
    </row>
    <row r="37" spans="1:30" s="612" customFormat="1" ht="18">
      <c r="A37" s="8" t="s">
        <v>527</v>
      </c>
      <c r="B37" s="607">
        <v>222</v>
      </c>
      <c r="C37" s="607">
        <v>151</v>
      </c>
      <c r="D37" s="607">
        <v>148</v>
      </c>
      <c r="E37" s="607">
        <v>194</v>
      </c>
      <c r="F37" s="607">
        <v>203</v>
      </c>
      <c r="G37" s="607">
        <v>154</v>
      </c>
      <c r="H37" s="607">
        <v>216</v>
      </c>
      <c r="I37" s="607">
        <v>285</v>
      </c>
      <c r="J37" s="607">
        <v>254</v>
      </c>
      <c r="K37" s="607">
        <v>215</v>
      </c>
      <c r="L37" s="607">
        <v>275</v>
      </c>
      <c r="M37" s="607">
        <v>396</v>
      </c>
      <c r="N37" s="607">
        <v>449</v>
      </c>
      <c r="O37" s="607">
        <v>325</v>
      </c>
      <c r="P37" s="607">
        <v>229</v>
      </c>
      <c r="Q37" s="607">
        <v>302</v>
      </c>
      <c r="R37" s="607">
        <v>239</v>
      </c>
      <c r="S37" s="607">
        <v>142</v>
      </c>
      <c r="T37" s="607">
        <v>155</v>
      </c>
      <c r="U37" s="607">
        <v>215</v>
      </c>
      <c r="V37" s="607">
        <v>308</v>
      </c>
      <c r="W37" s="607">
        <v>215</v>
      </c>
      <c r="X37" s="607">
        <v>228</v>
      </c>
      <c r="Y37" s="607">
        <v>371</v>
      </c>
      <c r="Z37" s="607">
        <v>467</v>
      </c>
      <c r="AA37" s="607">
        <v>347</v>
      </c>
      <c r="AB37" s="607">
        <v>383</v>
      </c>
      <c r="AC37" s="607">
        <v>436</v>
      </c>
      <c r="AD37" s="605">
        <v>456</v>
      </c>
    </row>
    <row r="38" spans="1:30" s="612" customFormat="1" ht="18">
      <c r="A38" s="8" t="s">
        <v>500</v>
      </c>
      <c r="B38" s="607">
        <v>126</v>
      </c>
      <c r="C38" s="607">
        <v>125</v>
      </c>
      <c r="D38" s="607">
        <v>113</v>
      </c>
      <c r="E38" s="607">
        <v>154</v>
      </c>
      <c r="F38" s="607">
        <v>158</v>
      </c>
      <c r="G38" s="607">
        <v>129</v>
      </c>
      <c r="H38" s="607">
        <v>661</v>
      </c>
      <c r="I38" s="607">
        <v>638</v>
      </c>
      <c r="J38" s="607">
        <v>792</v>
      </c>
      <c r="K38" s="607">
        <v>645</v>
      </c>
      <c r="L38" s="607">
        <v>631</v>
      </c>
      <c r="M38" s="607">
        <v>648</v>
      </c>
      <c r="N38" s="607">
        <v>642</v>
      </c>
      <c r="O38" s="607">
        <v>503</v>
      </c>
      <c r="P38" s="607">
        <v>560</v>
      </c>
      <c r="Q38" s="607">
        <v>637</v>
      </c>
      <c r="R38" s="607">
        <v>566</v>
      </c>
      <c r="S38" s="607">
        <v>543</v>
      </c>
      <c r="T38" s="607">
        <v>533</v>
      </c>
      <c r="U38" s="607">
        <v>565</v>
      </c>
      <c r="V38" s="607">
        <v>721</v>
      </c>
      <c r="W38" s="607">
        <v>618</v>
      </c>
      <c r="X38" s="607">
        <v>701</v>
      </c>
      <c r="Y38" s="607">
        <v>1125</v>
      </c>
      <c r="Z38" s="607">
        <v>1001</v>
      </c>
      <c r="AA38" s="607">
        <v>809</v>
      </c>
      <c r="AB38" s="607">
        <v>1039</v>
      </c>
      <c r="AC38" s="607">
        <v>1365</v>
      </c>
      <c r="AD38" s="605">
        <v>892</v>
      </c>
    </row>
    <row r="39" spans="1:30" s="73" customFormat="1" ht="20.25">
      <c r="A39" s="8"/>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411"/>
    </row>
    <row r="40" spans="1:30" s="73" customFormat="1" ht="18">
      <c r="A40" s="8" t="s">
        <v>502</v>
      </c>
      <c r="B40" s="607">
        <v>990</v>
      </c>
      <c r="C40" s="607">
        <v>1019</v>
      </c>
      <c r="D40" s="607">
        <v>976</v>
      </c>
      <c r="E40" s="607">
        <v>961</v>
      </c>
      <c r="F40" s="607">
        <v>985</v>
      </c>
      <c r="G40" s="607">
        <v>986</v>
      </c>
      <c r="H40" s="607">
        <v>1525</v>
      </c>
      <c r="I40" s="607">
        <v>1543</v>
      </c>
      <c r="J40" s="607">
        <v>1510</v>
      </c>
      <c r="K40" s="607">
        <v>1485</v>
      </c>
      <c r="L40" s="607">
        <v>1406</v>
      </c>
      <c r="M40" s="607">
        <v>1399</v>
      </c>
      <c r="N40" s="607">
        <v>1455</v>
      </c>
      <c r="O40" s="607">
        <v>1434</v>
      </c>
      <c r="P40" s="607">
        <v>1299</v>
      </c>
      <c r="Q40" s="607">
        <v>1327</v>
      </c>
      <c r="R40" s="607">
        <v>1279</v>
      </c>
      <c r="S40" s="607">
        <v>1305</v>
      </c>
      <c r="T40" s="607">
        <v>1105</v>
      </c>
      <c r="U40" s="607">
        <v>1048</v>
      </c>
      <c r="V40" s="607">
        <v>1020</v>
      </c>
      <c r="W40" s="607">
        <v>1131</v>
      </c>
      <c r="X40" s="607">
        <v>1120</v>
      </c>
      <c r="Y40" s="607">
        <v>1176</v>
      </c>
      <c r="Z40" s="607">
        <v>1185</v>
      </c>
      <c r="AA40" s="607">
        <v>1172</v>
      </c>
      <c r="AB40" s="607">
        <v>1176</v>
      </c>
      <c r="AC40" s="607">
        <v>1179</v>
      </c>
      <c r="AD40" s="605">
        <v>1196</v>
      </c>
    </row>
    <row r="41" spans="1:30">
      <c r="A41" s="8"/>
    </row>
    <row r="42" spans="1:30">
      <c r="A42" s="610" t="s">
        <v>782</v>
      </c>
    </row>
    <row r="43" spans="1:30">
      <c r="A43" s="8"/>
    </row>
  </sheetData>
  <pageMargins left="0.7" right="0.7" top="0.75" bottom="0.75" header="0.3" footer="0.3"/>
  <pageSetup paperSize="9" scale="33" fitToHeight="0"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V399"/>
  <sheetViews>
    <sheetView zoomScale="60" zoomScaleNormal="60" workbookViewId="0"/>
  </sheetViews>
  <sheetFormatPr defaultColWidth="8.77734375" defaultRowHeight="20.25" outlineLevelRow="1" outlineLevelCol="1"/>
  <cols>
    <col min="1" max="1" width="67.77734375" style="10" customWidth="1"/>
    <col min="2" max="23" width="10.21875" style="10"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3" width="10.21875" style="399" hidden="1" customWidth="1" outlineLevel="1"/>
    <col min="34" max="34" width="10.21875" style="399" hidden="1" customWidth="1" outlineLevel="1" collapsed="1"/>
    <col min="35" max="37" width="10.21875" style="399" hidden="1" customWidth="1" outlineLevel="1"/>
    <col min="38" max="38" width="10.21875" style="79" hidden="1" customWidth="1" outlineLevel="1"/>
    <col min="39" max="42" width="10.21875" style="399" hidden="1" customWidth="1" outlineLevel="1"/>
    <col min="43" max="45" width="10.21875" style="582" hidden="1" customWidth="1" outlineLevel="1"/>
    <col min="46" max="46" width="10.21875" style="612" hidden="1" customWidth="1" outlineLevel="1" collapsed="1"/>
    <col min="47" max="57" width="10.21875" style="612" hidden="1" customWidth="1" outlineLevel="1"/>
    <col min="58" max="58" width="10.21875" style="612" hidden="1" customWidth="1" outlineLevel="1" collapsed="1"/>
    <col min="59" max="69" width="10.21875" style="612" hidden="1" customWidth="1" outlineLevel="1"/>
    <col min="70" max="70" width="10.21875" style="612" customWidth="1" collapsed="1"/>
    <col min="71" max="73" width="10.21875" style="612" customWidth="1"/>
    <col min="74" max="74" width="10.21875" style="75" customWidth="1"/>
    <col min="75" max="16384" width="8.77734375" style="73"/>
  </cols>
  <sheetData>
    <row r="1" spans="1:74" ht="39" customHeight="1">
      <c r="A1" s="32" t="s">
        <v>528</v>
      </c>
      <c r="B1" s="32"/>
      <c r="C1" s="32"/>
      <c r="D1" s="72" t="s">
        <v>529</v>
      </c>
      <c r="E1" s="32"/>
      <c r="F1" s="32"/>
      <c r="G1" s="32"/>
      <c r="H1" s="32"/>
      <c r="I1" s="32"/>
      <c r="J1" s="32"/>
      <c r="K1" s="32"/>
      <c r="L1" s="32"/>
      <c r="M1" s="32"/>
      <c r="AF1" s="612"/>
      <c r="AG1" s="612"/>
      <c r="AH1" s="612"/>
      <c r="AI1" s="612"/>
      <c r="AJ1" s="612"/>
      <c r="AK1" s="612"/>
      <c r="AM1" s="612"/>
      <c r="AN1" s="612"/>
      <c r="AO1" s="612"/>
      <c r="AP1" s="612"/>
      <c r="AQ1" s="612"/>
      <c r="AR1" s="612"/>
      <c r="AS1" s="612"/>
    </row>
    <row r="2" spans="1:74" ht="39" customHeight="1">
      <c r="A2" s="1" t="s">
        <v>1094</v>
      </c>
      <c r="B2" s="1"/>
      <c r="C2" s="1"/>
      <c r="D2" s="2"/>
      <c r="E2" s="1"/>
      <c r="F2" s="1"/>
      <c r="G2" s="1"/>
      <c r="H2" s="1"/>
      <c r="I2" s="1"/>
      <c r="J2" s="1"/>
      <c r="K2" s="1"/>
      <c r="L2" s="1"/>
      <c r="M2" s="1"/>
      <c r="N2" s="2"/>
      <c r="O2" s="2"/>
      <c r="P2" s="597"/>
      <c r="Q2" s="597"/>
      <c r="R2" s="3"/>
      <c r="S2" s="3"/>
      <c r="T2" s="3"/>
      <c r="U2" s="3"/>
      <c r="V2" s="3"/>
      <c r="AF2" s="612"/>
      <c r="AG2" s="612"/>
      <c r="AH2" s="612"/>
      <c r="AI2" s="612"/>
      <c r="AJ2" s="612"/>
      <c r="AK2" s="612"/>
      <c r="AM2" s="612"/>
      <c r="AN2" s="612"/>
      <c r="AO2" s="612"/>
      <c r="AP2" s="612"/>
      <c r="AQ2" s="612"/>
      <c r="AR2" s="612"/>
      <c r="AS2" s="612"/>
    </row>
    <row r="3" spans="1:74" ht="18.75" thickBot="1">
      <c r="A3" s="5" t="s">
        <v>336</v>
      </c>
      <c r="B3" s="18" t="s">
        <v>401</v>
      </c>
      <c r="C3" s="18" t="s">
        <v>402</v>
      </c>
      <c r="D3" s="18" t="s">
        <v>403</v>
      </c>
      <c r="E3" s="18" t="s">
        <v>404</v>
      </c>
      <c r="F3" s="18" t="s">
        <v>405</v>
      </c>
      <c r="G3" s="18" t="s">
        <v>406</v>
      </c>
      <c r="H3" s="18" t="s">
        <v>407</v>
      </c>
      <c r="I3" s="18" t="s">
        <v>408</v>
      </c>
      <c r="J3" s="18" t="s">
        <v>409</v>
      </c>
      <c r="K3" s="18" t="s">
        <v>410</v>
      </c>
      <c r="L3" s="18" t="s">
        <v>411</v>
      </c>
      <c r="M3" s="18" t="s">
        <v>412</v>
      </c>
      <c r="N3" s="6" t="s">
        <v>413</v>
      </c>
      <c r="O3" s="6" t="s">
        <v>414</v>
      </c>
      <c r="P3" s="6" t="s">
        <v>415</v>
      </c>
      <c r="Q3" s="6" t="s">
        <v>416</v>
      </c>
      <c r="R3" s="6" t="s">
        <v>417</v>
      </c>
      <c r="S3" s="6" t="s">
        <v>418</v>
      </c>
      <c r="T3" s="6" t="s">
        <v>419</v>
      </c>
      <c r="U3" s="6" t="s">
        <v>420</v>
      </c>
      <c r="V3" s="6" t="s">
        <v>421</v>
      </c>
      <c r="W3" s="6" t="s">
        <v>422</v>
      </c>
      <c r="X3" s="6" t="s">
        <v>423</v>
      </c>
      <c r="Y3" s="6" t="s">
        <v>424</v>
      </c>
      <c r="Z3" s="388" t="s">
        <v>425</v>
      </c>
      <c r="AA3" s="388" t="s">
        <v>426</v>
      </c>
      <c r="AB3" s="388" t="s">
        <v>427</v>
      </c>
      <c r="AC3" s="388" t="s">
        <v>428</v>
      </c>
      <c r="AD3" s="388" t="s">
        <v>429</v>
      </c>
      <c r="AE3" s="388" t="s">
        <v>430</v>
      </c>
      <c r="AF3" s="388" t="s">
        <v>431</v>
      </c>
      <c r="AG3" s="388" t="s">
        <v>432</v>
      </c>
      <c r="AH3" s="388" t="s">
        <v>18</v>
      </c>
      <c r="AI3" s="388" t="s">
        <v>19</v>
      </c>
      <c r="AJ3" s="388" t="s">
        <v>20</v>
      </c>
      <c r="AK3" s="388" t="s">
        <v>21</v>
      </c>
      <c r="AL3" s="580" t="s">
        <v>22</v>
      </c>
      <c r="AM3" s="580" t="s">
        <v>23</v>
      </c>
      <c r="AN3" s="580" t="s">
        <v>24</v>
      </c>
      <c r="AO3" s="580" t="s">
        <v>25</v>
      </c>
      <c r="AP3" s="580" t="s">
        <v>26</v>
      </c>
      <c r="AQ3" s="580" t="s">
        <v>27</v>
      </c>
      <c r="AR3" s="580" t="s">
        <v>28</v>
      </c>
      <c r="AS3" s="580" t="s">
        <v>29</v>
      </c>
      <c r="AT3" s="580" t="s">
        <v>30</v>
      </c>
      <c r="AU3" s="580" t="s">
        <v>31</v>
      </c>
      <c r="AV3" s="580" t="s">
        <v>32</v>
      </c>
      <c r="AW3" s="580" t="s">
        <v>33</v>
      </c>
      <c r="AX3" s="580" t="s">
        <v>34</v>
      </c>
      <c r="AY3" s="580" t="s">
        <v>35</v>
      </c>
      <c r="AZ3" s="580" t="s">
        <v>36</v>
      </c>
      <c r="BA3" s="580" t="s">
        <v>37</v>
      </c>
      <c r="BB3" s="580" t="s">
        <v>38</v>
      </c>
      <c r="BC3" s="580" t="s">
        <v>39</v>
      </c>
      <c r="BD3" s="580" t="s">
        <v>40</v>
      </c>
      <c r="BE3" s="580" t="s">
        <v>41</v>
      </c>
      <c r="BF3" s="580" t="s">
        <v>6</v>
      </c>
      <c r="BG3" s="580" t="s">
        <v>690</v>
      </c>
      <c r="BH3" s="580" t="s">
        <v>695</v>
      </c>
      <c r="BI3" s="580" t="s">
        <v>701</v>
      </c>
      <c r="BJ3" s="580" t="s">
        <v>704</v>
      </c>
      <c r="BK3" s="580" t="s">
        <v>730</v>
      </c>
      <c r="BL3" s="580" t="s">
        <v>776</v>
      </c>
      <c r="BM3" s="580" t="s">
        <v>791</v>
      </c>
      <c r="BN3" s="580" t="s">
        <v>842</v>
      </c>
      <c r="BO3" s="580" t="s">
        <v>884</v>
      </c>
      <c r="BP3" s="580" t="s">
        <v>925</v>
      </c>
      <c r="BQ3" s="580" t="s">
        <v>938</v>
      </c>
      <c r="BR3" s="570" t="s">
        <v>955</v>
      </c>
      <c r="BS3" s="570" t="s">
        <v>982</v>
      </c>
      <c r="BT3" s="570" t="s">
        <v>986</v>
      </c>
      <c r="BU3" s="570" t="s">
        <v>1067</v>
      </c>
      <c r="BV3" s="363" t="s">
        <v>1164</v>
      </c>
    </row>
    <row r="4" spans="1:74" ht="18">
      <c r="A4" s="10" t="s">
        <v>212</v>
      </c>
      <c r="N4" s="597">
        <v>283.23070000000001</v>
      </c>
      <c r="O4" s="597">
        <v>230.86169999999998</v>
      </c>
      <c r="P4" s="597">
        <v>226.75150000000002</v>
      </c>
      <c r="Q4" s="597">
        <v>265.59379999999999</v>
      </c>
      <c r="R4" s="597">
        <v>265.60000000000002</v>
      </c>
      <c r="S4" s="597">
        <v>215.8</v>
      </c>
      <c r="T4" s="597">
        <v>212</v>
      </c>
      <c r="U4" s="597">
        <v>271</v>
      </c>
      <c r="V4" s="597">
        <v>281.39999999999998</v>
      </c>
      <c r="W4" s="597">
        <v>224</v>
      </c>
      <c r="X4" s="597">
        <v>223</v>
      </c>
      <c r="Y4" s="597">
        <v>277</v>
      </c>
      <c r="Z4" s="606">
        <v>285</v>
      </c>
      <c r="AA4" s="606">
        <v>230</v>
      </c>
      <c r="AB4" s="606">
        <v>226</v>
      </c>
      <c r="AC4" s="606">
        <v>279</v>
      </c>
      <c r="AD4" s="606">
        <v>292</v>
      </c>
      <c r="AE4" s="606">
        <v>232</v>
      </c>
      <c r="AF4" s="606">
        <v>229</v>
      </c>
      <c r="AG4" s="606">
        <v>284</v>
      </c>
      <c r="AH4" s="606">
        <v>288</v>
      </c>
      <c r="AI4" s="606">
        <v>230</v>
      </c>
      <c r="AJ4" s="606">
        <v>230</v>
      </c>
      <c r="AK4" s="606">
        <v>274</v>
      </c>
      <c r="AL4" s="606">
        <v>277</v>
      </c>
      <c r="AM4" s="606">
        <v>230</v>
      </c>
      <c r="AN4" s="606">
        <v>226</v>
      </c>
      <c r="AO4" s="606">
        <v>282</v>
      </c>
      <c r="AP4" s="606">
        <v>276</v>
      </c>
      <c r="AQ4" s="606">
        <v>230</v>
      </c>
      <c r="AR4" s="606">
        <v>225</v>
      </c>
      <c r="AS4" s="606">
        <v>275</v>
      </c>
      <c r="AT4" s="606">
        <v>279</v>
      </c>
      <c r="AU4" s="606">
        <v>230</v>
      </c>
      <c r="AV4" s="606">
        <v>231</v>
      </c>
      <c r="AW4" s="606">
        <v>287</v>
      </c>
      <c r="AX4" s="606">
        <v>283</v>
      </c>
      <c r="AY4" s="606">
        <v>238</v>
      </c>
      <c r="AZ4" s="606">
        <v>235</v>
      </c>
      <c r="BA4" s="606">
        <v>281.10425099999998</v>
      </c>
      <c r="BB4" s="606">
        <v>289</v>
      </c>
      <c r="BC4" s="606">
        <v>241</v>
      </c>
      <c r="BD4" s="606">
        <v>238</v>
      </c>
      <c r="BE4" s="606">
        <v>285</v>
      </c>
      <c r="BF4" s="606">
        <v>289</v>
      </c>
      <c r="BG4" s="606">
        <v>244</v>
      </c>
      <c r="BH4" s="606">
        <v>240</v>
      </c>
      <c r="BI4" s="606">
        <v>286</v>
      </c>
      <c r="BJ4" s="606">
        <v>283</v>
      </c>
      <c r="BK4" s="606">
        <v>232</v>
      </c>
      <c r="BL4" s="606">
        <v>233</v>
      </c>
      <c r="BM4" s="606">
        <v>283</v>
      </c>
      <c r="BN4" s="606">
        <v>297</v>
      </c>
      <c r="BO4" s="606">
        <v>248</v>
      </c>
      <c r="BP4" s="606">
        <v>248</v>
      </c>
      <c r="BQ4" s="606">
        <v>298</v>
      </c>
      <c r="BR4" s="606">
        <v>303</v>
      </c>
      <c r="BS4" s="606">
        <v>253</v>
      </c>
      <c r="BT4" s="606">
        <v>252</v>
      </c>
      <c r="BU4" s="606"/>
      <c r="BV4" s="667"/>
    </row>
    <row r="5" spans="1:74" ht="18">
      <c r="A5" s="11" t="s">
        <v>530</v>
      </c>
      <c r="B5" s="11"/>
      <c r="C5" s="11"/>
      <c r="D5" s="11"/>
      <c r="E5" s="11"/>
      <c r="F5" s="11"/>
      <c r="G5" s="11"/>
      <c r="H5" s="11"/>
      <c r="I5" s="11"/>
      <c r="J5" s="11"/>
      <c r="K5" s="11"/>
      <c r="L5" s="11"/>
      <c r="M5" s="11"/>
      <c r="N5" s="597">
        <v>21.614599999999999</v>
      </c>
      <c r="O5" s="597">
        <v>19.271000000000001</v>
      </c>
      <c r="P5" s="597">
        <v>19.174999999999997</v>
      </c>
      <c r="Q5" s="597">
        <v>21.529699999999998</v>
      </c>
      <c r="R5" s="597">
        <v>21.6</v>
      </c>
      <c r="S5" s="597">
        <v>19.063691800000001</v>
      </c>
      <c r="T5" s="597">
        <v>18.899676799999998</v>
      </c>
      <c r="U5" s="597">
        <v>21.934290400000002</v>
      </c>
      <c r="V5" s="597">
        <v>22</v>
      </c>
      <c r="W5" s="597">
        <v>19</v>
      </c>
      <c r="X5" s="597">
        <v>19</v>
      </c>
      <c r="Y5" s="597">
        <v>22</v>
      </c>
      <c r="Z5" s="606">
        <v>21.853287307781098</v>
      </c>
      <c r="AA5" s="606">
        <v>20</v>
      </c>
      <c r="AB5" s="606">
        <v>19</v>
      </c>
      <c r="AC5" s="606">
        <v>22</v>
      </c>
      <c r="AD5" s="606">
        <v>22</v>
      </c>
      <c r="AE5" s="606">
        <v>19</v>
      </c>
      <c r="AF5" s="606">
        <v>19</v>
      </c>
      <c r="AG5" s="606">
        <v>22</v>
      </c>
      <c r="AH5" s="606">
        <v>23</v>
      </c>
      <c r="AI5" s="606">
        <v>21</v>
      </c>
      <c r="AJ5" s="606">
        <v>20</v>
      </c>
      <c r="AK5" s="606">
        <v>24</v>
      </c>
      <c r="AL5" s="606">
        <v>24</v>
      </c>
      <c r="AM5" s="606">
        <v>22</v>
      </c>
      <c r="AN5" s="606">
        <v>21</v>
      </c>
      <c r="AO5" s="606">
        <v>25</v>
      </c>
      <c r="AP5" s="606">
        <v>24</v>
      </c>
      <c r="AQ5" s="606">
        <v>22</v>
      </c>
      <c r="AR5" s="606">
        <v>22</v>
      </c>
      <c r="AS5" s="606">
        <v>25</v>
      </c>
      <c r="AT5" s="606">
        <v>24</v>
      </c>
      <c r="AU5" s="606">
        <v>22</v>
      </c>
      <c r="AV5" s="606">
        <v>22</v>
      </c>
      <c r="AW5" s="606">
        <v>25</v>
      </c>
      <c r="AX5" s="606">
        <v>25</v>
      </c>
      <c r="AY5" s="606">
        <v>23</v>
      </c>
      <c r="AZ5" s="606">
        <v>23</v>
      </c>
      <c r="BA5" s="606">
        <v>24.456684300545199</v>
      </c>
      <c r="BB5" s="606">
        <v>24</v>
      </c>
      <c r="BC5" s="606">
        <v>22</v>
      </c>
      <c r="BD5" s="606">
        <v>22</v>
      </c>
      <c r="BE5" s="606">
        <v>25</v>
      </c>
      <c r="BF5" s="606">
        <v>24</v>
      </c>
      <c r="BG5" s="606">
        <v>22</v>
      </c>
      <c r="BH5" s="606">
        <v>22</v>
      </c>
      <c r="BI5" s="606">
        <v>25</v>
      </c>
      <c r="BJ5" s="606">
        <v>25</v>
      </c>
      <c r="BK5" s="606">
        <v>20</v>
      </c>
      <c r="BL5" s="606">
        <v>19</v>
      </c>
      <c r="BM5" s="606">
        <v>22</v>
      </c>
      <c r="BN5" s="606">
        <v>23</v>
      </c>
      <c r="BO5" s="606">
        <v>21</v>
      </c>
      <c r="BP5" s="606">
        <v>21</v>
      </c>
      <c r="BQ5" s="606">
        <v>24</v>
      </c>
      <c r="BR5" s="606">
        <v>25</v>
      </c>
      <c r="BS5" s="606">
        <v>21</v>
      </c>
      <c r="BT5" s="606">
        <v>22</v>
      </c>
      <c r="BU5" s="606"/>
      <c r="BV5" s="667"/>
    </row>
    <row r="6" spans="1:74" ht="18">
      <c r="A6" s="11" t="s">
        <v>531</v>
      </c>
      <c r="B6" s="11"/>
      <c r="C6" s="11"/>
      <c r="D6" s="66"/>
      <c r="E6" s="11"/>
      <c r="F6" s="11"/>
      <c r="G6" s="11"/>
      <c r="H6" s="11"/>
      <c r="I6" s="11"/>
      <c r="J6" s="11"/>
      <c r="K6" s="11"/>
      <c r="L6" s="11"/>
      <c r="M6" s="11"/>
      <c r="N6" s="597">
        <v>10.1189</v>
      </c>
      <c r="O6" s="597">
        <v>8.6579999999999995</v>
      </c>
      <c r="P6" s="597">
        <v>8.4811999999999994</v>
      </c>
      <c r="Q6" s="597">
        <v>8.6142000000000003</v>
      </c>
      <c r="R6" s="597">
        <v>8.5</v>
      </c>
      <c r="S6" s="597">
        <v>7.2729757999999993</v>
      </c>
      <c r="T6" s="597">
        <v>7.4382911999999992</v>
      </c>
      <c r="U6" s="597">
        <v>9.1184878000000005</v>
      </c>
      <c r="V6" s="597">
        <v>9.6</v>
      </c>
      <c r="W6" s="597">
        <v>8</v>
      </c>
      <c r="X6" s="597">
        <v>8</v>
      </c>
      <c r="Y6" s="597">
        <v>9</v>
      </c>
      <c r="Z6" s="606">
        <v>10.025192101113699</v>
      </c>
      <c r="AA6" s="606">
        <v>8</v>
      </c>
      <c r="AB6" s="606">
        <v>8</v>
      </c>
      <c r="AC6" s="606">
        <v>10</v>
      </c>
      <c r="AD6" s="606">
        <v>10</v>
      </c>
      <c r="AE6" s="606">
        <v>8</v>
      </c>
      <c r="AF6" s="606">
        <v>8</v>
      </c>
      <c r="AG6" s="606">
        <v>10</v>
      </c>
      <c r="AH6" s="606">
        <v>10</v>
      </c>
      <c r="AI6" s="606">
        <v>8</v>
      </c>
      <c r="AJ6" s="606">
        <v>8</v>
      </c>
      <c r="AK6" s="606">
        <v>9</v>
      </c>
      <c r="AL6" s="606">
        <v>10</v>
      </c>
      <c r="AM6" s="606">
        <v>8</v>
      </c>
      <c r="AN6" s="606">
        <v>8</v>
      </c>
      <c r="AO6" s="606">
        <v>10</v>
      </c>
      <c r="AP6" s="606">
        <v>10</v>
      </c>
      <c r="AQ6" s="606">
        <v>8</v>
      </c>
      <c r="AR6" s="606">
        <v>8</v>
      </c>
      <c r="AS6" s="606">
        <v>9</v>
      </c>
      <c r="AT6" s="606">
        <v>9</v>
      </c>
      <c r="AU6" s="606">
        <v>7.9</v>
      </c>
      <c r="AV6" s="606">
        <v>8</v>
      </c>
      <c r="AW6" s="606">
        <v>10</v>
      </c>
      <c r="AX6" s="606">
        <v>9</v>
      </c>
      <c r="AY6" s="606">
        <v>8</v>
      </c>
      <c r="AZ6" s="606">
        <v>7</v>
      </c>
      <c r="BA6" s="606">
        <v>9.3966473026293293</v>
      </c>
      <c r="BB6" s="606">
        <v>9</v>
      </c>
      <c r="BC6" s="606">
        <v>8</v>
      </c>
      <c r="BD6" s="606">
        <v>8</v>
      </c>
      <c r="BE6" s="606">
        <v>9</v>
      </c>
      <c r="BF6" s="606">
        <v>9</v>
      </c>
      <c r="BG6" s="606">
        <v>8</v>
      </c>
      <c r="BH6" s="606">
        <v>8</v>
      </c>
      <c r="BI6" s="606">
        <v>9.4427560161218054</v>
      </c>
      <c r="BJ6" s="606">
        <v>9.4427560161218054</v>
      </c>
      <c r="BK6" s="606">
        <v>8</v>
      </c>
      <c r="BL6" s="606">
        <v>8</v>
      </c>
      <c r="BM6" s="606">
        <v>10</v>
      </c>
      <c r="BN6" s="606">
        <v>10</v>
      </c>
      <c r="BO6" s="606">
        <v>9</v>
      </c>
      <c r="BP6" s="606">
        <v>9</v>
      </c>
      <c r="BQ6" s="606">
        <v>10</v>
      </c>
      <c r="BR6" s="606">
        <v>10</v>
      </c>
      <c r="BS6" s="606">
        <v>9</v>
      </c>
      <c r="BT6" s="606">
        <v>8</v>
      </c>
      <c r="BU6" s="606"/>
      <c r="BV6" s="667"/>
    </row>
    <row r="7" spans="1:74" ht="18">
      <c r="A7" s="11" t="s">
        <v>532</v>
      </c>
      <c r="B7" s="11"/>
      <c r="C7" s="11"/>
      <c r="D7" s="11"/>
      <c r="E7" s="11"/>
      <c r="F7" s="11"/>
      <c r="G7" s="11"/>
      <c r="H7" s="11"/>
      <c r="I7" s="11"/>
      <c r="J7" s="11"/>
      <c r="K7" s="11"/>
      <c r="L7" s="11"/>
      <c r="M7" s="11"/>
      <c r="N7" s="597">
        <v>68.900000000000006</v>
      </c>
      <c r="O7" s="597">
        <v>58.8</v>
      </c>
      <c r="P7" s="597">
        <v>58.1</v>
      </c>
      <c r="Q7" s="597">
        <v>64.099999999999994</v>
      </c>
      <c r="R7" s="597">
        <v>63.3</v>
      </c>
      <c r="S7" s="597">
        <v>54</v>
      </c>
      <c r="T7" s="597">
        <v>53.7</v>
      </c>
      <c r="U7" s="597">
        <v>65.2</v>
      </c>
      <c r="V7" s="597">
        <v>66.7</v>
      </c>
      <c r="W7" s="597">
        <v>56</v>
      </c>
      <c r="X7" s="597">
        <v>56</v>
      </c>
      <c r="Y7" s="597">
        <v>66</v>
      </c>
      <c r="Z7" s="606">
        <v>67.780849441536802</v>
      </c>
      <c r="AA7" s="606">
        <v>58</v>
      </c>
      <c r="AB7" s="606">
        <v>57</v>
      </c>
      <c r="AC7" s="606">
        <v>67</v>
      </c>
      <c r="AD7" s="606">
        <v>69</v>
      </c>
      <c r="AE7" s="606">
        <v>58</v>
      </c>
      <c r="AF7" s="606">
        <v>57</v>
      </c>
      <c r="AG7" s="606">
        <v>68</v>
      </c>
      <c r="AH7" s="606">
        <v>69</v>
      </c>
      <c r="AI7" s="606">
        <v>59</v>
      </c>
      <c r="AJ7" s="606">
        <v>58</v>
      </c>
      <c r="AK7" s="606">
        <v>69</v>
      </c>
      <c r="AL7" s="606">
        <v>70</v>
      </c>
      <c r="AM7" s="606">
        <v>60</v>
      </c>
      <c r="AN7" s="606">
        <v>59</v>
      </c>
      <c r="AO7" s="606">
        <v>70</v>
      </c>
      <c r="AP7" s="606">
        <v>69</v>
      </c>
      <c r="AQ7" s="606">
        <v>60</v>
      </c>
      <c r="AR7" s="606">
        <v>59</v>
      </c>
      <c r="AS7" s="606">
        <v>70</v>
      </c>
      <c r="AT7" s="606">
        <v>69</v>
      </c>
      <c r="AU7" s="606">
        <v>59</v>
      </c>
      <c r="AV7" s="606">
        <v>59</v>
      </c>
      <c r="AW7" s="606">
        <v>71</v>
      </c>
      <c r="AX7" s="606">
        <v>70</v>
      </c>
      <c r="AY7" s="606">
        <v>61</v>
      </c>
      <c r="AZ7" s="606">
        <v>61</v>
      </c>
      <c r="BA7" s="606">
        <v>69.21446499999999</v>
      </c>
      <c r="BB7" s="606">
        <v>70</v>
      </c>
      <c r="BC7" s="606">
        <v>61</v>
      </c>
      <c r="BD7" s="606">
        <v>60</v>
      </c>
      <c r="BE7" s="606">
        <v>70</v>
      </c>
      <c r="BF7" s="606">
        <v>70</v>
      </c>
      <c r="BG7" s="606">
        <v>61</v>
      </c>
      <c r="BH7" s="606">
        <v>60</v>
      </c>
      <c r="BI7" s="606">
        <v>69.411464262457258</v>
      </c>
      <c r="BJ7" s="606">
        <v>69.411464262457258</v>
      </c>
      <c r="BK7" s="606">
        <v>56</v>
      </c>
      <c r="BL7" s="606">
        <v>55</v>
      </c>
      <c r="BM7" s="606">
        <v>66</v>
      </c>
      <c r="BN7" s="606">
        <v>69</v>
      </c>
      <c r="BO7" s="606">
        <v>59</v>
      </c>
      <c r="BP7" s="606">
        <v>59</v>
      </c>
      <c r="BQ7" s="606">
        <v>70</v>
      </c>
      <c r="BR7" s="606">
        <v>70</v>
      </c>
      <c r="BS7" s="606">
        <v>60</v>
      </c>
      <c r="BT7" s="606">
        <v>60</v>
      </c>
      <c r="BU7" s="606"/>
      <c r="BV7" s="667"/>
    </row>
    <row r="8" spans="1:74" ht="18">
      <c r="A8" s="716" t="s">
        <v>779</v>
      </c>
      <c r="B8" s="11"/>
      <c r="C8" s="11"/>
      <c r="D8" s="11"/>
      <c r="E8" s="11"/>
      <c r="F8" s="11"/>
      <c r="G8" s="11"/>
      <c r="H8" s="11"/>
      <c r="I8" s="11"/>
      <c r="J8" s="11"/>
      <c r="K8" s="11"/>
      <c r="L8" s="11"/>
      <c r="M8" s="11"/>
      <c r="N8" s="2"/>
      <c r="O8" s="597"/>
      <c r="P8" s="3"/>
      <c r="Q8" s="3"/>
      <c r="R8" s="3"/>
      <c r="S8" s="3"/>
      <c r="T8" s="3"/>
      <c r="U8" s="3"/>
      <c r="V8" s="3"/>
      <c r="X8" s="10"/>
      <c r="Y8" s="10"/>
      <c r="Z8" s="572"/>
      <c r="AA8" s="572"/>
      <c r="AB8" s="572"/>
      <c r="AF8" s="612"/>
      <c r="AG8" s="612"/>
      <c r="AH8" s="612"/>
      <c r="AI8" s="612"/>
      <c r="AJ8" s="612"/>
      <c r="AK8" s="612"/>
      <c r="AM8" s="612"/>
      <c r="AN8" s="612"/>
      <c r="AO8" s="612"/>
      <c r="AP8" s="612"/>
      <c r="AQ8" s="612"/>
      <c r="AR8" s="612"/>
      <c r="AS8" s="612"/>
      <c r="BF8" s="715">
        <v>57</v>
      </c>
      <c r="BG8" s="715">
        <v>49</v>
      </c>
      <c r="BH8" s="715">
        <v>47</v>
      </c>
      <c r="BI8" s="715">
        <v>58</v>
      </c>
      <c r="BJ8" s="715">
        <v>58</v>
      </c>
      <c r="BK8" s="715">
        <v>48</v>
      </c>
      <c r="BL8" s="715">
        <v>47</v>
      </c>
      <c r="BM8" s="715">
        <v>57</v>
      </c>
      <c r="BN8" s="715">
        <v>59</v>
      </c>
      <c r="BO8" s="715">
        <v>50</v>
      </c>
      <c r="BP8" s="715">
        <v>49</v>
      </c>
      <c r="BQ8" s="715">
        <v>59</v>
      </c>
      <c r="BR8" s="715">
        <v>61</v>
      </c>
      <c r="BS8" s="715">
        <v>52</v>
      </c>
      <c r="BT8" s="715">
        <v>50</v>
      </c>
      <c r="BU8" s="715"/>
      <c r="BV8" s="667"/>
    </row>
    <row r="9" spans="1:74" ht="18">
      <c r="A9" s="716" t="s">
        <v>1093</v>
      </c>
      <c r="B9" s="11"/>
      <c r="C9" s="11"/>
      <c r="D9" s="11"/>
      <c r="E9" s="11"/>
      <c r="F9" s="11"/>
      <c r="G9" s="11"/>
      <c r="H9" s="11"/>
      <c r="I9" s="11"/>
      <c r="J9" s="11"/>
      <c r="K9" s="11"/>
      <c r="L9" s="11"/>
      <c r="M9" s="11"/>
      <c r="N9" s="2"/>
      <c r="O9" s="597"/>
      <c r="P9" s="3"/>
      <c r="Q9" s="3"/>
      <c r="R9" s="3"/>
      <c r="S9" s="3"/>
      <c r="T9" s="3"/>
      <c r="U9" s="3"/>
      <c r="V9" s="3"/>
      <c r="X9" s="10"/>
      <c r="Y9" s="10"/>
      <c r="Z9" s="572"/>
      <c r="AA9" s="572"/>
      <c r="AB9" s="572"/>
      <c r="AF9" s="612"/>
      <c r="AG9" s="612"/>
      <c r="AH9" s="612"/>
      <c r="AI9" s="612"/>
      <c r="AJ9" s="612"/>
      <c r="AK9" s="612"/>
      <c r="AM9" s="612"/>
      <c r="AN9" s="612"/>
      <c r="AO9" s="612"/>
      <c r="AP9" s="612"/>
      <c r="AQ9" s="612"/>
      <c r="AR9" s="612"/>
      <c r="AS9" s="612"/>
      <c r="BF9" s="715"/>
      <c r="BG9" s="715"/>
      <c r="BH9" s="715"/>
      <c r="BI9" s="715"/>
      <c r="BJ9" s="715"/>
      <c r="BK9" s="715"/>
      <c r="BL9" s="715"/>
      <c r="BM9" s="715"/>
      <c r="BN9" s="715"/>
      <c r="BO9" s="715"/>
      <c r="BP9" s="715"/>
      <c r="BQ9" s="715"/>
      <c r="BR9" s="715"/>
      <c r="BS9" s="715"/>
      <c r="BT9" s="715"/>
      <c r="BU9" s="715"/>
      <c r="BV9" s="728"/>
    </row>
    <row r="10" spans="1:74" ht="20.25" customHeight="1">
      <c r="A10" s="1"/>
      <c r="B10" s="1"/>
      <c r="C10" s="1"/>
      <c r="D10" s="1"/>
      <c r="E10" s="1"/>
      <c r="F10" s="1"/>
      <c r="G10" s="1"/>
      <c r="H10" s="1"/>
      <c r="I10" s="1"/>
      <c r="J10" s="1"/>
      <c r="K10" s="1"/>
      <c r="L10" s="1"/>
      <c r="M10" s="1"/>
      <c r="N10" s="2"/>
      <c r="O10" s="597"/>
      <c r="P10" s="3"/>
      <c r="Q10" s="3"/>
      <c r="R10" s="3"/>
      <c r="S10" s="3"/>
      <c r="T10" s="3"/>
      <c r="U10" s="3"/>
      <c r="V10" s="3"/>
      <c r="X10" s="10"/>
      <c r="Y10" s="10"/>
      <c r="Z10" s="572"/>
      <c r="AA10" s="572"/>
      <c r="AB10" s="572"/>
      <c r="AF10" s="612"/>
      <c r="AG10" s="612"/>
      <c r="AH10" s="612"/>
      <c r="AI10" s="612"/>
      <c r="AJ10" s="612"/>
      <c r="AK10" s="612"/>
      <c r="AM10" s="612"/>
      <c r="AN10" s="612"/>
      <c r="AO10" s="612"/>
      <c r="AP10" s="612"/>
      <c r="AQ10" s="612"/>
      <c r="AR10" s="612"/>
      <c r="AS10" s="612"/>
    </row>
    <row r="11" spans="1:74" ht="21.75" thickBot="1">
      <c r="A11" s="5" t="s">
        <v>1085</v>
      </c>
      <c r="B11" s="18" t="s">
        <v>401</v>
      </c>
      <c r="C11" s="18" t="s">
        <v>402</v>
      </c>
      <c r="D11" s="18" t="s">
        <v>403</v>
      </c>
      <c r="E11" s="18" t="s">
        <v>404</v>
      </c>
      <c r="F11" s="18" t="s">
        <v>405</v>
      </c>
      <c r="G11" s="18" t="s">
        <v>406</v>
      </c>
      <c r="H11" s="18" t="s">
        <v>407</v>
      </c>
      <c r="I11" s="18" t="s">
        <v>408</v>
      </c>
      <c r="J11" s="18" t="s">
        <v>409</v>
      </c>
      <c r="K11" s="18" t="s">
        <v>410</v>
      </c>
      <c r="L11" s="18" t="s">
        <v>411</v>
      </c>
      <c r="M11" s="18" t="s">
        <v>412</v>
      </c>
      <c r="N11" s="6" t="s">
        <v>413</v>
      </c>
      <c r="O11" s="6" t="s">
        <v>414</v>
      </c>
      <c r="P11" s="6" t="s">
        <v>415</v>
      </c>
      <c r="Q11" s="6" t="s">
        <v>416</v>
      </c>
      <c r="R11" s="6" t="s">
        <v>417</v>
      </c>
      <c r="S11" s="6" t="s">
        <v>418</v>
      </c>
      <c r="T11" s="6" t="s">
        <v>419</v>
      </c>
      <c r="U11" s="6" t="s">
        <v>420</v>
      </c>
      <c r="V11" s="6" t="s">
        <v>421</v>
      </c>
      <c r="W11" s="6" t="s">
        <v>422</v>
      </c>
      <c r="X11" s="6" t="s">
        <v>423</v>
      </c>
      <c r="Y11" s="6" t="s">
        <v>424</v>
      </c>
      <c r="Z11" s="388" t="s">
        <v>425</v>
      </c>
      <c r="AA11" s="388" t="s">
        <v>426</v>
      </c>
      <c r="AB11" s="388" t="s">
        <v>427</v>
      </c>
      <c r="AC11" s="388" t="s">
        <v>428</v>
      </c>
      <c r="AD11" s="388" t="s">
        <v>429</v>
      </c>
      <c r="AE11" s="388" t="s">
        <v>430</v>
      </c>
      <c r="AF11" s="388" t="s">
        <v>431</v>
      </c>
      <c r="AG11" s="388" t="s">
        <v>432</v>
      </c>
      <c r="AH11" s="388" t="s">
        <v>18</v>
      </c>
      <c r="AI11" s="388" t="s">
        <v>19</v>
      </c>
      <c r="AJ11" s="388" t="s">
        <v>20</v>
      </c>
      <c r="AK11" s="388" t="s">
        <v>21</v>
      </c>
      <c r="AL11" s="580" t="s">
        <v>22</v>
      </c>
      <c r="AM11" s="580" t="s">
        <v>23</v>
      </c>
      <c r="AN11" s="580" t="s">
        <v>24</v>
      </c>
      <c r="AO11" s="580" t="s">
        <v>25</v>
      </c>
      <c r="AP11" s="580" t="s">
        <v>26</v>
      </c>
      <c r="AQ11" s="580" t="s">
        <v>27</v>
      </c>
      <c r="AR11" s="580" t="s">
        <v>28</v>
      </c>
      <c r="AS11" s="580" t="s">
        <v>29</v>
      </c>
      <c r="AT11" s="580" t="s">
        <v>30</v>
      </c>
      <c r="AU11" s="580" t="s">
        <v>31</v>
      </c>
      <c r="AV11" s="580" t="s">
        <v>32</v>
      </c>
      <c r="AW11" s="580" t="s">
        <v>33</v>
      </c>
      <c r="AX11" s="580" t="s">
        <v>34</v>
      </c>
      <c r="AY11" s="580" t="s">
        <v>35</v>
      </c>
      <c r="AZ11" s="580" t="s">
        <v>36</v>
      </c>
      <c r="BA11" s="580" t="s">
        <v>37</v>
      </c>
      <c r="BB11" s="580" t="s">
        <v>38</v>
      </c>
      <c r="BC11" s="580" t="s">
        <v>39</v>
      </c>
      <c r="BD11" s="580" t="s">
        <v>40</v>
      </c>
      <c r="BE11" s="580" t="s">
        <v>41</v>
      </c>
      <c r="BF11" s="580" t="s">
        <v>6</v>
      </c>
      <c r="BG11" s="580" t="s">
        <v>690</v>
      </c>
      <c r="BH11" s="580" t="s">
        <v>695</v>
      </c>
      <c r="BI11" s="580" t="s">
        <v>701</v>
      </c>
      <c r="BJ11" s="580" t="s">
        <v>704</v>
      </c>
      <c r="BK11" s="580" t="s">
        <v>730</v>
      </c>
      <c r="BL11" s="580" t="s">
        <v>776</v>
      </c>
      <c r="BM11" s="580" t="s">
        <v>791</v>
      </c>
      <c r="BN11" s="580" t="s">
        <v>842</v>
      </c>
      <c r="BO11" s="580" t="s">
        <v>884</v>
      </c>
      <c r="BP11" s="580" t="s">
        <v>925</v>
      </c>
      <c r="BQ11" s="580" t="s">
        <v>938</v>
      </c>
      <c r="BR11" s="570" t="s">
        <v>955</v>
      </c>
      <c r="BS11" s="570" t="s">
        <v>982</v>
      </c>
      <c r="BT11" s="570" t="s">
        <v>986</v>
      </c>
      <c r="BU11" s="570" t="s">
        <v>1067</v>
      </c>
      <c r="BV11" s="363" t="s">
        <v>1164</v>
      </c>
    </row>
    <row r="12" spans="1:74" ht="21">
      <c r="A12" s="11" t="s">
        <v>1088</v>
      </c>
      <c r="B12" s="11"/>
      <c r="C12" s="11"/>
      <c r="D12" s="11"/>
      <c r="E12" s="11"/>
      <c r="F12" s="11"/>
      <c r="G12" s="11"/>
      <c r="H12" s="11"/>
      <c r="I12" s="11"/>
      <c r="J12" s="11"/>
      <c r="K12" s="11"/>
      <c r="L12" s="11"/>
      <c r="M12" s="11"/>
      <c r="N12" s="2">
        <v>760.59</v>
      </c>
      <c r="O12" s="2">
        <v>648.59</v>
      </c>
      <c r="P12" s="2">
        <v>831.06</v>
      </c>
      <c r="Q12" s="2">
        <v>596.98576632906099</v>
      </c>
      <c r="R12" s="2">
        <v>585.05999999999995</v>
      </c>
      <c r="S12" s="2">
        <v>639.54999999999995</v>
      </c>
      <c r="T12" s="2">
        <v>714.84</v>
      </c>
      <c r="U12" s="2">
        <v>727.83989251225296</v>
      </c>
      <c r="V12" s="2">
        <v>861.54</v>
      </c>
      <c r="W12" s="2">
        <v>804</v>
      </c>
      <c r="X12" s="2">
        <v>975</v>
      </c>
      <c r="Y12" s="2">
        <v>887</v>
      </c>
      <c r="Z12" s="573">
        <v>1033.19374216949</v>
      </c>
      <c r="AA12" s="573">
        <v>1017</v>
      </c>
      <c r="AB12" s="573">
        <v>993</v>
      </c>
      <c r="AC12" s="573">
        <v>918</v>
      </c>
      <c r="AD12" s="573">
        <v>915</v>
      </c>
      <c r="AE12" s="573">
        <v>925</v>
      </c>
      <c r="AF12" s="573">
        <v>1143</v>
      </c>
      <c r="AG12" s="573">
        <v>1037</v>
      </c>
      <c r="AH12" s="573">
        <v>1002</v>
      </c>
      <c r="AI12" s="573">
        <v>1043</v>
      </c>
      <c r="AJ12" s="573">
        <v>1255</v>
      </c>
      <c r="AK12" s="573">
        <v>1136</v>
      </c>
      <c r="AL12" s="573">
        <v>1116</v>
      </c>
      <c r="AM12" s="573">
        <v>1203</v>
      </c>
      <c r="AN12" s="573">
        <v>1233</v>
      </c>
      <c r="AO12" s="573">
        <v>1120</v>
      </c>
      <c r="AP12" s="573">
        <v>1122</v>
      </c>
      <c r="AQ12" s="573">
        <v>1132</v>
      </c>
      <c r="AR12" s="573">
        <v>1184</v>
      </c>
      <c r="AS12" s="573">
        <v>1178</v>
      </c>
      <c r="AT12" s="573">
        <v>1147</v>
      </c>
      <c r="AU12" s="573">
        <v>1166</v>
      </c>
      <c r="AV12" s="573">
        <v>1298</v>
      </c>
      <c r="AW12" s="573">
        <v>1203</v>
      </c>
      <c r="AX12" s="573">
        <v>1180</v>
      </c>
      <c r="AY12" s="573">
        <v>1148</v>
      </c>
      <c r="AZ12" s="573">
        <v>1269</v>
      </c>
      <c r="BA12" s="573">
        <v>1220.5201880111199</v>
      </c>
      <c r="BB12" s="573">
        <v>1187</v>
      </c>
      <c r="BC12" s="573">
        <v>1191.05751504828</v>
      </c>
      <c r="BD12" s="573">
        <v>1302</v>
      </c>
      <c r="BE12" s="573">
        <v>1309</v>
      </c>
      <c r="BF12" s="573">
        <v>1309</v>
      </c>
      <c r="BG12" s="573">
        <v>1334</v>
      </c>
      <c r="BH12" s="573">
        <v>1280</v>
      </c>
      <c r="BI12" s="573">
        <v>1232</v>
      </c>
      <c r="BJ12" s="573">
        <v>1222</v>
      </c>
      <c r="BK12" s="573">
        <v>1160</v>
      </c>
      <c r="BL12" s="573">
        <v>1295</v>
      </c>
      <c r="BM12" s="573">
        <v>1204</v>
      </c>
      <c r="BN12" s="573">
        <v>1360</v>
      </c>
      <c r="BO12" s="573">
        <v>1315</v>
      </c>
      <c r="BP12" s="573">
        <v>1541</v>
      </c>
      <c r="BQ12" s="573">
        <v>1405</v>
      </c>
      <c r="BR12" s="573">
        <v>1449</v>
      </c>
      <c r="BS12" s="573">
        <v>1354</v>
      </c>
      <c r="BT12" s="573">
        <v>1518</v>
      </c>
      <c r="BU12" s="573"/>
      <c r="BV12" s="442"/>
    </row>
    <row r="13" spans="1:74" ht="21">
      <c r="A13" s="11" t="s">
        <v>1089</v>
      </c>
      <c r="B13" s="11"/>
      <c r="C13" s="11"/>
      <c r="D13" s="11"/>
      <c r="E13" s="11"/>
      <c r="F13" s="11"/>
      <c r="G13" s="11"/>
      <c r="H13" s="11"/>
      <c r="I13" s="11"/>
      <c r="J13" s="11"/>
      <c r="K13" s="11"/>
      <c r="L13" s="11"/>
      <c r="M13" s="11"/>
      <c r="N13" s="2"/>
      <c r="O13" s="2"/>
      <c r="P13" s="2"/>
      <c r="Q13" s="2"/>
      <c r="R13" s="2"/>
      <c r="S13" s="2"/>
      <c r="T13" s="2"/>
      <c r="U13" s="2"/>
      <c r="V13" s="2"/>
      <c r="W13" s="2"/>
      <c r="X13" s="2"/>
      <c r="Y13" s="2"/>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573"/>
      <c r="AV13" s="573"/>
      <c r="AW13" s="573"/>
      <c r="AX13" s="573"/>
      <c r="AY13" s="573"/>
      <c r="AZ13" s="573"/>
      <c r="BA13" s="573"/>
      <c r="BB13" s="573"/>
      <c r="BC13" s="573"/>
      <c r="BD13" s="573"/>
      <c r="BE13" s="573"/>
      <c r="BF13" s="573">
        <v>1026</v>
      </c>
      <c r="BG13" s="573">
        <v>1042</v>
      </c>
      <c r="BH13" s="573">
        <v>683</v>
      </c>
      <c r="BI13" s="573">
        <v>817</v>
      </c>
      <c r="BJ13" s="573">
        <v>907</v>
      </c>
      <c r="BK13" s="573">
        <v>902</v>
      </c>
      <c r="BL13" s="573">
        <v>856</v>
      </c>
      <c r="BM13" s="573">
        <v>825</v>
      </c>
      <c r="BN13" s="573">
        <v>918</v>
      </c>
      <c r="BO13" s="573">
        <v>900</v>
      </c>
      <c r="BP13" s="573">
        <v>914</v>
      </c>
      <c r="BQ13" s="573">
        <v>1006</v>
      </c>
      <c r="BR13" s="573">
        <v>1100</v>
      </c>
      <c r="BS13" s="573">
        <v>1108</v>
      </c>
      <c r="BT13" s="573">
        <v>1167</v>
      </c>
      <c r="BU13" s="573"/>
      <c r="BV13" s="442"/>
    </row>
    <row r="14" spans="1:74" ht="18">
      <c r="A14" s="11" t="s">
        <v>748</v>
      </c>
      <c r="B14" s="11"/>
      <c r="C14" s="11"/>
      <c r="D14" s="11"/>
      <c r="E14" s="11"/>
      <c r="F14" s="11"/>
      <c r="G14" s="11"/>
      <c r="H14" s="11"/>
      <c r="I14" s="11"/>
      <c r="J14" s="11"/>
      <c r="K14" s="11"/>
      <c r="L14" s="11"/>
      <c r="M14" s="11"/>
      <c r="N14" s="2"/>
      <c r="O14" s="2"/>
      <c r="P14" s="2"/>
      <c r="Q14" s="2"/>
      <c r="R14" s="2"/>
      <c r="S14" s="2"/>
      <c r="T14" s="2"/>
      <c r="U14" s="2"/>
      <c r="V14" s="60">
        <v>180.72441000000001</v>
      </c>
      <c r="W14" s="60">
        <v>161.73760000000001</v>
      </c>
      <c r="X14" s="60">
        <v>156.68600000000001</v>
      </c>
      <c r="Y14" s="60">
        <v>251.48724999999999</v>
      </c>
      <c r="Z14" s="581">
        <v>214.1302</v>
      </c>
      <c r="AA14" s="581">
        <v>174</v>
      </c>
      <c r="AB14" s="581">
        <v>198</v>
      </c>
      <c r="AC14" s="581">
        <v>246</v>
      </c>
      <c r="AD14" s="581">
        <v>243</v>
      </c>
      <c r="AE14" s="581">
        <v>202</v>
      </c>
      <c r="AF14" s="581">
        <v>207</v>
      </c>
      <c r="AG14" s="581">
        <v>254</v>
      </c>
      <c r="AH14" s="581">
        <v>273</v>
      </c>
      <c r="AI14" s="581">
        <v>252</v>
      </c>
      <c r="AJ14" s="581">
        <v>251</v>
      </c>
      <c r="AK14" s="581">
        <v>326</v>
      </c>
      <c r="AL14" s="581">
        <v>335</v>
      </c>
      <c r="AM14" s="581">
        <v>271</v>
      </c>
      <c r="AN14" s="581">
        <v>276</v>
      </c>
      <c r="AO14" s="581">
        <v>331</v>
      </c>
      <c r="AP14" s="581">
        <v>394</v>
      </c>
      <c r="AQ14" s="581">
        <v>326</v>
      </c>
      <c r="AR14" s="581">
        <v>319</v>
      </c>
      <c r="AS14" s="581">
        <v>396</v>
      </c>
      <c r="AT14" s="581">
        <v>498</v>
      </c>
      <c r="AU14" s="581">
        <v>434.39617377597148</v>
      </c>
      <c r="AV14" s="581">
        <v>432.99971121108558</v>
      </c>
      <c r="AW14" s="581">
        <v>556</v>
      </c>
      <c r="AX14" s="581">
        <v>585</v>
      </c>
      <c r="AY14" s="581">
        <v>492</v>
      </c>
      <c r="AZ14" s="581">
        <v>484</v>
      </c>
      <c r="BA14" s="581">
        <v>576.82166662355917</v>
      </c>
      <c r="BB14" s="581">
        <v>661</v>
      </c>
      <c r="BC14" s="581">
        <v>538.8583253767116</v>
      </c>
      <c r="BD14" s="581">
        <v>556</v>
      </c>
      <c r="BE14" s="581">
        <v>682</v>
      </c>
      <c r="BF14" s="581">
        <v>678</v>
      </c>
      <c r="BG14" s="581">
        <v>563</v>
      </c>
      <c r="BH14" s="581">
        <v>571</v>
      </c>
      <c r="BI14" s="581">
        <v>684</v>
      </c>
      <c r="BJ14" s="581">
        <v>672</v>
      </c>
      <c r="BK14" s="581">
        <v>549</v>
      </c>
      <c r="BL14" s="581">
        <v>555</v>
      </c>
      <c r="BM14" s="581">
        <v>654</v>
      </c>
      <c r="BN14" s="581">
        <v>636</v>
      </c>
      <c r="BO14" s="581">
        <v>524</v>
      </c>
      <c r="BP14" s="581">
        <v>531</v>
      </c>
      <c r="BQ14" s="581">
        <v>646</v>
      </c>
      <c r="BR14" s="581">
        <v>536</v>
      </c>
      <c r="BS14" s="581">
        <v>454</v>
      </c>
      <c r="BT14" s="581">
        <v>465</v>
      </c>
      <c r="BU14" s="581"/>
      <c r="BV14" s="443"/>
    </row>
    <row r="15" spans="1:74" ht="21">
      <c r="A15" s="11" t="s">
        <v>533</v>
      </c>
      <c r="B15" s="11"/>
      <c r="C15" s="11"/>
      <c r="D15" s="11"/>
      <c r="E15" s="11"/>
      <c r="F15" s="11"/>
      <c r="G15" s="11"/>
      <c r="H15" s="11"/>
      <c r="I15" s="11"/>
      <c r="J15" s="11"/>
      <c r="K15" s="11"/>
      <c r="L15" s="11"/>
      <c r="M15" s="11"/>
      <c r="N15" s="2">
        <v>1560.125</v>
      </c>
      <c r="O15" s="2">
        <v>1560.125</v>
      </c>
      <c r="P15" s="2">
        <v>1560.125</v>
      </c>
      <c r="Q15" s="2">
        <v>1560.125</v>
      </c>
      <c r="R15" s="2">
        <v>1621</v>
      </c>
      <c r="S15" s="2">
        <v>1730.375</v>
      </c>
      <c r="T15" s="2">
        <v>1837</v>
      </c>
      <c r="U15" s="2">
        <v>1937</v>
      </c>
      <c r="V15" s="2">
        <v>2221</v>
      </c>
      <c r="W15" s="2">
        <v>2221</v>
      </c>
      <c r="X15" s="2">
        <v>2221</v>
      </c>
      <c r="Y15" s="2">
        <v>2221</v>
      </c>
      <c r="Z15" s="573">
        <v>2548.375</v>
      </c>
      <c r="AA15" s="573">
        <v>2548</v>
      </c>
      <c r="AB15" s="573">
        <v>2548</v>
      </c>
      <c r="AC15" s="573">
        <v>2548</v>
      </c>
      <c r="AD15" s="573">
        <v>2548</v>
      </c>
      <c r="AE15" s="573">
        <v>2548</v>
      </c>
      <c r="AF15" s="573">
        <v>2924</v>
      </c>
      <c r="AG15" s="573">
        <v>2924</v>
      </c>
      <c r="AH15" s="573">
        <v>2924</v>
      </c>
      <c r="AI15" s="573">
        <v>2836</v>
      </c>
      <c r="AJ15" s="573">
        <v>3327</v>
      </c>
      <c r="AK15" s="573">
        <v>3423</v>
      </c>
      <c r="AL15" s="573">
        <v>3362</v>
      </c>
      <c r="AM15" s="573">
        <v>3362</v>
      </c>
      <c r="AN15" s="573">
        <v>3362</v>
      </c>
      <c r="AO15" s="573">
        <v>3362</v>
      </c>
      <c r="AP15" s="573">
        <v>3362</v>
      </c>
      <c r="AQ15" s="573">
        <v>3362</v>
      </c>
      <c r="AR15" s="573">
        <v>3614</v>
      </c>
      <c r="AS15" s="573">
        <v>3614</v>
      </c>
      <c r="AT15" s="573">
        <v>3614</v>
      </c>
      <c r="AU15" s="573">
        <v>3614</v>
      </c>
      <c r="AV15" s="573">
        <v>3614</v>
      </c>
      <c r="AW15" s="573">
        <v>3614</v>
      </c>
      <c r="AX15" s="573">
        <v>3614</v>
      </c>
      <c r="AY15" s="573">
        <v>3614</v>
      </c>
      <c r="AZ15" s="573">
        <v>3755</v>
      </c>
      <c r="BA15" s="573">
        <v>3755</v>
      </c>
      <c r="BB15" s="573">
        <v>3755</v>
      </c>
      <c r="BC15" s="573">
        <v>3755</v>
      </c>
      <c r="BD15" s="573">
        <v>3812</v>
      </c>
      <c r="BE15" s="573">
        <v>3883</v>
      </c>
      <c r="BF15" s="573">
        <v>3883</v>
      </c>
      <c r="BG15" s="573">
        <v>3883</v>
      </c>
      <c r="BH15" s="573">
        <v>3937</v>
      </c>
      <c r="BI15" s="573">
        <v>3937</v>
      </c>
      <c r="BJ15" s="573">
        <v>3937</v>
      </c>
      <c r="BK15" s="573">
        <v>3937</v>
      </c>
      <c r="BL15" s="573">
        <v>4016</v>
      </c>
      <c r="BM15" s="573">
        <v>4016</v>
      </c>
      <c r="BN15" s="573">
        <v>4016</v>
      </c>
      <c r="BO15" s="573">
        <v>4016</v>
      </c>
      <c r="BP15" s="573">
        <v>4137</v>
      </c>
      <c r="BQ15" s="573">
        <v>4137</v>
      </c>
      <c r="BR15" s="573">
        <v>4137</v>
      </c>
      <c r="BS15" s="573">
        <v>4137</v>
      </c>
      <c r="BT15" s="573">
        <v>4344</v>
      </c>
      <c r="BU15" s="573"/>
      <c r="BV15" s="442"/>
    </row>
    <row r="16" spans="1:74" ht="21">
      <c r="A16" s="11" t="s">
        <v>1090</v>
      </c>
      <c r="N16" s="525" t="s">
        <v>534</v>
      </c>
      <c r="O16" s="573">
        <v>160</v>
      </c>
      <c r="P16" s="573">
        <v>181</v>
      </c>
      <c r="Q16" s="573">
        <v>183</v>
      </c>
      <c r="R16" s="573">
        <v>196</v>
      </c>
      <c r="S16" s="573">
        <v>182</v>
      </c>
      <c r="T16" s="573">
        <v>177</v>
      </c>
      <c r="U16" s="573">
        <v>194</v>
      </c>
      <c r="V16" s="573">
        <v>181</v>
      </c>
      <c r="W16" s="573">
        <v>162</v>
      </c>
      <c r="X16" s="573">
        <v>157</v>
      </c>
      <c r="Y16" s="573">
        <v>251</v>
      </c>
      <c r="Z16" s="573">
        <v>184</v>
      </c>
      <c r="AA16" s="573">
        <v>141</v>
      </c>
      <c r="AB16" s="573">
        <v>140</v>
      </c>
      <c r="AC16" s="573">
        <v>174</v>
      </c>
      <c r="AD16" s="573">
        <v>166</v>
      </c>
      <c r="AE16" s="573">
        <v>136</v>
      </c>
      <c r="AF16" s="573">
        <v>138</v>
      </c>
      <c r="AG16" s="573">
        <v>168</v>
      </c>
      <c r="AH16" s="573">
        <v>177</v>
      </c>
      <c r="AI16" s="573">
        <v>146</v>
      </c>
      <c r="AJ16" s="573">
        <v>149</v>
      </c>
      <c r="AK16" s="573">
        <v>181</v>
      </c>
      <c r="AL16" s="573">
        <v>183</v>
      </c>
      <c r="AM16" s="573">
        <v>152</v>
      </c>
      <c r="AN16" s="573">
        <v>150</v>
      </c>
      <c r="AO16" s="573">
        <v>180</v>
      </c>
      <c r="AP16" s="573">
        <v>163</v>
      </c>
      <c r="AQ16" s="573">
        <v>140</v>
      </c>
      <c r="AR16" s="573">
        <v>134</v>
      </c>
      <c r="AS16" s="573">
        <v>157</v>
      </c>
      <c r="AT16" s="573">
        <v>149</v>
      </c>
      <c r="AU16" s="573">
        <v>128.64093877299754</v>
      </c>
      <c r="AV16" s="573">
        <v>129.56764173034264</v>
      </c>
      <c r="AW16" s="573">
        <v>155</v>
      </c>
      <c r="AX16" s="573">
        <v>157</v>
      </c>
      <c r="AY16" s="573">
        <v>138</v>
      </c>
      <c r="AZ16" s="573">
        <v>139</v>
      </c>
      <c r="BA16" s="573">
        <v>156.77455016714379</v>
      </c>
      <c r="BB16" s="573">
        <v>158</v>
      </c>
      <c r="BC16" s="573">
        <v>137.17754768083964</v>
      </c>
      <c r="BD16" s="573">
        <v>138</v>
      </c>
      <c r="BE16" s="573">
        <v>158</v>
      </c>
      <c r="BF16" s="573">
        <v>162</v>
      </c>
      <c r="BG16" s="573">
        <v>142</v>
      </c>
      <c r="BH16" s="573">
        <v>145</v>
      </c>
      <c r="BI16" s="573">
        <v>166</v>
      </c>
      <c r="BJ16" s="573">
        <v>165</v>
      </c>
      <c r="BK16" s="573">
        <v>146</v>
      </c>
      <c r="BL16" s="573">
        <v>147</v>
      </c>
      <c r="BM16" s="573">
        <v>166</v>
      </c>
      <c r="BN16" s="573">
        <v>182</v>
      </c>
      <c r="BO16" s="573">
        <v>159</v>
      </c>
      <c r="BP16" s="573">
        <v>161</v>
      </c>
      <c r="BQ16" s="573">
        <v>177</v>
      </c>
      <c r="BR16" s="573">
        <v>209</v>
      </c>
      <c r="BS16" s="573">
        <v>184</v>
      </c>
      <c r="BT16" s="573">
        <v>189</v>
      </c>
      <c r="BU16" s="573"/>
      <c r="BV16" s="442"/>
    </row>
    <row r="17" spans="1:74" ht="21">
      <c r="A17" s="11" t="s">
        <v>817</v>
      </c>
      <c r="N17" s="525" t="s">
        <v>534</v>
      </c>
      <c r="O17" s="525" t="s">
        <v>534</v>
      </c>
      <c r="P17" s="525" t="s">
        <v>534</v>
      </c>
      <c r="Q17" s="525" t="s">
        <v>534</v>
      </c>
      <c r="R17" s="525" t="s">
        <v>534</v>
      </c>
      <c r="S17" s="525" t="s">
        <v>534</v>
      </c>
      <c r="T17" s="525" t="s">
        <v>534</v>
      </c>
      <c r="U17" s="525" t="s">
        <v>534</v>
      </c>
      <c r="V17" s="525" t="s">
        <v>534</v>
      </c>
      <c r="W17" s="525" t="s">
        <v>534</v>
      </c>
      <c r="X17" s="525" t="s">
        <v>534</v>
      </c>
      <c r="Y17" s="525" t="s">
        <v>534</v>
      </c>
      <c r="Z17" s="573">
        <v>759</v>
      </c>
      <c r="AA17" s="573">
        <v>496</v>
      </c>
      <c r="AB17" s="573">
        <v>568</v>
      </c>
      <c r="AC17" s="573">
        <v>534</v>
      </c>
      <c r="AD17" s="573">
        <v>577</v>
      </c>
      <c r="AE17" s="573">
        <v>470</v>
      </c>
      <c r="AF17" s="573">
        <v>485</v>
      </c>
      <c r="AG17" s="573">
        <v>627</v>
      </c>
      <c r="AH17" s="573">
        <v>678</v>
      </c>
      <c r="AI17" s="573">
        <v>513</v>
      </c>
      <c r="AJ17" s="573">
        <v>507</v>
      </c>
      <c r="AK17" s="573">
        <v>635</v>
      </c>
      <c r="AL17" s="573">
        <v>609</v>
      </c>
      <c r="AM17" s="573">
        <v>493</v>
      </c>
      <c r="AN17" s="573">
        <v>499</v>
      </c>
      <c r="AO17" s="573">
        <v>603</v>
      </c>
      <c r="AP17" s="573">
        <v>715</v>
      </c>
      <c r="AQ17" s="573">
        <v>578</v>
      </c>
      <c r="AR17" s="573">
        <v>567</v>
      </c>
      <c r="AS17" s="573">
        <v>701</v>
      </c>
      <c r="AT17" s="573">
        <v>871</v>
      </c>
      <c r="AU17" s="573">
        <v>737.49766433110187</v>
      </c>
      <c r="AV17" s="573">
        <v>723.53237503301773</v>
      </c>
      <c r="AW17" s="573">
        <v>924</v>
      </c>
      <c r="AX17" s="573">
        <v>980</v>
      </c>
      <c r="AY17" s="573">
        <v>819</v>
      </c>
      <c r="AZ17" s="573">
        <v>808</v>
      </c>
      <c r="BA17" s="573">
        <v>982.52396113577811</v>
      </c>
      <c r="BB17" s="573">
        <v>1147</v>
      </c>
      <c r="BC17" s="573">
        <v>956.66512291855724</v>
      </c>
      <c r="BD17" s="573">
        <v>993</v>
      </c>
      <c r="BE17" s="573">
        <v>1196</v>
      </c>
      <c r="BF17" s="573">
        <v>1196</v>
      </c>
      <c r="BG17" s="573">
        <v>996</v>
      </c>
      <c r="BH17" s="573">
        <v>1004</v>
      </c>
      <c r="BI17" s="573">
        <v>1186</v>
      </c>
      <c r="BJ17" s="573">
        <v>1163</v>
      </c>
      <c r="BK17" s="573">
        <v>961</v>
      </c>
      <c r="BL17" s="573">
        <v>970</v>
      </c>
      <c r="BM17" s="573">
        <v>1129</v>
      </c>
      <c r="BN17" s="573">
        <v>1289</v>
      </c>
      <c r="BO17" s="573">
        <v>1057</v>
      </c>
      <c r="BP17" s="573">
        <v>1079</v>
      </c>
      <c r="BQ17" s="573">
        <v>1265</v>
      </c>
      <c r="BR17" s="573">
        <v>1217</v>
      </c>
      <c r="BS17" s="573">
        <v>1002</v>
      </c>
      <c r="BT17" s="573">
        <v>1030</v>
      </c>
      <c r="BU17" s="573"/>
      <c r="BV17" s="442"/>
    </row>
    <row r="18" spans="1:74" ht="18" customHeight="1">
      <c r="A18" s="11" t="s">
        <v>1091</v>
      </c>
      <c r="B18" s="11"/>
      <c r="C18" s="11"/>
      <c r="D18" s="11"/>
      <c r="E18" s="11"/>
      <c r="F18" s="11"/>
      <c r="G18" s="11"/>
      <c r="H18" s="11"/>
      <c r="I18" s="11"/>
      <c r="J18" s="11"/>
      <c r="K18" s="11"/>
      <c r="L18" s="11"/>
      <c r="M18" s="11"/>
      <c r="N18" s="2">
        <v>704.65</v>
      </c>
      <c r="O18" s="2">
        <v>633.58000000000004</v>
      </c>
      <c r="P18" s="2">
        <v>808.91</v>
      </c>
      <c r="Q18" s="2">
        <v>540.08425984608402</v>
      </c>
      <c r="R18" s="2">
        <v>535</v>
      </c>
      <c r="S18" s="2">
        <v>603.19000000000005</v>
      </c>
      <c r="T18" s="2">
        <v>699.99</v>
      </c>
      <c r="U18" s="2">
        <v>692.983576278859</v>
      </c>
      <c r="V18" s="2">
        <v>817</v>
      </c>
      <c r="W18" s="2">
        <v>770</v>
      </c>
      <c r="X18" s="2">
        <v>936</v>
      </c>
      <c r="Y18" s="2">
        <v>817</v>
      </c>
      <c r="Z18" s="573">
        <v>947</v>
      </c>
      <c r="AA18" s="573">
        <v>954</v>
      </c>
      <c r="AB18" s="573">
        <v>939</v>
      </c>
      <c r="AC18" s="573">
        <v>858</v>
      </c>
      <c r="AD18" s="573">
        <v>849</v>
      </c>
      <c r="AE18" s="573">
        <v>888</v>
      </c>
      <c r="AF18" s="573">
        <v>1114</v>
      </c>
      <c r="AG18" s="573">
        <v>973</v>
      </c>
      <c r="AH18" s="573">
        <v>931</v>
      </c>
      <c r="AI18" s="573">
        <v>970</v>
      </c>
      <c r="AJ18" s="573">
        <v>1136</v>
      </c>
      <c r="AK18" s="573">
        <v>1043</v>
      </c>
      <c r="AL18" s="573">
        <v>1018</v>
      </c>
      <c r="AM18" s="573">
        <v>1132</v>
      </c>
      <c r="AN18" s="573">
        <v>1164</v>
      </c>
      <c r="AO18" s="573">
        <v>1041</v>
      </c>
      <c r="AP18" s="573">
        <v>1051</v>
      </c>
      <c r="AQ18" s="573">
        <v>1021</v>
      </c>
      <c r="AR18" s="573">
        <v>1051</v>
      </c>
      <c r="AS18" s="573">
        <v>1064</v>
      </c>
      <c r="AT18" s="573">
        <v>1018</v>
      </c>
      <c r="AU18" s="573">
        <v>1011</v>
      </c>
      <c r="AV18" s="573">
        <v>1125</v>
      </c>
      <c r="AW18" s="573">
        <v>1063</v>
      </c>
      <c r="AX18" s="573">
        <v>1034</v>
      </c>
      <c r="AY18" s="573">
        <v>1012</v>
      </c>
      <c r="AZ18" s="573">
        <v>1080</v>
      </c>
      <c r="BA18" s="573">
        <v>1037.8230615942</v>
      </c>
      <c r="BB18" s="573">
        <v>1011</v>
      </c>
      <c r="BC18" s="573">
        <v>1003.9053846153799</v>
      </c>
      <c r="BD18" s="573">
        <v>1059</v>
      </c>
      <c r="BE18" s="573">
        <v>1099</v>
      </c>
      <c r="BF18" s="573">
        <v>1128</v>
      </c>
      <c r="BG18" s="573">
        <v>1151</v>
      </c>
      <c r="BH18" s="573">
        <v>1107</v>
      </c>
      <c r="BI18" s="573">
        <v>1081</v>
      </c>
      <c r="BJ18" s="573">
        <v>1068</v>
      </c>
      <c r="BK18" s="573">
        <v>1021</v>
      </c>
      <c r="BL18" s="573">
        <v>1109</v>
      </c>
      <c r="BM18" s="573">
        <v>1074</v>
      </c>
      <c r="BN18" s="573">
        <v>1158</v>
      </c>
      <c r="BO18" s="573">
        <v>1156</v>
      </c>
      <c r="BP18" s="573">
        <v>1304</v>
      </c>
      <c r="BQ18" s="573">
        <v>1266</v>
      </c>
      <c r="BR18" s="573">
        <v>1284</v>
      </c>
      <c r="BS18" s="573">
        <v>1236</v>
      </c>
      <c r="BT18" s="573">
        <v>1396</v>
      </c>
      <c r="BU18" s="573"/>
      <c r="BV18" s="442"/>
    </row>
    <row r="19" spans="1:74" s="582" customFormat="1" ht="18" customHeight="1">
      <c r="A19" s="11" t="s">
        <v>535</v>
      </c>
      <c r="B19" s="11"/>
      <c r="C19" s="11"/>
      <c r="D19" s="11"/>
      <c r="E19" s="11"/>
      <c r="F19" s="11"/>
      <c r="G19" s="11"/>
      <c r="H19" s="11"/>
      <c r="I19" s="11"/>
      <c r="J19" s="11"/>
      <c r="K19" s="11"/>
      <c r="L19" s="11"/>
      <c r="M19" s="11"/>
      <c r="N19" s="2"/>
      <c r="O19" s="2"/>
      <c r="P19" s="2"/>
      <c r="Q19" s="2"/>
      <c r="R19" s="2"/>
      <c r="S19" s="2"/>
      <c r="T19" s="2"/>
      <c r="U19" s="2"/>
      <c r="V19" s="2"/>
      <c r="W19" s="2"/>
      <c r="X19" s="2"/>
      <c r="Y19" s="2"/>
      <c r="Z19" s="573"/>
      <c r="AA19" s="573"/>
      <c r="AB19" s="573"/>
      <c r="AC19" s="573"/>
      <c r="AD19" s="573"/>
      <c r="AE19" s="573"/>
      <c r="AF19" s="573"/>
      <c r="AG19" s="573"/>
      <c r="AH19" s="573">
        <v>1238</v>
      </c>
      <c r="AI19" s="573">
        <v>1295</v>
      </c>
      <c r="AJ19" s="573">
        <v>1484</v>
      </c>
      <c r="AK19" s="573">
        <v>1491</v>
      </c>
      <c r="AL19" s="573">
        <v>1488</v>
      </c>
      <c r="AM19" s="573">
        <v>1552</v>
      </c>
      <c r="AN19" s="573">
        <v>1568</v>
      </c>
      <c r="AO19" s="573">
        <v>1448</v>
      </c>
      <c r="AP19" s="573">
        <v>1541</v>
      </c>
      <c r="AQ19" s="573">
        <v>1525</v>
      </c>
      <c r="AR19" s="573">
        <v>1612</v>
      </c>
      <c r="AS19" s="573">
        <v>1552</v>
      </c>
      <c r="AT19" s="573">
        <v>1666</v>
      </c>
      <c r="AU19" s="573">
        <v>1663</v>
      </c>
      <c r="AV19" s="573">
        <v>1796</v>
      </c>
      <c r="AW19" s="573">
        <v>1818</v>
      </c>
      <c r="AX19" s="573">
        <v>1868</v>
      </c>
      <c r="AY19" s="573">
        <v>1738</v>
      </c>
      <c r="AZ19" s="573">
        <v>1790</v>
      </c>
      <c r="BA19" s="573">
        <v>1844.8980857682691</v>
      </c>
      <c r="BB19" s="573">
        <v>1872</v>
      </c>
      <c r="BC19" s="573">
        <v>1803</v>
      </c>
      <c r="BD19" s="573">
        <v>1884</v>
      </c>
      <c r="BE19" s="573">
        <v>1982</v>
      </c>
      <c r="BF19" s="573">
        <v>2002</v>
      </c>
      <c r="BG19" s="573">
        <v>1976</v>
      </c>
      <c r="BH19" s="573">
        <v>1974</v>
      </c>
      <c r="BI19" s="573">
        <v>2003</v>
      </c>
      <c r="BJ19" s="573">
        <v>1810</v>
      </c>
      <c r="BK19" s="573">
        <v>1886</v>
      </c>
      <c r="BL19" s="573">
        <v>2059</v>
      </c>
      <c r="BM19" s="573">
        <v>2056</v>
      </c>
      <c r="BN19" s="573">
        <v>1892</v>
      </c>
      <c r="BO19" s="573">
        <v>2015</v>
      </c>
      <c r="BP19" s="573">
        <v>2064</v>
      </c>
      <c r="BQ19" s="573">
        <v>2125</v>
      </c>
      <c r="BR19" s="573">
        <v>1913</v>
      </c>
      <c r="BS19" s="573">
        <v>1900</v>
      </c>
      <c r="BT19" s="573">
        <v>2062</v>
      </c>
      <c r="BU19" s="573"/>
      <c r="BV19" s="443"/>
    </row>
    <row r="20" spans="1:74" ht="18" customHeight="1">
      <c r="A20" s="11" t="s">
        <v>536</v>
      </c>
      <c r="B20" s="11"/>
      <c r="C20" s="11"/>
      <c r="D20" s="11"/>
      <c r="E20" s="11"/>
      <c r="F20" s="11"/>
      <c r="G20" s="11"/>
      <c r="H20" s="11"/>
      <c r="I20" s="11"/>
      <c r="J20" s="11"/>
      <c r="K20" s="11"/>
      <c r="L20" s="11"/>
      <c r="M20" s="11"/>
      <c r="N20" s="2"/>
      <c r="O20" s="2"/>
      <c r="P20" s="2"/>
      <c r="Q20" s="2"/>
      <c r="R20" s="2"/>
      <c r="S20" s="2"/>
      <c r="T20" s="2"/>
      <c r="U20" s="2"/>
      <c r="V20" s="376">
        <v>23.73</v>
      </c>
      <c r="W20" s="376">
        <v>25.62</v>
      </c>
      <c r="X20" s="376">
        <v>28.83</v>
      </c>
      <c r="Y20" s="376">
        <v>30.53</v>
      </c>
      <c r="Z20" s="578">
        <v>29.24</v>
      </c>
      <c r="AA20" s="578">
        <v>29</v>
      </c>
      <c r="AB20" s="578">
        <v>30</v>
      </c>
      <c r="AC20" s="578">
        <v>28.9</v>
      </c>
      <c r="AD20" s="578">
        <v>29.3</v>
      </c>
      <c r="AE20" s="578">
        <v>29.4</v>
      </c>
      <c r="AF20" s="578">
        <v>33.1</v>
      </c>
      <c r="AG20" s="578">
        <v>30.9</v>
      </c>
      <c r="AH20" s="578">
        <v>30.6</v>
      </c>
      <c r="AI20" s="578">
        <v>31.1</v>
      </c>
      <c r="AJ20" s="578">
        <v>33.799999999999997</v>
      </c>
      <c r="AK20" s="578">
        <v>33.299999999999997</v>
      </c>
      <c r="AL20" s="578">
        <v>30.7</v>
      </c>
      <c r="AM20" s="578">
        <v>32.299999999999997</v>
      </c>
      <c r="AN20" s="578">
        <v>31.5</v>
      </c>
      <c r="AO20" s="578">
        <v>28</v>
      </c>
      <c r="AP20" s="578">
        <v>21.7</v>
      </c>
      <c r="AQ20" s="578">
        <v>25.3</v>
      </c>
      <c r="AR20" s="578">
        <v>22.3</v>
      </c>
      <c r="AS20" s="578">
        <v>21.3</v>
      </c>
      <c r="AT20" s="578">
        <v>20.7</v>
      </c>
      <c r="AU20" s="578">
        <v>22.6</v>
      </c>
      <c r="AV20" s="578">
        <v>24.6</v>
      </c>
      <c r="AW20" s="578">
        <v>26.2</v>
      </c>
      <c r="AX20" s="578">
        <v>29.8</v>
      </c>
      <c r="AY20" s="578">
        <v>27</v>
      </c>
      <c r="AZ20" s="578">
        <v>25.8</v>
      </c>
      <c r="BA20" s="578">
        <v>27.016750198929799</v>
      </c>
      <c r="BB20" s="578">
        <v>26.8</v>
      </c>
      <c r="BC20" s="578">
        <v>24.43720009650205</v>
      </c>
      <c r="BD20" s="578">
        <v>24.8</v>
      </c>
      <c r="BE20" s="578">
        <v>26</v>
      </c>
      <c r="BF20" s="578">
        <v>26.4</v>
      </c>
      <c r="BG20" s="578">
        <v>27.2</v>
      </c>
      <c r="BH20" s="578">
        <v>27.5</v>
      </c>
      <c r="BI20" s="578">
        <v>28.2</v>
      </c>
      <c r="BJ20" s="578">
        <v>24.5</v>
      </c>
      <c r="BK20" s="578">
        <v>23.3</v>
      </c>
      <c r="BL20" s="578">
        <v>23.1</v>
      </c>
      <c r="BM20" s="578">
        <v>22.5</v>
      </c>
      <c r="BN20" s="578">
        <v>21.1</v>
      </c>
      <c r="BO20" s="578">
        <v>22.5</v>
      </c>
      <c r="BP20" s="578">
        <v>23.9</v>
      </c>
      <c r="BQ20" s="578">
        <v>25.4</v>
      </c>
      <c r="BR20" s="578">
        <v>19.3</v>
      </c>
      <c r="BS20" s="578">
        <v>26.4</v>
      </c>
      <c r="BT20" s="578">
        <v>32.6</v>
      </c>
      <c r="BU20" s="578"/>
      <c r="BV20" s="444"/>
    </row>
    <row r="21" spans="1:74" ht="18" customHeight="1">
      <c r="A21" s="11" t="s">
        <v>1191</v>
      </c>
      <c r="B21" s="11"/>
      <c r="C21" s="11"/>
      <c r="D21" s="11"/>
      <c r="E21" s="11"/>
      <c r="F21" s="11"/>
      <c r="G21" s="11"/>
      <c r="H21" s="11"/>
      <c r="I21" s="11"/>
      <c r="J21" s="11"/>
      <c r="K21" s="11"/>
      <c r="L21" s="11"/>
      <c r="M21" s="11"/>
      <c r="N21" s="2"/>
      <c r="O21" s="2"/>
      <c r="P21" s="2"/>
      <c r="Q21" s="2"/>
      <c r="R21" s="2"/>
      <c r="S21" s="2"/>
      <c r="T21" s="2"/>
      <c r="U21" s="2"/>
      <c r="V21" s="376"/>
      <c r="W21" s="376"/>
      <c r="X21" s="376"/>
      <c r="Y21" s="376"/>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444"/>
    </row>
    <row r="22" spans="1:74">
      <c r="A22" s="8" t="s">
        <v>1086</v>
      </c>
      <c r="C22" s="8"/>
      <c r="D22" s="8"/>
      <c r="E22" s="8"/>
      <c r="F22" s="8"/>
      <c r="G22" s="8"/>
      <c r="H22" s="8"/>
      <c r="I22" s="8"/>
      <c r="J22" s="8"/>
      <c r="K22" s="8"/>
      <c r="L22" s="8"/>
      <c r="M22" s="8"/>
      <c r="N22" s="2"/>
      <c r="O22" s="597"/>
      <c r="P22" s="3"/>
      <c r="Q22" s="3"/>
      <c r="R22" s="3"/>
      <c r="S22" s="3"/>
      <c r="T22" s="3"/>
      <c r="U22" s="3"/>
      <c r="V22" s="3"/>
      <c r="Y22" s="10"/>
      <c r="Z22" s="371"/>
      <c r="AA22" s="371"/>
      <c r="AB22" s="371"/>
      <c r="AF22" s="612"/>
      <c r="AG22" s="612"/>
      <c r="AH22" s="612"/>
      <c r="AI22" s="612"/>
      <c r="AJ22" s="612"/>
      <c r="AK22" s="612"/>
      <c r="AM22" s="612"/>
      <c r="AN22" s="612"/>
      <c r="AO22" s="612"/>
      <c r="AP22" s="612"/>
      <c r="AQ22" s="612"/>
      <c r="AR22" s="612"/>
      <c r="AS22" s="612"/>
    </row>
    <row r="23" spans="1:74">
      <c r="A23" s="8" t="s">
        <v>1087</v>
      </c>
      <c r="B23" s="11"/>
      <c r="C23" s="11"/>
      <c r="D23" s="11"/>
      <c r="E23" s="11"/>
      <c r="F23" s="11"/>
      <c r="G23" s="11"/>
      <c r="H23" s="11"/>
      <c r="I23" s="11"/>
      <c r="J23" s="11"/>
      <c r="K23" s="11"/>
      <c r="L23" s="11"/>
      <c r="M23" s="11"/>
      <c r="N23" s="2"/>
      <c r="O23" s="597"/>
      <c r="P23" s="3"/>
      <c r="Q23" s="3"/>
      <c r="R23" s="3"/>
      <c r="S23" s="3"/>
      <c r="T23" s="3"/>
      <c r="U23" s="3"/>
      <c r="V23" s="3"/>
      <c r="X23" s="10"/>
      <c r="Y23" s="10"/>
      <c r="Z23" s="576"/>
      <c r="AA23" s="576"/>
      <c r="AB23" s="368"/>
      <c r="AF23" s="612"/>
      <c r="AG23" s="612"/>
      <c r="AH23" s="612"/>
      <c r="AI23" s="612"/>
      <c r="AJ23" s="612"/>
      <c r="AK23" s="612"/>
      <c r="AM23" s="612"/>
      <c r="AN23" s="612"/>
      <c r="AO23" s="612"/>
      <c r="AP23" s="612"/>
      <c r="AQ23" s="612"/>
      <c r="AR23" s="612"/>
      <c r="AS23" s="612"/>
    </row>
    <row r="24" spans="1:74" ht="39" customHeight="1">
      <c r="A24" s="1" t="s">
        <v>1092</v>
      </c>
      <c r="B24" s="1"/>
      <c r="C24" s="1"/>
      <c r="D24" s="1"/>
      <c r="E24" s="1"/>
      <c r="F24" s="1"/>
      <c r="G24" s="1"/>
      <c r="H24" s="1"/>
      <c r="I24" s="1"/>
      <c r="J24" s="1"/>
      <c r="K24" s="1"/>
      <c r="L24" s="1"/>
      <c r="M24" s="1"/>
      <c r="N24" s="2"/>
      <c r="O24" s="597"/>
      <c r="P24" s="3"/>
      <c r="Q24" s="3"/>
      <c r="R24" s="3"/>
      <c r="S24" s="3"/>
      <c r="T24" s="3"/>
      <c r="U24" s="3"/>
      <c r="V24" s="3"/>
      <c r="X24" s="10"/>
      <c r="Y24" s="10"/>
      <c r="Z24" s="576"/>
      <c r="AA24" s="576"/>
      <c r="AB24" s="368"/>
      <c r="AF24" s="612"/>
      <c r="AG24" s="612"/>
      <c r="AH24" s="612"/>
      <c r="AI24" s="612"/>
      <c r="AJ24" s="612"/>
      <c r="AK24" s="612"/>
      <c r="AM24" s="612"/>
      <c r="AN24" s="612"/>
      <c r="AO24" s="612"/>
      <c r="AP24" s="612"/>
      <c r="AQ24" s="612"/>
      <c r="AR24" s="612"/>
      <c r="AS24" s="612"/>
    </row>
    <row r="25" spans="1:74" ht="18.75" thickBot="1">
      <c r="A25" s="5" t="s">
        <v>249</v>
      </c>
      <c r="B25" s="18" t="s">
        <v>401</v>
      </c>
      <c r="C25" s="18" t="s">
        <v>402</v>
      </c>
      <c r="D25" s="18" t="s">
        <v>403</v>
      </c>
      <c r="E25" s="18" t="s">
        <v>404</v>
      </c>
      <c r="F25" s="18" t="s">
        <v>405</v>
      </c>
      <c r="G25" s="18" t="s">
        <v>406</v>
      </c>
      <c r="H25" s="18" t="s">
        <v>407</v>
      </c>
      <c r="I25" s="18" t="s">
        <v>408</v>
      </c>
      <c r="J25" s="18" t="s">
        <v>409</v>
      </c>
      <c r="K25" s="18" t="s">
        <v>410</v>
      </c>
      <c r="L25" s="18" t="s">
        <v>411</v>
      </c>
      <c r="M25" s="18" t="s">
        <v>412</v>
      </c>
      <c r="N25" s="6" t="s">
        <v>413</v>
      </c>
      <c r="O25" s="6" t="s">
        <v>414</v>
      </c>
      <c r="P25" s="6" t="s">
        <v>415</v>
      </c>
      <c r="Q25" s="6" t="s">
        <v>416</v>
      </c>
      <c r="R25" s="6" t="s">
        <v>417</v>
      </c>
      <c r="S25" s="6" t="s">
        <v>418</v>
      </c>
      <c r="T25" s="6" t="s">
        <v>419</v>
      </c>
      <c r="U25" s="6" t="s">
        <v>420</v>
      </c>
      <c r="V25" s="6" t="s">
        <v>421</v>
      </c>
      <c r="W25" s="6" t="s">
        <v>422</v>
      </c>
      <c r="X25" s="6" t="s">
        <v>423</v>
      </c>
      <c r="Y25" s="6" t="s">
        <v>424</v>
      </c>
      <c r="Z25" s="388" t="s">
        <v>425</v>
      </c>
      <c r="AA25" s="388" t="s">
        <v>426</v>
      </c>
      <c r="AB25" s="388" t="s">
        <v>427</v>
      </c>
      <c r="AC25" s="388" t="s">
        <v>428</v>
      </c>
      <c r="AD25" s="388" t="s">
        <v>429</v>
      </c>
      <c r="AE25" s="388" t="s">
        <v>430</v>
      </c>
      <c r="AF25" s="388" t="s">
        <v>431</v>
      </c>
      <c r="AG25" s="388" t="s">
        <v>432</v>
      </c>
      <c r="AH25" s="388" t="s">
        <v>18</v>
      </c>
      <c r="AI25" s="388" t="s">
        <v>19</v>
      </c>
      <c r="AJ25" s="388" t="s">
        <v>20</v>
      </c>
      <c r="AK25" s="388" t="s">
        <v>21</v>
      </c>
      <c r="AL25" s="580" t="s">
        <v>22</v>
      </c>
      <c r="AM25" s="580" t="s">
        <v>23</v>
      </c>
      <c r="AN25" s="580" t="s">
        <v>24</v>
      </c>
      <c r="AO25" s="580" t="s">
        <v>25</v>
      </c>
      <c r="AP25" s="580" t="s">
        <v>26</v>
      </c>
      <c r="AQ25" s="580" t="s">
        <v>27</v>
      </c>
      <c r="AR25" s="580" t="s">
        <v>28</v>
      </c>
      <c r="AS25" s="580" t="s">
        <v>29</v>
      </c>
      <c r="AT25" s="580" t="s">
        <v>30</v>
      </c>
      <c r="AU25" s="580" t="s">
        <v>31</v>
      </c>
      <c r="AV25" s="580" t="s">
        <v>32</v>
      </c>
      <c r="AW25" s="580" t="s">
        <v>33</v>
      </c>
      <c r="AX25" s="580" t="s">
        <v>34</v>
      </c>
      <c r="AY25" s="580" t="s">
        <v>35</v>
      </c>
      <c r="AZ25" s="580" t="s">
        <v>36</v>
      </c>
      <c r="BA25" s="580" t="s">
        <v>37</v>
      </c>
      <c r="BB25" s="580" t="s">
        <v>38</v>
      </c>
      <c r="BC25" s="580" t="s">
        <v>39</v>
      </c>
      <c r="BD25" s="580" t="s">
        <v>40</v>
      </c>
      <c r="BE25" s="580" t="s">
        <v>41</v>
      </c>
      <c r="BF25" s="580" t="s">
        <v>6</v>
      </c>
      <c r="BG25" s="580" t="s">
        <v>690</v>
      </c>
      <c r="BH25" s="580" t="s">
        <v>695</v>
      </c>
      <c r="BI25" s="580" t="s">
        <v>701</v>
      </c>
      <c r="BJ25" s="580" t="s">
        <v>704</v>
      </c>
      <c r="BK25" s="580" t="s">
        <v>730</v>
      </c>
      <c r="BL25" s="580" t="s">
        <v>776</v>
      </c>
      <c r="BM25" s="580" t="s">
        <v>791</v>
      </c>
      <c r="BN25" s="580" t="s">
        <v>842</v>
      </c>
      <c r="BO25" s="580" t="s">
        <v>884</v>
      </c>
      <c r="BP25" s="580" t="s">
        <v>925</v>
      </c>
      <c r="BQ25" s="580" t="s">
        <v>938</v>
      </c>
      <c r="BR25" s="570" t="s">
        <v>955</v>
      </c>
      <c r="BS25" s="570" t="s">
        <v>982</v>
      </c>
      <c r="BT25" s="570" t="s">
        <v>986</v>
      </c>
      <c r="BU25" s="570" t="s">
        <v>1067</v>
      </c>
      <c r="BV25" s="363" t="s">
        <v>1164</v>
      </c>
    </row>
    <row r="26" spans="1:74" ht="18">
      <c r="A26" s="8" t="s">
        <v>537</v>
      </c>
      <c r="B26" s="8"/>
      <c r="C26" s="8"/>
      <c r="D26" s="8"/>
      <c r="E26" s="8"/>
      <c r="F26" s="8"/>
      <c r="G26" s="8"/>
      <c r="H26" s="8"/>
      <c r="I26" s="8"/>
      <c r="J26" s="8"/>
      <c r="K26" s="8"/>
      <c r="L26" s="8"/>
      <c r="M26" s="8"/>
      <c r="N26" s="2">
        <v>15</v>
      </c>
      <c r="O26" s="597">
        <v>15</v>
      </c>
      <c r="P26" s="3">
        <v>25</v>
      </c>
      <c r="Q26" s="3">
        <v>25</v>
      </c>
      <c r="R26" s="3">
        <v>30</v>
      </c>
      <c r="S26" s="3">
        <v>30</v>
      </c>
      <c r="T26" s="3">
        <v>50</v>
      </c>
      <c r="U26" s="3">
        <v>50</v>
      </c>
      <c r="V26" s="3">
        <v>60</v>
      </c>
      <c r="W26" s="10">
        <v>60</v>
      </c>
      <c r="X26" s="10">
        <v>80</v>
      </c>
      <c r="Y26" s="10">
        <v>80</v>
      </c>
      <c r="Z26" s="576">
        <v>100</v>
      </c>
      <c r="AA26" s="576">
        <v>100</v>
      </c>
      <c r="AB26" s="576">
        <v>100</v>
      </c>
      <c r="AC26" s="576">
        <v>100</v>
      </c>
      <c r="AD26" s="576">
        <v>100</v>
      </c>
      <c r="AE26" s="576">
        <v>100</v>
      </c>
      <c r="AF26" s="576">
        <v>100</v>
      </c>
      <c r="AG26" s="576">
        <v>100</v>
      </c>
      <c r="AH26" s="576">
        <v>100</v>
      </c>
      <c r="AI26" s="576">
        <v>100</v>
      </c>
      <c r="AJ26" s="576">
        <v>100</v>
      </c>
      <c r="AK26" s="576">
        <v>100</v>
      </c>
      <c r="AL26" s="576">
        <v>100</v>
      </c>
      <c r="AM26" s="576">
        <v>100</v>
      </c>
      <c r="AN26" s="576">
        <v>100</v>
      </c>
      <c r="AO26" s="576">
        <v>100</v>
      </c>
      <c r="AP26" s="576">
        <v>100</v>
      </c>
      <c r="AQ26" s="576">
        <v>100</v>
      </c>
      <c r="AR26" s="576">
        <v>100</v>
      </c>
      <c r="AS26" s="576">
        <v>100</v>
      </c>
      <c r="AT26" s="576">
        <v>100</v>
      </c>
      <c r="AU26" s="576">
        <v>100</v>
      </c>
      <c r="AV26" s="576">
        <v>100</v>
      </c>
      <c r="AW26" s="576">
        <v>100</v>
      </c>
      <c r="AX26" s="576">
        <v>100</v>
      </c>
      <c r="AY26" s="576">
        <v>100</v>
      </c>
      <c r="AZ26" s="576">
        <v>100</v>
      </c>
      <c r="BA26" s="576">
        <v>100</v>
      </c>
      <c r="BB26" s="576">
        <v>100</v>
      </c>
      <c r="BC26" s="576">
        <v>100</v>
      </c>
      <c r="BD26" s="576">
        <v>100</v>
      </c>
      <c r="BE26" s="576">
        <v>100</v>
      </c>
      <c r="BF26" s="576">
        <v>100</v>
      </c>
      <c r="BG26" s="576">
        <v>100</v>
      </c>
      <c r="BH26" s="576">
        <v>100</v>
      </c>
      <c r="BI26" s="576">
        <v>100</v>
      </c>
      <c r="BJ26" s="576">
        <v>100</v>
      </c>
      <c r="BK26" s="576">
        <v>100</v>
      </c>
      <c r="BL26" s="576">
        <v>100</v>
      </c>
      <c r="BM26" s="576">
        <v>100</v>
      </c>
      <c r="BN26" s="576">
        <v>100</v>
      </c>
      <c r="BO26" s="576">
        <v>100</v>
      </c>
      <c r="BP26" s="576">
        <v>100</v>
      </c>
      <c r="BQ26" s="576">
        <v>100</v>
      </c>
      <c r="BR26" s="576">
        <v>100</v>
      </c>
      <c r="BS26" s="576">
        <v>100</v>
      </c>
      <c r="BT26" s="576">
        <v>100</v>
      </c>
      <c r="BU26" s="576"/>
      <c r="BV26" s="729"/>
    </row>
    <row r="27" spans="1:74" ht="18" customHeight="1">
      <c r="A27" s="8" t="s">
        <v>1073</v>
      </c>
      <c r="B27" s="8"/>
      <c r="C27" s="8"/>
      <c r="D27" s="8"/>
      <c r="E27" s="8"/>
      <c r="F27" s="8"/>
      <c r="G27" s="8"/>
      <c r="H27" s="8"/>
      <c r="I27" s="8"/>
      <c r="J27" s="8"/>
      <c r="K27" s="8"/>
      <c r="L27" s="8"/>
      <c r="M27" s="8"/>
      <c r="N27" s="2">
        <v>22</v>
      </c>
      <c r="O27" s="597">
        <v>19</v>
      </c>
      <c r="P27" s="3">
        <v>27</v>
      </c>
      <c r="Q27" s="3">
        <v>13</v>
      </c>
      <c r="R27" s="3">
        <v>31</v>
      </c>
      <c r="S27" s="3">
        <v>27</v>
      </c>
      <c r="T27" s="3">
        <v>44</v>
      </c>
      <c r="U27" s="3">
        <v>37</v>
      </c>
      <c r="V27" s="3">
        <v>58</v>
      </c>
      <c r="W27" s="10">
        <v>48</v>
      </c>
      <c r="X27" s="10">
        <v>72</v>
      </c>
      <c r="Y27" s="10">
        <v>67</v>
      </c>
      <c r="Z27" s="576">
        <v>84</v>
      </c>
      <c r="AA27" s="576">
        <v>84</v>
      </c>
      <c r="AB27" s="576">
        <v>84</v>
      </c>
      <c r="AC27" s="576">
        <v>86</v>
      </c>
      <c r="AD27" s="576">
        <v>84</v>
      </c>
      <c r="AE27" s="576">
        <v>83</v>
      </c>
      <c r="AF27" s="576">
        <v>81</v>
      </c>
      <c r="AG27" s="576">
        <v>82</v>
      </c>
      <c r="AH27" s="576">
        <v>83</v>
      </c>
      <c r="AI27" s="576">
        <v>81</v>
      </c>
      <c r="AJ27" s="576">
        <v>77</v>
      </c>
      <c r="AK27" s="576">
        <v>83</v>
      </c>
      <c r="AL27" s="576">
        <v>82</v>
      </c>
      <c r="AM27" s="576">
        <v>79</v>
      </c>
      <c r="AN27" s="576">
        <v>79</v>
      </c>
      <c r="AO27" s="576">
        <v>83</v>
      </c>
      <c r="AP27" s="576">
        <v>83</v>
      </c>
      <c r="AQ27" s="576">
        <v>83</v>
      </c>
      <c r="AR27" s="576">
        <v>81</v>
      </c>
      <c r="AS27" s="576">
        <v>82</v>
      </c>
      <c r="AT27" s="576">
        <v>82</v>
      </c>
      <c r="AU27" s="576">
        <v>81</v>
      </c>
      <c r="AV27" s="576">
        <v>80</v>
      </c>
      <c r="AW27" s="576">
        <v>80</v>
      </c>
      <c r="AX27" s="576">
        <v>81</v>
      </c>
      <c r="AY27" s="576">
        <v>79</v>
      </c>
      <c r="AZ27" s="576">
        <v>81</v>
      </c>
      <c r="BA27" s="576">
        <v>82</v>
      </c>
      <c r="BB27" s="576">
        <v>81</v>
      </c>
      <c r="BC27" s="576">
        <v>80</v>
      </c>
      <c r="BD27" s="576">
        <v>80</v>
      </c>
      <c r="BE27" s="576">
        <v>80</v>
      </c>
      <c r="BF27" s="576">
        <v>80</v>
      </c>
      <c r="BG27" s="576">
        <v>81</v>
      </c>
      <c r="BH27" s="576">
        <v>81</v>
      </c>
      <c r="BI27" s="576">
        <v>79</v>
      </c>
      <c r="BJ27" s="576">
        <v>79</v>
      </c>
      <c r="BK27" s="576">
        <v>74</v>
      </c>
      <c r="BL27" s="576">
        <v>76</v>
      </c>
      <c r="BM27" s="576">
        <v>79</v>
      </c>
      <c r="BN27" s="576">
        <v>79</v>
      </c>
      <c r="BO27" s="576">
        <v>78</v>
      </c>
      <c r="BP27" s="576">
        <v>78</v>
      </c>
      <c r="BQ27" s="576">
        <v>82</v>
      </c>
      <c r="BR27" s="576">
        <v>77</v>
      </c>
      <c r="BS27" s="576">
        <v>79</v>
      </c>
      <c r="BT27" s="576">
        <v>78</v>
      </c>
      <c r="BU27" s="576"/>
      <c r="BV27" s="729"/>
    </row>
    <row r="28" spans="1:74" ht="18" customHeight="1">
      <c r="A28" s="8" t="s">
        <v>1191</v>
      </c>
      <c r="B28" s="8"/>
      <c r="C28" s="8"/>
      <c r="D28" s="8"/>
      <c r="E28" s="8"/>
      <c r="F28" s="8"/>
      <c r="G28" s="8"/>
      <c r="H28" s="8"/>
      <c r="I28" s="8"/>
      <c r="J28" s="8"/>
      <c r="K28" s="8"/>
      <c r="L28" s="8"/>
      <c r="M28" s="8"/>
      <c r="N28" s="2"/>
      <c r="O28" s="597"/>
      <c r="P28" s="3"/>
      <c r="Q28" s="3"/>
      <c r="R28" s="3"/>
      <c r="S28" s="3"/>
      <c r="T28" s="3"/>
      <c r="U28" s="3"/>
      <c r="V28" s="3"/>
      <c r="X28" s="10"/>
      <c r="Y28" s="10"/>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6"/>
      <c r="BH28" s="576"/>
      <c r="BI28" s="576"/>
      <c r="BJ28" s="576"/>
      <c r="BK28" s="576"/>
      <c r="BL28" s="576"/>
      <c r="BM28" s="576"/>
      <c r="BN28" s="576"/>
      <c r="BO28" s="576"/>
      <c r="BP28" s="576"/>
      <c r="BQ28" s="576"/>
      <c r="BR28" s="576"/>
      <c r="BS28" s="576"/>
      <c r="BT28" s="576"/>
      <c r="BU28" s="576"/>
      <c r="BV28" s="729"/>
    </row>
    <row r="29" spans="1:74">
      <c r="X29" s="10"/>
      <c r="Y29" s="10"/>
      <c r="Z29" s="576"/>
      <c r="AA29" s="576"/>
      <c r="AB29" s="368"/>
      <c r="AF29" s="612"/>
      <c r="AG29" s="612"/>
      <c r="AH29" s="612"/>
      <c r="AI29" s="612"/>
      <c r="AJ29" s="612"/>
      <c r="AK29" s="612"/>
      <c r="AM29" s="612"/>
      <c r="AN29" s="612"/>
      <c r="AO29" s="612"/>
      <c r="AP29" s="612"/>
      <c r="AQ29" s="612"/>
      <c r="AR29" s="612"/>
      <c r="AS29" s="612"/>
    </row>
    <row r="30" spans="1:74" ht="39" customHeight="1">
      <c r="A30" s="1" t="s">
        <v>538</v>
      </c>
      <c r="B30" s="1"/>
      <c r="C30" s="1"/>
      <c r="D30" s="1"/>
      <c r="E30" s="1"/>
      <c r="F30" s="1"/>
      <c r="G30" s="1"/>
      <c r="H30" s="1"/>
      <c r="I30" s="1"/>
      <c r="J30" s="1"/>
      <c r="K30" s="1"/>
      <c r="L30" s="1"/>
      <c r="M30" s="1"/>
      <c r="N30" s="3"/>
      <c r="O30" s="597"/>
      <c r="P30" s="3"/>
      <c r="Q30" s="3"/>
      <c r="R30" s="3"/>
      <c r="S30" s="3"/>
      <c r="T30" s="3"/>
      <c r="U30" s="3"/>
      <c r="V30" s="3"/>
      <c r="X30" s="10"/>
      <c r="Y30" s="10"/>
      <c r="Z30" s="576"/>
      <c r="AA30" s="576"/>
      <c r="AB30" s="368"/>
      <c r="AF30" s="612"/>
      <c r="AG30" s="612"/>
      <c r="AH30" s="612"/>
      <c r="AI30" s="612"/>
      <c r="AJ30" s="612"/>
      <c r="AK30" s="612"/>
      <c r="AM30" s="612"/>
      <c r="AN30" s="612"/>
      <c r="AO30" s="612"/>
      <c r="AP30" s="612"/>
      <c r="AQ30" s="612"/>
      <c r="AR30" s="612"/>
      <c r="AS30" s="612"/>
    </row>
    <row r="31" spans="1:74" ht="18.75" thickBot="1">
      <c r="A31" s="31" t="s">
        <v>336</v>
      </c>
      <c r="B31" s="18" t="s">
        <v>401</v>
      </c>
      <c r="C31" s="18" t="s">
        <v>402</v>
      </c>
      <c r="D31" s="18" t="s">
        <v>403</v>
      </c>
      <c r="E31" s="18" t="s">
        <v>404</v>
      </c>
      <c r="F31" s="18" t="s">
        <v>405</v>
      </c>
      <c r="G31" s="18" t="s">
        <v>406</v>
      </c>
      <c r="H31" s="18" t="s">
        <v>407</v>
      </c>
      <c r="I31" s="18" t="s">
        <v>408</v>
      </c>
      <c r="J31" s="18" t="s">
        <v>409</v>
      </c>
      <c r="K31" s="18" t="s">
        <v>410</v>
      </c>
      <c r="L31" s="18" t="s">
        <v>411</v>
      </c>
      <c r="M31" s="18" t="s">
        <v>412</v>
      </c>
      <c r="N31" s="6" t="s">
        <v>413</v>
      </c>
      <c r="O31" s="6" t="s">
        <v>414</v>
      </c>
      <c r="P31" s="6" t="s">
        <v>415</v>
      </c>
      <c r="Q31" s="6" t="s">
        <v>416</v>
      </c>
      <c r="R31" s="6" t="s">
        <v>417</v>
      </c>
      <c r="S31" s="6" t="s">
        <v>418</v>
      </c>
      <c r="T31" s="6" t="s">
        <v>419</v>
      </c>
      <c r="U31" s="6" t="s">
        <v>420</v>
      </c>
      <c r="V31" s="6" t="s">
        <v>421</v>
      </c>
      <c r="W31" s="6" t="s">
        <v>422</v>
      </c>
      <c r="X31" s="6" t="s">
        <v>423</v>
      </c>
      <c r="Y31" s="6" t="s">
        <v>424</v>
      </c>
      <c r="Z31" s="388" t="s">
        <v>425</v>
      </c>
      <c r="AA31" s="388" t="s">
        <v>426</v>
      </c>
      <c r="AB31" s="388" t="s">
        <v>427</v>
      </c>
      <c r="AC31" s="388" t="s">
        <v>428</v>
      </c>
      <c r="AD31" s="388" t="s">
        <v>429</v>
      </c>
      <c r="AE31" s="388" t="s">
        <v>430</v>
      </c>
      <c r="AF31" s="388" t="s">
        <v>431</v>
      </c>
      <c r="AG31" s="388" t="s">
        <v>432</v>
      </c>
      <c r="AH31" s="388" t="s">
        <v>18</v>
      </c>
      <c r="AI31" s="388" t="s">
        <v>19</v>
      </c>
      <c r="AJ31" s="388" t="s">
        <v>20</v>
      </c>
      <c r="AK31" s="388" t="s">
        <v>21</v>
      </c>
      <c r="AL31" s="580" t="s">
        <v>22</v>
      </c>
      <c r="AM31" s="580" t="s">
        <v>23</v>
      </c>
      <c r="AN31" s="580" t="s">
        <v>24</v>
      </c>
      <c r="AO31" s="580" t="s">
        <v>25</v>
      </c>
      <c r="AP31" s="580" t="s">
        <v>26</v>
      </c>
      <c r="AQ31" s="580" t="s">
        <v>27</v>
      </c>
      <c r="AR31" s="580" t="s">
        <v>28</v>
      </c>
      <c r="AS31" s="580" t="s">
        <v>29</v>
      </c>
      <c r="AT31" s="580" t="s">
        <v>30</v>
      </c>
      <c r="AU31" s="580" t="s">
        <v>31</v>
      </c>
      <c r="AV31" s="580" t="s">
        <v>32</v>
      </c>
      <c r="AW31" s="580" t="s">
        <v>33</v>
      </c>
      <c r="AX31" s="580" t="s">
        <v>34</v>
      </c>
      <c r="AY31" s="580" t="s">
        <v>35</v>
      </c>
      <c r="AZ31" s="580" t="s">
        <v>36</v>
      </c>
      <c r="BA31" s="580" t="s">
        <v>37</v>
      </c>
      <c r="BB31" s="580" t="s">
        <v>38</v>
      </c>
      <c r="BC31" s="580" t="s">
        <v>39</v>
      </c>
      <c r="BD31" s="580" t="s">
        <v>40</v>
      </c>
      <c r="BE31" s="580" t="s">
        <v>41</v>
      </c>
      <c r="BF31" s="580" t="s">
        <v>6</v>
      </c>
      <c r="BG31" s="580" t="s">
        <v>690</v>
      </c>
      <c r="BH31" s="580" t="s">
        <v>695</v>
      </c>
      <c r="BI31" s="580" t="s">
        <v>701</v>
      </c>
      <c r="BJ31" s="580" t="s">
        <v>704</v>
      </c>
      <c r="BK31" s="580" t="s">
        <v>730</v>
      </c>
      <c r="BL31" s="580" t="s">
        <v>776</v>
      </c>
      <c r="BM31" s="580" t="s">
        <v>791</v>
      </c>
      <c r="BN31" s="580" t="s">
        <v>842</v>
      </c>
      <c r="BO31" s="580" t="s">
        <v>884</v>
      </c>
      <c r="BP31" s="580" t="s">
        <v>925</v>
      </c>
      <c r="BQ31" s="580" t="s">
        <v>938</v>
      </c>
      <c r="BR31" s="570" t="s">
        <v>955</v>
      </c>
      <c r="BS31" s="570" t="s">
        <v>982</v>
      </c>
      <c r="BT31" s="570" t="s">
        <v>986</v>
      </c>
      <c r="BU31" s="570" t="s">
        <v>1067</v>
      </c>
      <c r="BV31" s="363" t="s">
        <v>1164</v>
      </c>
    </row>
    <row r="32" spans="1:74" ht="18.75" thickBot="1">
      <c r="A32" s="22" t="s">
        <v>539</v>
      </c>
      <c r="B32" s="22"/>
      <c r="C32" s="22"/>
      <c r="D32" s="22"/>
      <c r="E32" s="22"/>
      <c r="F32" s="22"/>
      <c r="G32" s="22"/>
      <c r="H32" s="22"/>
      <c r="I32" s="22"/>
      <c r="J32" s="22"/>
      <c r="K32" s="22"/>
      <c r="L32" s="22"/>
      <c r="M32" s="22"/>
      <c r="N32" s="70" t="s">
        <v>61</v>
      </c>
      <c r="O32" s="105">
        <v>4.3</v>
      </c>
      <c r="P32" s="105">
        <v>2.4</v>
      </c>
      <c r="Q32" s="105">
        <v>8.6</v>
      </c>
      <c r="R32" s="105">
        <v>10.199999999999999</v>
      </c>
      <c r="S32" s="105">
        <v>4.2</v>
      </c>
      <c r="T32" s="105">
        <v>2.2999999999999998</v>
      </c>
      <c r="U32" s="105">
        <v>8.9</v>
      </c>
      <c r="V32" s="105">
        <v>11.5</v>
      </c>
      <c r="W32" s="105">
        <v>4</v>
      </c>
      <c r="X32" s="105">
        <v>2.2999999999999998</v>
      </c>
      <c r="Y32" s="105">
        <v>9</v>
      </c>
      <c r="Z32" s="575">
        <v>11</v>
      </c>
      <c r="AA32" s="575">
        <v>4.3</v>
      </c>
      <c r="AB32" s="575">
        <v>2.2000000000000002</v>
      </c>
      <c r="AC32" s="575">
        <v>9.1999999999999993</v>
      </c>
      <c r="AD32" s="575">
        <v>11.3</v>
      </c>
      <c r="AE32" s="575">
        <v>4.2</v>
      </c>
      <c r="AF32" s="575">
        <v>2.2999999999999998</v>
      </c>
      <c r="AG32" s="575">
        <v>8.6</v>
      </c>
      <c r="AH32" s="575">
        <v>9.6999999999999993</v>
      </c>
      <c r="AI32" s="575">
        <v>4.0999999999999996</v>
      </c>
      <c r="AJ32" s="575">
        <v>2.5</v>
      </c>
      <c r="AK32" s="575">
        <v>7.8</v>
      </c>
      <c r="AL32" s="575">
        <v>9.6999999999999993</v>
      </c>
      <c r="AM32" s="575">
        <v>4.5</v>
      </c>
      <c r="AN32" s="575">
        <v>2.8</v>
      </c>
      <c r="AO32" s="575">
        <v>9</v>
      </c>
      <c r="AP32" s="575">
        <v>9.5</v>
      </c>
      <c r="AQ32" s="575">
        <v>4.4000000000000004</v>
      </c>
      <c r="AR32" s="575">
        <v>2.8</v>
      </c>
      <c r="AS32" s="575">
        <v>8.8000000000000007</v>
      </c>
      <c r="AT32" s="575">
        <v>9</v>
      </c>
      <c r="AU32" s="575">
        <v>2.4</v>
      </c>
      <c r="AV32" s="575">
        <v>1.5</v>
      </c>
      <c r="AW32" s="575">
        <v>7.7</v>
      </c>
      <c r="AX32" s="575">
        <v>8.1999999999999993</v>
      </c>
      <c r="AY32" s="575">
        <v>3.2</v>
      </c>
      <c r="AZ32" s="575">
        <v>1.6</v>
      </c>
      <c r="BA32" s="575">
        <v>6.8</v>
      </c>
      <c r="BB32" s="575">
        <v>8.4</v>
      </c>
      <c r="BC32" s="575">
        <v>3.5</v>
      </c>
      <c r="BD32" s="575">
        <v>1.1000000000000001</v>
      </c>
      <c r="BE32" s="575">
        <v>7.7</v>
      </c>
      <c r="BF32" s="575">
        <v>6.6</v>
      </c>
      <c r="BG32" s="575">
        <v>2.7</v>
      </c>
      <c r="BH32" s="575">
        <v>1.7</v>
      </c>
      <c r="BI32" s="575">
        <v>6</v>
      </c>
      <c r="BJ32" s="575">
        <v>6.2</v>
      </c>
      <c r="BK32" s="575">
        <v>2.5</v>
      </c>
      <c r="BL32" s="575">
        <v>1.5</v>
      </c>
      <c r="BM32" s="575">
        <v>6.1</v>
      </c>
      <c r="BN32" s="575">
        <v>7.5</v>
      </c>
      <c r="BO32" s="575">
        <v>2.4</v>
      </c>
      <c r="BP32" s="575">
        <v>1.7</v>
      </c>
      <c r="BQ32" s="575">
        <v>5.4</v>
      </c>
      <c r="BR32" s="575">
        <v>6.2</v>
      </c>
      <c r="BS32" s="575">
        <v>2.1</v>
      </c>
      <c r="BT32" s="575">
        <v>1.5</v>
      </c>
      <c r="BU32" s="575">
        <v>5.9</v>
      </c>
      <c r="BV32" s="413">
        <v>6</v>
      </c>
    </row>
    <row r="33" spans="1:74" ht="21" thickTop="1">
      <c r="A33" s="1"/>
      <c r="B33" s="1"/>
      <c r="C33" s="1"/>
      <c r="D33" s="1"/>
      <c r="E33" s="1"/>
      <c r="F33" s="1"/>
      <c r="G33" s="1"/>
      <c r="H33" s="1"/>
      <c r="I33" s="1"/>
      <c r="J33" s="1"/>
      <c r="K33" s="1"/>
      <c r="L33" s="1"/>
      <c r="M33" s="1"/>
      <c r="N33" s="3"/>
      <c r="O33" s="597"/>
      <c r="P33" s="3"/>
      <c r="Q33" s="3"/>
      <c r="R33" s="3"/>
      <c r="S33" s="3"/>
      <c r="T33" s="3"/>
      <c r="U33" s="3"/>
      <c r="V33" s="3"/>
      <c r="X33" s="10"/>
      <c r="Y33" s="10"/>
      <c r="Z33" s="576"/>
      <c r="AA33" s="576"/>
      <c r="AB33" s="368"/>
      <c r="AF33" s="612"/>
      <c r="AG33" s="612"/>
      <c r="AH33" s="612"/>
      <c r="AI33" s="612"/>
      <c r="AJ33" s="612"/>
      <c r="AK33" s="612"/>
      <c r="AM33" s="612"/>
      <c r="AN33" s="612"/>
      <c r="AO33" s="612"/>
      <c r="AP33" s="612"/>
      <c r="AQ33" s="612"/>
      <c r="AR33" s="612"/>
      <c r="AS33" s="612"/>
    </row>
    <row r="34" spans="1:74" ht="42.75" customHeight="1">
      <c r="A34" s="1" t="s">
        <v>370</v>
      </c>
      <c r="B34" s="1"/>
      <c r="C34" s="1"/>
      <c r="D34" s="1"/>
      <c r="E34" s="1"/>
      <c r="F34" s="1"/>
      <c r="G34" s="1"/>
      <c r="H34" s="1"/>
      <c r="I34" s="1"/>
      <c r="J34" s="1"/>
      <c r="K34" s="1"/>
      <c r="L34" s="1"/>
      <c r="M34" s="1"/>
      <c r="N34" s="3"/>
      <c r="O34" s="597"/>
      <c r="P34" s="3"/>
      <c r="Q34" s="3"/>
      <c r="R34" s="3"/>
      <c r="S34" s="3"/>
      <c r="T34" s="3"/>
      <c r="U34" s="3"/>
      <c r="V34" s="3"/>
      <c r="X34" s="10"/>
      <c r="Y34" s="10"/>
      <c r="Z34" s="576"/>
      <c r="AA34" s="576"/>
      <c r="AB34" s="368"/>
      <c r="AF34" s="612"/>
      <c r="AG34" s="612"/>
      <c r="AH34" s="612"/>
      <c r="AI34" s="612"/>
      <c r="AJ34" s="612"/>
      <c r="AK34" s="612"/>
      <c r="AM34" s="612"/>
      <c r="AN34" s="612"/>
      <c r="AO34" s="612"/>
      <c r="AP34" s="612"/>
      <c r="AQ34" s="612"/>
      <c r="AR34" s="612"/>
      <c r="AS34" s="612"/>
    </row>
    <row r="35" spans="1:74" ht="18.75" thickBot="1">
      <c r="A35" s="31" t="s">
        <v>336</v>
      </c>
      <c r="B35" s="18" t="s">
        <v>401</v>
      </c>
      <c r="C35" s="18" t="s">
        <v>402</v>
      </c>
      <c r="D35" s="18" t="s">
        <v>403</v>
      </c>
      <c r="E35" s="18" t="s">
        <v>404</v>
      </c>
      <c r="F35" s="18" t="s">
        <v>405</v>
      </c>
      <c r="G35" s="18" t="s">
        <v>406</v>
      </c>
      <c r="H35" s="18" t="s">
        <v>407</v>
      </c>
      <c r="I35" s="18" t="s">
        <v>408</v>
      </c>
      <c r="J35" s="18" t="s">
        <v>409</v>
      </c>
      <c r="K35" s="18" t="s">
        <v>410</v>
      </c>
      <c r="L35" s="18" t="s">
        <v>411</v>
      </c>
      <c r="M35" s="18" t="s">
        <v>412</v>
      </c>
      <c r="N35" s="6" t="s">
        <v>413</v>
      </c>
      <c r="O35" s="6" t="s">
        <v>414</v>
      </c>
      <c r="P35" s="6" t="s">
        <v>415</v>
      </c>
      <c r="Q35" s="6" t="s">
        <v>416</v>
      </c>
      <c r="R35" s="6" t="s">
        <v>417</v>
      </c>
      <c r="S35" s="6" t="s">
        <v>418</v>
      </c>
      <c r="T35" s="6" t="s">
        <v>419</v>
      </c>
      <c r="U35" s="6" t="s">
        <v>420</v>
      </c>
      <c r="V35" s="6" t="s">
        <v>421</v>
      </c>
      <c r="W35" s="6" t="s">
        <v>422</v>
      </c>
      <c r="X35" s="6" t="s">
        <v>423</v>
      </c>
      <c r="Y35" s="6" t="s">
        <v>424</v>
      </c>
      <c r="Z35" s="388" t="s">
        <v>425</v>
      </c>
      <c r="AA35" s="388" t="s">
        <v>426</v>
      </c>
      <c r="AB35" s="388" t="s">
        <v>427</v>
      </c>
      <c r="AC35" s="388" t="s">
        <v>428</v>
      </c>
      <c r="AD35" s="388" t="s">
        <v>429</v>
      </c>
      <c r="AE35" s="388" t="s">
        <v>430</v>
      </c>
      <c r="AF35" s="388" t="s">
        <v>431</v>
      </c>
      <c r="AG35" s="388" t="s">
        <v>432</v>
      </c>
      <c r="AH35" s="388" t="s">
        <v>18</v>
      </c>
      <c r="AI35" s="388" t="s">
        <v>19</v>
      </c>
      <c r="AJ35" s="388" t="s">
        <v>20</v>
      </c>
      <c r="AK35" s="388" t="s">
        <v>21</v>
      </c>
      <c r="AL35" s="580" t="s">
        <v>22</v>
      </c>
      <c r="AM35" s="580" t="s">
        <v>23</v>
      </c>
      <c r="AN35" s="580" t="s">
        <v>24</v>
      </c>
      <c r="AO35" s="580" t="s">
        <v>25</v>
      </c>
      <c r="AP35" s="580" t="s">
        <v>26</v>
      </c>
      <c r="AQ35" s="580" t="s">
        <v>27</v>
      </c>
      <c r="AR35" s="580" t="s">
        <v>28</v>
      </c>
      <c r="AS35" s="580" t="s">
        <v>29</v>
      </c>
      <c r="AT35" s="580" t="s">
        <v>30</v>
      </c>
      <c r="AU35" s="580" t="s">
        <v>31</v>
      </c>
      <c r="AV35" s="580" t="s">
        <v>32</v>
      </c>
      <c r="AW35" s="580" t="s">
        <v>33</v>
      </c>
      <c r="AX35" s="580" t="s">
        <v>34</v>
      </c>
      <c r="AY35" s="580" t="s">
        <v>35</v>
      </c>
      <c r="AZ35" s="580" t="s">
        <v>36</v>
      </c>
      <c r="BA35" s="580" t="s">
        <v>37</v>
      </c>
      <c r="BB35" s="580" t="s">
        <v>38</v>
      </c>
      <c r="BC35" s="580" t="s">
        <v>39</v>
      </c>
      <c r="BD35" s="580" t="s">
        <v>40</v>
      </c>
      <c r="BE35" s="580" t="s">
        <v>41</v>
      </c>
      <c r="BF35" s="580" t="s">
        <v>6</v>
      </c>
      <c r="BG35" s="580" t="s">
        <v>690</v>
      </c>
      <c r="BH35" s="580" t="s">
        <v>695</v>
      </c>
      <c r="BI35" s="580" t="s">
        <v>701</v>
      </c>
      <c r="BJ35" s="580" t="s">
        <v>704</v>
      </c>
      <c r="BK35" s="580" t="s">
        <v>730</v>
      </c>
      <c r="BL35" s="580" t="s">
        <v>776</v>
      </c>
      <c r="BM35" s="580" t="s">
        <v>791</v>
      </c>
      <c r="BN35" s="580" t="s">
        <v>842</v>
      </c>
      <c r="BO35" s="580" t="s">
        <v>884</v>
      </c>
      <c r="BP35" s="580" t="s">
        <v>925</v>
      </c>
      <c r="BQ35" s="580" t="s">
        <v>938</v>
      </c>
      <c r="BR35" s="570" t="s">
        <v>955</v>
      </c>
      <c r="BS35" s="570" t="s">
        <v>982</v>
      </c>
      <c r="BT35" s="570" t="s">
        <v>986</v>
      </c>
      <c r="BU35" s="570" t="s">
        <v>1067</v>
      </c>
      <c r="BV35" s="363" t="s">
        <v>1164</v>
      </c>
    </row>
    <row r="36" spans="1:74" ht="18.75" thickBot="1">
      <c r="A36" s="22" t="s">
        <v>508</v>
      </c>
      <c r="B36" s="22"/>
      <c r="C36" s="22"/>
      <c r="D36" s="22"/>
      <c r="E36" s="22"/>
      <c r="F36" s="22"/>
      <c r="G36" s="22"/>
      <c r="H36" s="22"/>
      <c r="I36" s="22"/>
      <c r="J36" s="22"/>
      <c r="K36" s="22"/>
      <c r="L36" s="22"/>
      <c r="M36" s="22"/>
      <c r="N36" s="70" t="s">
        <v>61</v>
      </c>
      <c r="O36" s="105">
        <v>4.8</v>
      </c>
      <c r="P36" s="105">
        <v>4.4000000000000004</v>
      </c>
      <c r="Q36" s="105">
        <v>5.6</v>
      </c>
      <c r="R36" s="105">
        <v>5.6</v>
      </c>
      <c r="S36" s="105">
        <v>4.5999999999999996</v>
      </c>
      <c r="T36" s="105">
        <v>4</v>
      </c>
      <c r="U36" s="105">
        <v>5.3</v>
      </c>
      <c r="V36" s="105">
        <v>5.5</v>
      </c>
      <c r="W36" s="105">
        <v>4.5</v>
      </c>
      <c r="X36" s="105">
        <v>3.8</v>
      </c>
      <c r="Y36" s="105">
        <v>4.9000000000000004</v>
      </c>
      <c r="Z36" s="575">
        <v>5.6</v>
      </c>
      <c r="AA36" s="575">
        <v>4.5999999999999996</v>
      </c>
      <c r="AB36" s="575">
        <v>4.4000000000000004</v>
      </c>
      <c r="AC36" s="575">
        <v>5.6</v>
      </c>
      <c r="AD36" s="575">
        <v>6.2</v>
      </c>
      <c r="AE36" s="575">
        <v>5.0999999999999996</v>
      </c>
      <c r="AF36" s="575">
        <v>5.3</v>
      </c>
      <c r="AG36" s="575">
        <v>6.7</v>
      </c>
      <c r="AH36" s="575">
        <v>7.4</v>
      </c>
      <c r="AI36" s="575">
        <v>6.4</v>
      </c>
      <c r="AJ36" s="575">
        <v>5.4</v>
      </c>
      <c r="AK36" s="575">
        <v>6.4</v>
      </c>
      <c r="AL36" s="575">
        <v>7.1</v>
      </c>
      <c r="AM36" s="575">
        <v>5.8</v>
      </c>
      <c r="AN36" s="575">
        <v>5.8</v>
      </c>
      <c r="AO36" s="575">
        <v>7.9</v>
      </c>
      <c r="AP36" s="575">
        <v>8.4</v>
      </c>
      <c r="AQ36" s="575">
        <v>6.6</v>
      </c>
      <c r="AR36" s="575">
        <v>5.9</v>
      </c>
      <c r="AS36" s="575">
        <v>8.5</v>
      </c>
      <c r="AT36" s="575">
        <v>8.3000000000000007</v>
      </c>
      <c r="AU36" s="575">
        <v>6.9</v>
      </c>
      <c r="AV36" s="575">
        <v>6.4</v>
      </c>
      <c r="AW36" s="575">
        <v>7.9</v>
      </c>
      <c r="AX36" s="575">
        <v>7.9</v>
      </c>
      <c r="AY36" s="575">
        <v>7.1</v>
      </c>
      <c r="AZ36" s="575">
        <v>7.1</v>
      </c>
      <c r="BA36" s="575">
        <v>8.4</v>
      </c>
      <c r="BB36" s="575">
        <v>9.3000000000000007</v>
      </c>
      <c r="BC36" s="575">
        <v>8</v>
      </c>
      <c r="BD36" s="575">
        <v>7.8</v>
      </c>
      <c r="BE36" s="575">
        <v>9.1</v>
      </c>
      <c r="BF36" s="575">
        <v>9.4</v>
      </c>
      <c r="BG36" s="575">
        <v>8</v>
      </c>
      <c r="BH36" s="575">
        <v>7.7</v>
      </c>
      <c r="BI36" s="575">
        <v>8.8000000000000007</v>
      </c>
      <c r="BJ36" s="575">
        <v>10.7</v>
      </c>
      <c r="BK36" s="575">
        <v>7.8</v>
      </c>
      <c r="BL36" s="575">
        <v>6.9</v>
      </c>
      <c r="BM36" s="575">
        <v>8.4</v>
      </c>
      <c r="BN36" s="575">
        <v>9.4</v>
      </c>
      <c r="BO36" s="575">
        <v>7.1</v>
      </c>
      <c r="BP36" s="575">
        <v>7.3</v>
      </c>
      <c r="BQ36" s="575">
        <v>8.6</v>
      </c>
      <c r="BR36" s="575">
        <v>9.1999999999999993</v>
      </c>
      <c r="BS36" s="575">
        <v>7.3</v>
      </c>
      <c r="BT36" s="575">
        <v>7.1</v>
      </c>
      <c r="BU36" s="575">
        <v>8.5</v>
      </c>
      <c r="BV36" s="413">
        <v>8.6999999999999993</v>
      </c>
    </row>
    <row r="37" spans="1:74" ht="21" thickTop="1">
      <c r="A37" s="2"/>
      <c r="B37" s="2"/>
      <c r="C37" s="2"/>
      <c r="D37" s="2"/>
      <c r="E37" s="2"/>
      <c r="F37" s="2"/>
      <c r="G37" s="2"/>
      <c r="H37" s="2"/>
      <c r="I37" s="2"/>
      <c r="J37" s="2"/>
      <c r="K37" s="2"/>
      <c r="L37" s="2"/>
      <c r="M37" s="2"/>
      <c r="N37" s="25"/>
      <c r="O37" s="25"/>
      <c r="P37" s="25"/>
      <c r="Q37" s="25"/>
      <c r="R37" s="25"/>
      <c r="S37" s="25"/>
      <c r="T37" s="25"/>
      <c r="U37" s="25"/>
      <c r="V37" s="25"/>
      <c r="W37" s="25"/>
      <c r="X37" s="25"/>
      <c r="Y37" s="25"/>
      <c r="Z37" s="122"/>
      <c r="AA37" s="122"/>
      <c r="AB37" s="369"/>
      <c r="AF37" s="612"/>
      <c r="AG37" s="612"/>
      <c r="AH37" s="612"/>
      <c r="AI37" s="612"/>
      <c r="AJ37" s="612"/>
      <c r="AK37" s="612"/>
      <c r="AM37" s="612"/>
      <c r="AN37" s="612"/>
      <c r="AO37" s="612"/>
      <c r="AP37" s="612"/>
      <c r="AQ37" s="612"/>
      <c r="AR37" s="612"/>
      <c r="AS37" s="612"/>
    </row>
    <row r="38" spans="1:74" ht="45.75" customHeight="1">
      <c r="A38" s="1" t="s">
        <v>344</v>
      </c>
      <c r="B38" s="8"/>
      <c r="C38" s="8"/>
      <c r="D38" s="8"/>
      <c r="E38" s="8"/>
      <c r="F38" s="8"/>
      <c r="G38" s="8"/>
      <c r="H38" s="8"/>
      <c r="I38" s="8"/>
      <c r="J38" s="8"/>
      <c r="K38" s="8"/>
      <c r="L38" s="8"/>
      <c r="M38" s="8"/>
      <c r="N38" s="2"/>
      <c r="O38" s="597"/>
      <c r="P38" s="3"/>
      <c r="Q38" s="3"/>
      <c r="R38" s="3"/>
      <c r="S38" s="3"/>
      <c r="T38" s="3"/>
      <c r="U38" s="3"/>
      <c r="V38" s="3"/>
      <c r="W38" s="3"/>
      <c r="X38" s="3"/>
      <c r="Y38" s="3"/>
      <c r="Z38" s="572"/>
      <c r="AA38" s="572"/>
      <c r="AB38" s="111"/>
      <c r="AF38" s="612"/>
      <c r="AG38" s="612"/>
      <c r="AH38" s="612"/>
      <c r="AI38" s="612"/>
      <c r="AJ38" s="612"/>
      <c r="AK38" s="612"/>
      <c r="AM38" s="612"/>
      <c r="AN38" s="612"/>
      <c r="AO38" s="612"/>
      <c r="AP38" s="612"/>
      <c r="AQ38" s="612"/>
      <c r="AR38" s="612"/>
      <c r="AS38" s="612"/>
    </row>
    <row r="39" spans="1:74" ht="18.75" thickBot="1">
      <c r="A39" s="5" t="s">
        <v>336</v>
      </c>
      <c r="B39" s="18" t="s">
        <v>401</v>
      </c>
      <c r="C39" s="18" t="s">
        <v>402</v>
      </c>
      <c r="D39" s="18" t="s">
        <v>403</v>
      </c>
      <c r="E39" s="18" t="s">
        <v>404</v>
      </c>
      <c r="F39" s="18" t="s">
        <v>405</v>
      </c>
      <c r="G39" s="18" t="s">
        <v>406</v>
      </c>
      <c r="H39" s="18" t="s">
        <v>407</v>
      </c>
      <c r="I39" s="18" t="s">
        <v>408</v>
      </c>
      <c r="J39" s="18" t="s">
        <v>409</v>
      </c>
      <c r="K39" s="18" t="s">
        <v>410</v>
      </c>
      <c r="L39" s="18" t="s">
        <v>411</v>
      </c>
      <c r="M39" s="18" t="s">
        <v>412</v>
      </c>
      <c r="N39" s="6" t="s">
        <v>413</v>
      </c>
      <c r="O39" s="6" t="s">
        <v>414</v>
      </c>
      <c r="P39" s="6" t="s">
        <v>415</v>
      </c>
      <c r="Q39" s="6" t="s">
        <v>416</v>
      </c>
      <c r="R39" s="6" t="s">
        <v>417</v>
      </c>
      <c r="S39" s="6" t="s">
        <v>418</v>
      </c>
      <c r="T39" s="6" t="s">
        <v>419</v>
      </c>
      <c r="U39" s="6" t="s">
        <v>420</v>
      </c>
      <c r="V39" s="6" t="s">
        <v>421</v>
      </c>
      <c r="W39" s="6" t="s">
        <v>422</v>
      </c>
      <c r="X39" s="6" t="s">
        <v>423</v>
      </c>
      <c r="Y39" s="6" t="s">
        <v>424</v>
      </c>
      <c r="Z39" s="388" t="s">
        <v>425</v>
      </c>
      <c r="AA39" s="388" t="s">
        <v>426</v>
      </c>
      <c r="AB39" s="388" t="s">
        <v>427</v>
      </c>
      <c r="AC39" s="388" t="s">
        <v>428</v>
      </c>
      <c r="AD39" s="388" t="s">
        <v>429</v>
      </c>
      <c r="AE39" s="388" t="s">
        <v>430</v>
      </c>
      <c r="AF39" s="388" t="s">
        <v>431</v>
      </c>
      <c r="AG39" s="388" t="s">
        <v>432</v>
      </c>
      <c r="AH39" s="388" t="s">
        <v>18</v>
      </c>
      <c r="AI39" s="388" t="s">
        <v>19</v>
      </c>
      <c r="AJ39" s="388" t="s">
        <v>20</v>
      </c>
      <c r="AK39" s="388" t="s">
        <v>21</v>
      </c>
      <c r="AL39" s="580" t="s">
        <v>22</v>
      </c>
      <c r="AM39" s="580" t="s">
        <v>23</v>
      </c>
      <c r="AN39" s="580" t="s">
        <v>24</v>
      </c>
      <c r="AO39" s="580" t="s">
        <v>25</v>
      </c>
      <c r="AP39" s="580" t="s">
        <v>26</v>
      </c>
      <c r="AQ39" s="580" t="s">
        <v>27</v>
      </c>
      <c r="AR39" s="580" t="s">
        <v>28</v>
      </c>
      <c r="AS39" s="580" t="s">
        <v>29</v>
      </c>
      <c r="AT39" s="580" t="s">
        <v>30</v>
      </c>
      <c r="AU39" s="580" t="s">
        <v>31</v>
      </c>
      <c r="AV39" s="580" t="s">
        <v>32</v>
      </c>
      <c r="AW39" s="580" t="s">
        <v>33</v>
      </c>
      <c r="AX39" s="580" t="s">
        <v>34</v>
      </c>
      <c r="AY39" s="580" t="s">
        <v>35</v>
      </c>
      <c r="AZ39" s="580" t="s">
        <v>36</v>
      </c>
      <c r="BA39" s="580" t="s">
        <v>37</v>
      </c>
      <c r="BB39" s="580" t="s">
        <v>38</v>
      </c>
      <c r="BC39" s="580" t="s">
        <v>39</v>
      </c>
      <c r="BD39" s="580" t="s">
        <v>40</v>
      </c>
      <c r="BE39" s="580" t="s">
        <v>41</v>
      </c>
      <c r="BF39" s="580" t="s">
        <v>6</v>
      </c>
      <c r="BG39" s="580" t="s">
        <v>690</v>
      </c>
      <c r="BH39" s="580" t="s">
        <v>695</v>
      </c>
      <c r="BI39" s="580" t="s">
        <v>701</v>
      </c>
      <c r="BJ39" s="580" t="s">
        <v>704</v>
      </c>
      <c r="BK39" s="580" t="s">
        <v>730</v>
      </c>
      <c r="BL39" s="580" t="s">
        <v>776</v>
      </c>
      <c r="BM39" s="580" t="s">
        <v>791</v>
      </c>
      <c r="BN39" s="580" t="s">
        <v>842</v>
      </c>
      <c r="BO39" s="580" t="s">
        <v>884</v>
      </c>
      <c r="BP39" s="580" t="s">
        <v>925</v>
      </c>
      <c r="BQ39" s="580" t="s">
        <v>938</v>
      </c>
      <c r="BR39" s="570" t="s">
        <v>955</v>
      </c>
      <c r="BS39" s="570" t="s">
        <v>982</v>
      </c>
      <c r="BT39" s="570" t="s">
        <v>986</v>
      </c>
      <c r="BU39" s="570" t="s">
        <v>1067</v>
      </c>
      <c r="BV39" s="363" t="s">
        <v>1164</v>
      </c>
    </row>
    <row r="40" spans="1:74" ht="18.75" thickBot="1">
      <c r="A40" s="71" t="s">
        <v>509</v>
      </c>
      <c r="B40" s="108"/>
      <c r="C40" s="108"/>
      <c r="D40" s="108"/>
      <c r="E40" s="108"/>
      <c r="F40" s="108"/>
      <c r="G40" s="108"/>
      <c r="H40" s="108"/>
      <c r="I40" s="108"/>
      <c r="J40" s="108"/>
      <c r="K40" s="108"/>
      <c r="L40" s="108"/>
      <c r="M40" s="108"/>
      <c r="N40" s="70" t="s">
        <v>61</v>
      </c>
      <c r="O40" s="105">
        <v>4.4000000000000004</v>
      </c>
      <c r="P40" s="105">
        <v>2.8</v>
      </c>
      <c r="Q40" s="105">
        <v>8.1</v>
      </c>
      <c r="R40" s="105">
        <v>10.199999999999999</v>
      </c>
      <c r="S40" s="105">
        <v>4.2</v>
      </c>
      <c r="T40" s="105">
        <v>2.8</v>
      </c>
      <c r="U40" s="105">
        <v>8.4</v>
      </c>
      <c r="V40" s="105">
        <v>11</v>
      </c>
      <c r="W40" s="105">
        <v>4</v>
      </c>
      <c r="X40" s="105">
        <v>2.8</v>
      </c>
      <c r="Y40" s="105">
        <v>8.1999999999999993</v>
      </c>
      <c r="Z40" s="575">
        <v>11</v>
      </c>
      <c r="AA40" s="575">
        <v>3.4</v>
      </c>
      <c r="AB40" s="575">
        <v>2.4</v>
      </c>
      <c r="AC40" s="575">
        <v>8.6</v>
      </c>
      <c r="AD40" s="575">
        <v>10.199999999999999</v>
      </c>
      <c r="AE40" s="575">
        <v>3.7</v>
      </c>
      <c r="AF40" s="575">
        <v>2.2000000000000002</v>
      </c>
      <c r="AG40" s="575">
        <v>8.6999999999999993</v>
      </c>
      <c r="AH40" s="575">
        <v>9.6</v>
      </c>
      <c r="AI40" s="575">
        <v>4.0999999999999996</v>
      </c>
      <c r="AJ40" s="575">
        <v>2.5</v>
      </c>
      <c r="AK40" s="575">
        <v>8</v>
      </c>
      <c r="AL40" s="575">
        <v>9.9</v>
      </c>
      <c r="AM40" s="575">
        <v>4.5</v>
      </c>
      <c r="AN40" s="575">
        <v>2.8</v>
      </c>
      <c r="AO40" s="575">
        <v>9.1999999999999993</v>
      </c>
      <c r="AP40" s="575">
        <v>9.5</v>
      </c>
      <c r="AQ40" s="575">
        <v>4.4000000000000004</v>
      </c>
      <c r="AR40" s="575">
        <v>2.9</v>
      </c>
      <c r="AS40" s="575">
        <v>9</v>
      </c>
      <c r="AT40" s="575">
        <v>8.8000000000000007</v>
      </c>
      <c r="AU40" s="575">
        <v>2.4</v>
      </c>
      <c r="AV40" s="575">
        <v>1.5</v>
      </c>
      <c r="AW40" s="575">
        <v>8</v>
      </c>
      <c r="AX40" s="575">
        <v>8.1999999999999993</v>
      </c>
      <c r="AY40" s="575">
        <v>3.1</v>
      </c>
      <c r="AZ40" s="575">
        <v>1.7</v>
      </c>
      <c r="BA40" s="575">
        <v>7</v>
      </c>
      <c r="BB40" s="575">
        <v>8.8000000000000007</v>
      </c>
      <c r="BC40" s="575">
        <v>3.7</v>
      </c>
      <c r="BD40" s="575">
        <v>1.5</v>
      </c>
      <c r="BE40" s="575">
        <v>6.4</v>
      </c>
      <c r="BF40" s="575">
        <v>6.9</v>
      </c>
      <c r="BG40" s="575">
        <v>2.7</v>
      </c>
      <c r="BH40" s="575">
        <v>1.7</v>
      </c>
      <c r="BI40" s="575">
        <v>6</v>
      </c>
      <c r="BJ40" s="575">
        <v>6.2</v>
      </c>
      <c r="BK40" s="575">
        <v>2.5</v>
      </c>
      <c r="BL40" s="575">
        <v>1.6</v>
      </c>
      <c r="BM40" s="575">
        <v>6.1</v>
      </c>
      <c r="BN40" s="575">
        <v>7.5</v>
      </c>
      <c r="BO40" s="575">
        <v>2.4</v>
      </c>
      <c r="BP40" s="575">
        <v>1.7</v>
      </c>
      <c r="BQ40" s="575">
        <v>5.5</v>
      </c>
      <c r="BR40" s="575">
        <v>6.2</v>
      </c>
      <c r="BS40" s="575">
        <v>2.1</v>
      </c>
      <c r="BT40" s="575">
        <v>1.5</v>
      </c>
      <c r="BU40" s="575">
        <v>5.9</v>
      </c>
      <c r="BV40" s="413">
        <v>6.1</v>
      </c>
    </row>
    <row r="41" spans="1:74" ht="54" customHeight="1" thickTop="1">
      <c r="A41" s="1" t="s">
        <v>334</v>
      </c>
      <c r="B41" s="8"/>
      <c r="C41" s="8"/>
      <c r="D41" s="8"/>
      <c r="E41" s="8"/>
      <c r="F41" s="8"/>
      <c r="G41" s="8"/>
      <c r="H41" s="8"/>
      <c r="I41" s="8"/>
      <c r="J41" s="8"/>
      <c r="K41" s="8"/>
      <c r="L41" s="8"/>
      <c r="M41" s="8"/>
      <c r="N41" s="2"/>
      <c r="O41" s="597"/>
      <c r="P41" s="3"/>
      <c r="Q41" s="3"/>
      <c r="R41" s="3"/>
      <c r="S41" s="3"/>
      <c r="T41" s="3"/>
      <c r="U41" s="3"/>
      <c r="V41" s="3"/>
      <c r="W41" s="3"/>
      <c r="X41" s="3"/>
      <c r="Y41" s="3"/>
      <c r="Z41" s="572"/>
      <c r="AA41" s="572"/>
      <c r="AB41" s="111"/>
      <c r="AF41" s="612"/>
      <c r="AG41" s="612"/>
      <c r="AH41" s="612"/>
      <c r="AI41" s="612"/>
      <c r="AJ41" s="612"/>
      <c r="AK41" s="612"/>
      <c r="AM41" s="612"/>
      <c r="AN41" s="612"/>
      <c r="AO41" s="612"/>
      <c r="AP41" s="612"/>
      <c r="AQ41" s="612"/>
      <c r="AR41" s="612"/>
      <c r="AS41" s="612"/>
    </row>
    <row r="42" spans="1:74" ht="18.75" thickBot="1">
      <c r="A42" s="5" t="s">
        <v>336</v>
      </c>
      <c r="B42" s="18" t="s">
        <v>401</v>
      </c>
      <c r="C42" s="18" t="s">
        <v>402</v>
      </c>
      <c r="D42" s="18" t="s">
        <v>403</v>
      </c>
      <c r="E42" s="18" t="s">
        <v>404</v>
      </c>
      <c r="F42" s="18" t="s">
        <v>405</v>
      </c>
      <c r="G42" s="18" t="s">
        <v>406</v>
      </c>
      <c r="H42" s="18" t="s">
        <v>407</v>
      </c>
      <c r="I42" s="18" t="s">
        <v>408</v>
      </c>
      <c r="J42" s="18" t="s">
        <v>409</v>
      </c>
      <c r="K42" s="18" t="s">
        <v>410</v>
      </c>
      <c r="L42" s="18" t="s">
        <v>411</v>
      </c>
      <c r="M42" s="18" t="s">
        <v>412</v>
      </c>
      <c r="N42" s="6" t="s">
        <v>413</v>
      </c>
      <c r="O42" s="6" t="s">
        <v>414</v>
      </c>
      <c r="P42" s="6" t="s">
        <v>415</v>
      </c>
      <c r="Q42" s="6" t="s">
        <v>416</v>
      </c>
      <c r="R42" s="6" t="s">
        <v>417</v>
      </c>
      <c r="S42" s="6" t="s">
        <v>418</v>
      </c>
      <c r="T42" s="6" t="s">
        <v>419</v>
      </c>
      <c r="U42" s="6" t="s">
        <v>420</v>
      </c>
      <c r="V42" s="6" t="s">
        <v>421</v>
      </c>
      <c r="W42" s="6" t="s">
        <v>422</v>
      </c>
      <c r="X42" s="6" t="s">
        <v>423</v>
      </c>
      <c r="Y42" s="6" t="s">
        <v>424</v>
      </c>
      <c r="Z42" s="388" t="s">
        <v>425</v>
      </c>
      <c r="AA42" s="388" t="s">
        <v>540</v>
      </c>
      <c r="AB42" s="388" t="s">
        <v>427</v>
      </c>
      <c r="AC42" s="388" t="s">
        <v>428</v>
      </c>
      <c r="AD42" s="388" t="s">
        <v>429</v>
      </c>
      <c r="AE42" s="388" t="s">
        <v>430</v>
      </c>
      <c r="AF42" s="388" t="s">
        <v>431</v>
      </c>
      <c r="AG42" s="388" t="s">
        <v>432</v>
      </c>
      <c r="AH42" s="388" t="s">
        <v>18</v>
      </c>
      <c r="AI42" s="388" t="s">
        <v>19</v>
      </c>
      <c r="AJ42" s="388" t="s">
        <v>20</v>
      </c>
      <c r="AK42" s="388" t="s">
        <v>21</v>
      </c>
      <c r="AL42" s="580" t="s">
        <v>22</v>
      </c>
      <c r="AM42" s="580" t="s">
        <v>23</v>
      </c>
      <c r="AN42" s="580" t="s">
        <v>24</v>
      </c>
      <c r="AO42" s="580" t="s">
        <v>25</v>
      </c>
      <c r="AP42" s="580" t="s">
        <v>26</v>
      </c>
      <c r="AQ42" s="580" t="s">
        <v>27</v>
      </c>
      <c r="AR42" s="580" t="s">
        <v>28</v>
      </c>
      <c r="AS42" s="580" t="s">
        <v>29</v>
      </c>
      <c r="AT42" s="580" t="s">
        <v>30</v>
      </c>
      <c r="AU42" s="580" t="s">
        <v>31</v>
      </c>
      <c r="AV42" s="580" t="s">
        <v>32</v>
      </c>
      <c r="AW42" s="580" t="s">
        <v>33</v>
      </c>
      <c r="AX42" s="580" t="s">
        <v>34</v>
      </c>
      <c r="AY42" s="580" t="s">
        <v>35</v>
      </c>
      <c r="AZ42" s="580" t="s">
        <v>36</v>
      </c>
      <c r="BA42" s="580" t="s">
        <v>37</v>
      </c>
      <c r="BB42" s="580" t="s">
        <v>38</v>
      </c>
      <c r="BC42" s="580" t="s">
        <v>39</v>
      </c>
      <c r="BD42" s="580" t="s">
        <v>40</v>
      </c>
      <c r="BE42" s="580" t="s">
        <v>41</v>
      </c>
      <c r="BF42" s="580" t="s">
        <v>6</v>
      </c>
      <c r="BG42" s="580" t="s">
        <v>690</v>
      </c>
      <c r="BH42" s="580" t="s">
        <v>695</v>
      </c>
      <c r="BI42" s="580" t="s">
        <v>701</v>
      </c>
      <c r="BJ42" s="580" t="s">
        <v>704</v>
      </c>
      <c r="BK42" s="580" t="s">
        <v>730</v>
      </c>
      <c r="BL42" s="580" t="s">
        <v>776</v>
      </c>
      <c r="BM42" s="580" t="s">
        <v>791</v>
      </c>
      <c r="BN42" s="580" t="s">
        <v>842</v>
      </c>
      <c r="BO42" s="580" t="s">
        <v>884</v>
      </c>
      <c r="BP42" s="580" t="s">
        <v>925</v>
      </c>
      <c r="BQ42" s="580" t="s">
        <v>938</v>
      </c>
      <c r="BR42" s="570" t="s">
        <v>955</v>
      </c>
      <c r="BS42" s="570" t="s">
        <v>982</v>
      </c>
      <c r="BT42" s="570" t="s">
        <v>986</v>
      </c>
      <c r="BU42" s="570" t="s">
        <v>1067</v>
      </c>
      <c r="BV42" s="363" t="s">
        <v>1164</v>
      </c>
    </row>
    <row r="43" spans="1:74" ht="18.75" thickBot="1">
      <c r="A43" s="71" t="s">
        <v>510</v>
      </c>
      <c r="B43" s="108"/>
      <c r="C43" s="108"/>
      <c r="D43" s="108"/>
      <c r="E43" s="108"/>
      <c r="F43" s="108"/>
      <c r="G43" s="108"/>
      <c r="H43" s="108"/>
      <c r="I43" s="108"/>
      <c r="J43" s="108"/>
      <c r="K43" s="108"/>
      <c r="L43" s="108"/>
      <c r="M43" s="108"/>
      <c r="N43" s="70" t="s">
        <v>61</v>
      </c>
      <c r="O43" s="105">
        <v>3.8</v>
      </c>
      <c r="P43" s="105">
        <v>3.4</v>
      </c>
      <c r="Q43" s="105">
        <v>4.4000000000000004</v>
      </c>
      <c r="R43" s="105">
        <v>4.7</v>
      </c>
      <c r="S43" s="105">
        <v>3.6</v>
      </c>
      <c r="T43" s="105">
        <v>3.4</v>
      </c>
      <c r="U43" s="105">
        <v>4.3</v>
      </c>
      <c r="V43" s="105">
        <v>4.7</v>
      </c>
      <c r="W43" s="105">
        <v>3.5</v>
      </c>
      <c r="X43" s="105">
        <v>3.4</v>
      </c>
      <c r="Y43" s="105">
        <v>4.5</v>
      </c>
      <c r="Z43" s="575">
        <v>4.8</v>
      </c>
      <c r="AA43" s="575">
        <v>3.9</v>
      </c>
      <c r="AB43" s="575">
        <v>3.8</v>
      </c>
      <c r="AC43" s="575">
        <v>4.9000000000000004</v>
      </c>
      <c r="AD43" s="575">
        <v>5.4</v>
      </c>
      <c r="AE43" s="575">
        <v>4.2</v>
      </c>
      <c r="AF43" s="575">
        <v>4.5</v>
      </c>
      <c r="AG43" s="575">
        <v>5.0999999999999996</v>
      </c>
      <c r="AH43" s="575">
        <v>5.5</v>
      </c>
      <c r="AI43" s="575">
        <v>4.8</v>
      </c>
      <c r="AJ43" s="575">
        <v>4.2</v>
      </c>
      <c r="AK43" s="575">
        <v>5.5</v>
      </c>
      <c r="AL43" s="575">
        <v>6.3</v>
      </c>
      <c r="AM43" s="575">
        <v>4.9000000000000004</v>
      </c>
      <c r="AN43" s="575">
        <v>5</v>
      </c>
      <c r="AO43" s="575">
        <v>7</v>
      </c>
      <c r="AP43" s="575">
        <v>7.5</v>
      </c>
      <c r="AQ43" s="575">
        <v>5.6</v>
      </c>
      <c r="AR43" s="575">
        <v>5.0999999999999996</v>
      </c>
      <c r="AS43" s="575">
        <v>7.5</v>
      </c>
      <c r="AT43" s="575">
        <v>7.4</v>
      </c>
      <c r="AU43" s="575">
        <v>5.7</v>
      </c>
      <c r="AV43" s="575">
        <v>5.5</v>
      </c>
      <c r="AW43" s="575">
        <v>6.9</v>
      </c>
      <c r="AX43" s="575">
        <v>6.9</v>
      </c>
      <c r="AY43" s="575">
        <v>6.1</v>
      </c>
      <c r="AZ43" s="575">
        <v>6.1</v>
      </c>
      <c r="BA43" s="575">
        <v>7.2</v>
      </c>
      <c r="BB43" s="575">
        <v>8.3000000000000007</v>
      </c>
      <c r="BC43" s="575">
        <v>6.7</v>
      </c>
      <c r="BD43" s="575">
        <v>6.5</v>
      </c>
      <c r="BE43" s="575">
        <v>8</v>
      </c>
      <c r="BF43" s="575">
        <v>8.3000000000000007</v>
      </c>
      <c r="BG43" s="575">
        <v>6.9</v>
      </c>
      <c r="BH43" s="575">
        <v>6.7</v>
      </c>
      <c r="BI43" s="575">
        <v>7.4</v>
      </c>
      <c r="BJ43" s="575">
        <v>8.4</v>
      </c>
      <c r="BK43" s="575">
        <v>5.4</v>
      </c>
      <c r="BL43" s="575">
        <v>5.9</v>
      </c>
      <c r="BM43" s="575">
        <v>7.3</v>
      </c>
      <c r="BN43" s="575">
        <v>8.4</v>
      </c>
      <c r="BO43" s="575">
        <v>6.1</v>
      </c>
      <c r="BP43" s="575">
        <v>6.4</v>
      </c>
      <c r="BQ43" s="575">
        <v>7.7</v>
      </c>
      <c r="BR43" s="575">
        <v>8.3000000000000007</v>
      </c>
      <c r="BS43" s="575">
        <v>6.5</v>
      </c>
      <c r="BT43" s="575">
        <v>6.3</v>
      </c>
      <c r="BU43" s="575">
        <v>7.6</v>
      </c>
      <c r="BV43" s="413">
        <v>7.8</v>
      </c>
    </row>
    <row r="44" spans="1:74" ht="21" thickTop="1">
      <c r="B44" s="2"/>
      <c r="C44" s="2"/>
      <c r="D44" s="2"/>
      <c r="E44" s="2"/>
      <c r="F44" s="2"/>
      <c r="G44" s="2"/>
      <c r="H44" s="2"/>
      <c r="I44" s="2"/>
      <c r="J44" s="2"/>
      <c r="K44" s="2"/>
      <c r="L44" s="2"/>
      <c r="M44" s="2"/>
      <c r="N44" s="25"/>
      <c r="O44" s="25"/>
      <c r="P44" s="25"/>
      <c r="Q44" s="25"/>
      <c r="R44" s="25"/>
      <c r="S44" s="25"/>
      <c r="T44" s="25"/>
      <c r="U44" s="25"/>
      <c r="V44" s="25"/>
      <c r="W44" s="25"/>
      <c r="X44" s="25"/>
      <c r="Y44" s="25"/>
      <c r="Z44" s="122"/>
      <c r="AA44" s="425" t="s">
        <v>541</v>
      </c>
      <c r="AB44" s="369"/>
      <c r="AF44" s="612"/>
      <c r="AG44" s="612"/>
      <c r="AH44" s="612"/>
      <c r="AI44" s="612"/>
      <c r="AJ44" s="612"/>
      <c r="AK44" s="612"/>
      <c r="AM44" s="612"/>
      <c r="AN44" s="612"/>
      <c r="AO44" s="612"/>
      <c r="AP44" s="612"/>
      <c r="AQ44" s="612"/>
      <c r="AR44" s="612"/>
      <c r="AS44" s="612"/>
    </row>
    <row r="45" spans="1:74" ht="48.75" customHeight="1">
      <c r="A45" s="1" t="s">
        <v>511</v>
      </c>
      <c r="B45" s="1"/>
      <c r="C45" s="1"/>
      <c r="D45" s="1"/>
      <c r="E45" s="1"/>
      <c r="F45" s="1"/>
      <c r="G45" s="1"/>
      <c r="H45" s="1"/>
      <c r="I45" s="1"/>
      <c r="J45" s="1"/>
      <c r="K45" s="1"/>
      <c r="L45" s="1"/>
      <c r="M45" s="1"/>
      <c r="N45" s="2"/>
      <c r="O45" s="597"/>
      <c r="P45" s="3"/>
      <c r="Q45" s="3"/>
      <c r="R45" s="3"/>
      <c r="S45" s="3"/>
      <c r="T45" s="3"/>
      <c r="U45" s="3"/>
      <c r="V45" s="3"/>
      <c r="X45" s="10"/>
      <c r="Y45" s="10"/>
      <c r="Z45" s="576"/>
      <c r="AA45" s="576"/>
      <c r="AB45" s="368"/>
      <c r="AF45" s="612"/>
      <c r="AG45" s="612"/>
      <c r="AH45" s="612"/>
      <c r="AI45" s="612"/>
      <c r="AJ45" s="612"/>
      <c r="AK45" s="612"/>
      <c r="AM45" s="612"/>
      <c r="AN45" s="612"/>
      <c r="AO45" s="612"/>
      <c r="AP45" s="612"/>
      <c r="AQ45" s="612"/>
      <c r="AR45" s="612"/>
      <c r="AS45" s="612"/>
    </row>
    <row r="46" spans="1:74" ht="41.25" customHeight="1" thickBot="1">
      <c r="A46" s="5" t="s">
        <v>348</v>
      </c>
      <c r="B46" s="19"/>
      <c r="C46" s="19"/>
      <c r="D46" s="19"/>
      <c r="E46" s="19" t="s">
        <v>438</v>
      </c>
      <c r="F46" s="19"/>
      <c r="G46" s="19"/>
      <c r="H46" s="19"/>
      <c r="I46" s="19" t="s">
        <v>442</v>
      </c>
      <c r="J46" s="19"/>
      <c r="K46" s="19"/>
      <c r="L46" s="19"/>
      <c r="M46" s="19" t="s">
        <v>446</v>
      </c>
      <c r="N46" s="19"/>
      <c r="O46" s="20"/>
      <c r="P46" s="20"/>
      <c r="Q46" s="20" t="s">
        <v>450</v>
      </c>
      <c r="R46" s="19"/>
      <c r="S46" s="53"/>
      <c r="T46" s="53"/>
      <c r="U46" s="53" t="s">
        <v>454</v>
      </c>
      <c r="V46" s="53" t="s">
        <v>455</v>
      </c>
      <c r="W46" s="19" t="s">
        <v>456</v>
      </c>
      <c r="X46" s="19" t="s">
        <v>457</v>
      </c>
      <c r="Y46" s="19" t="s">
        <v>458</v>
      </c>
      <c r="Z46" s="570" t="s">
        <v>459</v>
      </c>
      <c r="AA46" s="570" t="s">
        <v>460</v>
      </c>
      <c r="AB46" s="570" t="s">
        <v>461</v>
      </c>
      <c r="AC46" s="570" t="s">
        <v>462</v>
      </c>
      <c r="AD46" s="570" t="s">
        <v>463</v>
      </c>
      <c r="AE46" s="570" t="s">
        <v>464</v>
      </c>
      <c r="AF46" s="570" t="s">
        <v>465</v>
      </c>
      <c r="AG46" s="570" t="s">
        <v>466</v>
      </c>
      <c r="AH46" s="570" t="s">
        <v>74</v>
      </c>
      <c r="AI46" s="570" t="s">
        <v>349</v>
      </c>
      <c r="AJ46" s="570" t="s">
        <v>350</v>
      </c>
      <c r="AK46" s="570" t="s">
        <v>77</v>
      </c>
      <c r="AL46" s="579" t="s">
        <v>351</v>
      </c>
      <c r="AM46" s="579" t="s">
        <v>79</v>
      </c>
      <c r="AN46" s="579" t="s">
        <v>80</v>
      </c>
      <c r="AO46" s="579" t="s">
        <v>81</v>
      </c>
      <c r="AP46" s="579" t="s">
        <v>82</v>
      </c>
      <c r="AQ46" s="579" t="s">
        <v>83</v>
      </c>
      <c r="AR46" s="579" t="s">
        <v>84</v>
      </c>
      <c r="AS46" s="579" t="s">
        <v>85</v>
      </c>
      <c r="AT46" s="579" t="s">
        <v>86</v>
      </c>
      <c r="AU46" s="579" t="s">
        <v>87</v>
      </c>
      <c r="AV46" s="579" t="s">
        <v>88</v>
      </c>
      <c r="AW46" s="579" t="s">
        <v>89</v>
      </c>
      <c r="AX46" s="579" t="s">
        <v>90</v>
      </c>
      <c r="AY46" s="579" t="s">
        <v>91</v>
      </c>
      <c r="AZ46" s="579" t="s">
        <v>92</v>
      </c>
      <c r="BA46" s="579" t="s">
        <v>352</v>
      </c>
      <c r="BB46" s="579" t="s">
        <v>94</v>
      </c>
      <c r="BC46" s="579" t="s">
        <v>95</v>
      </c>
      <c r="BD46" s="579" t="s">
        <v>96</v>
      </c>
      <c r="BE46" s="579" t="s">
        <v>97</v>
      </c>
      <c r="BF46" s="579" t="s">
        <v>7</v>
      </c>
      <c r="BG46" s="579" t="s">
        <v>691</v>
      </c>
      <c r="BH46" s="579" t="s">
        <v>696</v>
      </c>
      <c r="BI46" s="579" t="s">
        <v>702</v>
      </c>
      <c r="BJ46" s="579" t="s">
        <v>705</v>
      </c>
      <c r="BK46" s="579" t="s">
        <v>731</v>
      </c>
      <c r="BL46" s="579" t="s">
        <v>777</v>
      </c>
      <c r="BM46" s="579" t="s">
        <v>792</v>
      </c>
      <c r="BN46" s="579" t="s">
        <v>843</v>
      </c>
      <c r="BO46" s="579" t="s">
        <v>885</v>
      </c>
      <c r="BP46" s="570" t="s">
        <v>931</v>
      </c>
      <c r="BQ46" s="570" t="s">
        <v>939</v>
      </c>
      <c r="BR46" s="959" t="s">
        <v>956</v>
      </c>
      <c r="BS46" s="959" t="s">
        <v>983</v>
      </c>
      <c r="BT46" s="959" t="s">
        <v>993</v>
      </c>
      <c r="BU46" s="959" t="s">
        <v>1068</v>
      </c>
      <c r="BV46" s="408" t="s">
        <v>1165</v>
      </c>
    </row>
    <row r="47" spans="1:74" ht="18" customHeight="1">
      <c r="A47" s="23" t="s">
        <v>512</v>
      </c>
      <c r="B47" s="23"/>
      <c r="C47" s="23"/>
      <c r="D47" s="23"/>
      <c r="E47" s="23"/>
      <c r="F47" s="23"/>
      <c r="G47" s="23"/>
      <c r="H47" s="23"/>
      <c r="I47" s="23"/>
      <c r="J47" s="23"/>
      <c r="K47" s="23"/>
      <c r="L47" s="23"/>
      <c r="M47" s="23"/>
      <c r="N47" s="561"/>
      <c r="O47" s="598"/>
      <c r="P47" s="598"/>
      <c r="Q47" s="598">
        <v>2785</v>
      </c>
      <c r="R47" s="598"/>
      <c r="S47" s="598"/>
      <c r="T47" s="598"/>
      <c r="U47" s="598">
        <v>2785</v>
      </c>
      <c r="V47" s="10">
        <v>2785</v>
      </c>
      <c r="W47" s="10">
        <v>2785</v>
      </c>
      <c r="X47" s="10">
        <v>2785</v>
      </c>
      <c r="Y47" s="10">
        <v>2785</v>
      </c>
      <c r="Z47" s="576">
        <v>3015</v>
      </c>
      <c r="AA47" s="576">
        <v>3242</v>
      </c>
      <c r="AB47" s="576">
        <v>3242</v>
      </c>
      <c r="AC47" s="576">
        <v>3404</v>
      </c>
      <c r="AD47" s="576">
        <v>3404</v>
      </c>
      <c r="AE47" s="576">
        <v>3404</v>
      </c>
      <c r="AF47" s="576">
        <v>3404</v>
      </c>
      <c r="AG47" s="576">
        <v>3404</v>
      </c>
      <c r="AH47" s="576">
        <v>3404</v>
      </c>
      <c r="AI47" s="576">
        <v>3825</v>
      </c>
      <c r="AJ47" s="576">
        <v>3825</v>
      </c>
      <c r="AK47" s="576">
        <v>4250</v>
      </c>
      <c r="AL47" s="576">
        <v>4292</v>
      </c>
      <c r="AM47" s="576">
        <v>4292</v>
      </c>
      <c r="AN47" s="576">
        <v>4292</v>
      </c>
      <c r="AO47" s="576">
        <v>4758</v>
      </c>
      <c r="AP47" s="576">
        <v>4663</v>
      </c>
      <c r="AQ47" s="576">
        <v>4663</v>
      </c>
      <c r="AR47" s="576">
        <v>4667</v>
      </c>
      <c r="AS47" s="576">
        <v>4903</v>
      </c>
      <c r="AT47" s="576">
        <v>4483</v>
      </c>
      <c r="AU47" s="576">
        <v>4440</v>
      </c>
      <c r="AV47" s="576">
        <v>4440</v>
      </c>
      <c r="AW47" s="576">
        <v>4482</v>
      </c>
      <c r="AX47" s="576">
        <v>4482</v>
      </c>
      <c r="AY47" s="576">
        <v>4512</v>
      </c>
      <c r="AZ47" s="576">
        <v>4512</v>
      </c>
      <c r="BA47" s="576">
        <v>4794</v>
      </c>
      <c r="BB47" s="576">
        <v>4816</v>
      </c>
      <c r="BC47" s="576">
        <v>4913</v>
      </c>
      <c r="BD47" s="576">
        <v>4913</v>
      </c>
      <c r="BE47" s="576">
        <v>4912</v>
      </c>
      <c r="BF47" s="576">
        <v>4913</v>
      </c>
      <c r="BG47" s="576">
        <v>4928</v>
      </c>
      <c r="BH47" s="576">
        <v>4928</v>
      </c>
      <c r="BI47" s="576">
        <v>4928</v>
      </c>
      <c r="BJ47" s="576">
        <v>4928</v>
      </c>
      <c r="BK47" s="576">
        <v>4928</v>
      </c>
      <c r="BL47" s="576">
        <v>4928</v>
      </c>
      <c r="BM47" s="576">
        <v>4928</v>
      </c>
      <c r="BN47" s="576">
        <v>4928</v>
      </c>
      <c r="BO47" s="576">
        <v>4928</v>
      </c>
      <c r="BP47" s="576">
        <v>4672</v>
      </c>
      <c r="BQ47" s="576">
        <v>4672</v>
      </c>
      <c r="BR47" s="576">
        <v>4672</v>
      </c>
      <c r="BS47" s="576">
        <v>4672</v>
      </c>
      <c r="BT47" s="576">
        <v>4672</v>
      </c>
      <c r="BU47" s="576">
        <v>4672</v>
      </c>
      <c r="BV47" s="368">
        <v>4672</v>
      </c>
    </row>
    <row r="48" spans="1:74" ht="18" customHeight="1">
      <c r="A48" s="8" t="s">
        <v>513</v>
      </c>
      <c r="B48" s="8"/>
      <c r="C48" s="8"/>
      <c r="D48" s="8"/>
      <c r="E48" s="8"/>
      <c r="F48" s="8"/>
      <c r="G48" s="8"/>
      <c r="H48" s="8"/>
      <c r="I48" s="8"/>
      <c r="J48" s="8"/>
      <c r="K48" s="8"/>
      <c r="L48" s="8"/>
      <c r="M48" s="8"/>
      <c r="N48" s="561"/>
      <c r="O48" s="597"/>
      <c r="P48" s="3"/>
      <c r="Q48" s="598">
        <v>13796</v>
      </c>
      <c r="R48" s="598"/>
      <c r="S48" s="598"/>
      <c r="T48" s="598"/>
      <c r="U48" s="598">
        <v>13796</v>
      </c>
      <c r="V48" s="10">
        <v>13796</v>
      </c>
      <c r="W48" s="10">
        <v>13796</v>
      </c>
      <c r="X48" s="10">
        <v>13796</v>
      </c>
      <c r="Y48" s="10">
        <v>13796</v>
      </c>
      <c r="Z48" s="576">
        <v>13796</v>
      </c>
      <c r="AA48" s="576">
        <v>13796</v>
      </c>
      <c r="AB48" s="576">
        <v>13796</v>
      </c>
      <c r="AC48" s="576">
        <v>14107</v>
      </c>
      <c r="AD48" s="576">
        <v>13909</v>
      </c>
      <c r="AE48" s="576">
        <v>13618</v>
      </c>
      <c r="AF48" s="576">
        <v>13396</v>
      </c>
      <c r="AG48" s="576">
        <v>13396</v>
      </c>
      <c r="AH48" s="576">
        <v>13396</v>
      </c>
      <c r="AI48" s="576">
        <v>13466</v>
      </c>
      <c r="AJ48" s="576">
        <v>13466</v>
      </c>
      <c r="AK48" s="576">
        <v>13466</v>
      </c>
      <c r="AL48" s="576">
        <v>13466</v>
      </c>
      <c r="AM48" s="576">
        <v>13466</v>
      </c>
      <c r="AN48" s="576">
        <v>13466</v>
      </c>
      <c r="AO48" s="576">
        <v>13466</v>
      </c>
      <c r="AP48" s="576">
        <v>12994</v>
      </c>
      <c r="AQ48" s="576">
        <v>12994</v>
      </c>
      <c r="AR48" s="576">
        <v>12994</v>
      </c>
      <c r="AS48" s="576">
        <v>12696</v>
      </c>
      <c r="AT48" s="576">
        <v>10125</v>
      </c>
      <c r="AU48" s="576">
        <v>9920</v>
      </c>
      <c r="AV48" s="576">
        <v>9920</v>
      </c>
      <c r="AW48" s="576">
        <v>9920</v>
      </c>
      <c r="AX48" s="576">
        <v>9920</v>
      </c>
      <c r="AY48" s="576">
        <v>9920</v>
      </c>
      <c r="AZ48" s="576">
        <v>9920</v>
      </c>
      <c r="BA48" s="576">
        <v>10094</v>
      </c>
      <c r="BB48" s="576">
        <v>10075</v>
      </c>
      <c r="BC48" s="576">
        <v>10229</v>
      </c>
      <c r="BD48" s="576">
        <v>10229</v>
      </c>
      <c r="BE48" s="576">
        <v>10229</v>
      </c>
      <c r="BF48" s="576">
        <v>8583</v>
      </c>
      <c r="BG48" s="576">
        <v>8437</v>
      </c>
      <c r="BH48" s="576">
        <v>8437</v>
      </c>
      <c r="BI48" s="576">
        <v>8437</v>
      </c>
      <c r="BJ48" s="576">
        <v>8437</v>
      </c>
      <c r="BK48" s="576">
        <v>8437</v>
      </c>
      <c r="BL48" s="576">
        <v>8437</v>
      </c>
      <c r="BM48" s="576">
        <v>8437</v>
      </c>
      <c r="BN48" s="576">
        <v>8437</v>
      </c>
      <c r="BO48" s="576">
        <v>8437</v>
      </c>
      <c r="BP48" s="576">
        <v>7613</v>
      </c>
      <c r="BQ48" s="576">
        <v>7613</v>
      </c>
      <c r="BR48" s="576">
        <v>7613</v>
      </c>
      <c r="BS48" s="576">
        <v>7613</v>
      </c>
      <c r="BT48" s="576">
        <v>7613</v>
      </c>
      <c r="BU48" s="576">
        <v>7613</v>
      </c>
      <c r="BV48" s="368">
        <v>7613</v>
      </c>
    </row>
    <row r="49" spans="1:74">
      <c r="A49" s="79"/>
      <c r="X49" s="10"/>
      <c r="Y49" s="10"/>
      <c r="Z49" s="576"/>
      <c r="AA49" s="576"/>
      <c r="AB49" s="368"/>
      <c r="AF49" s="612"/>
      <c r="AG49" s="612"/>
      <c r="AH49" s="612"/>
      <c r="AI49" s="612"/>
      <c r="AJ49" s="612"/>
      <c r="AK49" s="612"/>
      <c r="AM49" s="612"/>
      <c r="AN49" s="612"/>
      <c r="AO49" s="612"/>
      <c r="AP49" s="612"/>
      <c r="AQ49" s="612"/>
      <c r="AR49" s="612"/>
      <c r="AS49" s="612"/>
    </row>
    <row r="50" spans="1:74" ht="39" customHeight="1">
      <c r="A50" s="1" t="s">
        <v>494</v>
      </c>
      <c r="B50" s="1"/>
      <c r="C50" s="1"/>
      <c r="D50" s="1"/>
      <c r="E50" s="1"/>
      <c r="F50" s="1"/>
      <c r="G50" s="1"/>
      <c r="H50" s="1"/>
      <c r="I50" s="1"/>
      <c r="J50" s="1"/>
      <c r="K50" s="1"/>
      <c r="L50" s="1"/>
      <c r="M50" s="1"/>
      <c r="N50" s="3"/>
      <c r="O50" s="597"/>
      <c r="P50" s="3"/>
      <c r="Q50" s="3"/>
      <c r="R50" s="3"/>
      <c r="S50" s="3"/>
      <c r="T50" s="3"/>
      <c r="U50" s="3"/>
      <c r="V50" s="3"/>
      <c r="W50" s="3"/>
      <c r="X50" s="3"/>
      <c r="Y50" s="3"/>
      <c r="Z50" s="572"/>
      <c r="AA50" s="572"/>
      <c r="AB50" s="111"/>
      <c r="AF50" s="612"/>
      <c r="AG50" s="612"/>
      <c r="AH50" s="612"/>
      <c r="AI50" s="612"/>
      <c r="AJ50" s="612"/>
      <c r="AK50" s="612"/>
      <c r="AM50" s="612"/>
      <c r="AN50" s="612"/>
      <c r="AO50" s="612"/>
      <c r="AP50" s="612"/>
      <c r="AQ50" s="612"/>
      <c r="AR50" s="612"/>
      <c r="AS50" s="612"/>
    </row>
    <row r="51" spans="1:74" ht="18.75" thickBot="1">
      <c r="A51" s="31" t="s">
        <v>17</v>
      </c>
      <c r="B51" s="18" t="s">
        <v>401</v>
      </c>
      <c r="C51" s="18" t="s">
        <v>402</v>
      </c>
      <c r="D51" s="18" t="s">
        <v>403</v>
      </c>
      <c r="E51" s="18" t="s">
        <v>404</v>
      </c>
      <c r="F51" s="18" t="s">
        <v>405</v>
      </c>
      <c r="G51" s="18" t="s">
        <v>406</v>
      </c>
      <c r="H51" s="18" t="s">
        <v>407</v>
      </c>
      <c r="I51" s="18" t="s">
        <v>408</v>
      </c>
      <c r="J51" s="18" t="s">
        <v>409</v>
      </c>
      <c r="K51" s="18" t="s">
        <v>410</v>
      </c>
      <c r="L51" s="18" t="s">
        <v>411</v>
      </c>
      <c r="M51" s="18" t="s">
        <v>412</v>
      </c>
      <c r="N51" s="6" t="s">
        <v>413</v>
      </c>
      <c r="O51" s="6" t="s">
        <v>414</v>
      </c>
      <c r="P51" s="6" t="s">
        <v>415</v>
      </c>
      <c r="Q51" s="6" t="s">
        <v>416</v>
      </c>
      <c r="R51" s="6" t="s">
        <v>417</v>
      </c>
      <c r="S51" s="6" t="s">
        <v>418</v>
      </c>
      <c r="T51" s="6" t="s">
        <v>419</v>
      </c>
      <c r="U51" s="6" t="s">
        <v>420</v>
      </c>
      <c r="V51" s="6" t="s">
        <v>421</v>
      </c>
      <c r="W51" s="6" t="s">
        <v>422</v>
      </c>
      <c r="X51" s="6" t="s">
        <v>423</v>
      </c>
      <c r="Y51" s="6" t="s">
        <v>424</v>
      </c>
      <c r="Z51" s="388" t="s">
        <v>425</v>
      </c>
      <c r="AA51" s="388" t="s">
        <v>426</v>
      </c>
      <c r="AB51" s="388" t="s">
        <v>427</v>
      </c>
      <c r="AC51" s="388" t="s">
        <v>542</v>
      </c>
      <c r="AD51" s="388" t="s">
        <v>429</v>
      </c>
      <c r="AE51" s="388" t="s">
        <v>430</v>
      </c>
      <c r="AF51" s="388" t="s">
        <v>431</v>
      </c>
      <c r="AG51" s="388" t="s">
        <v>432</v>
      </c>
      <c r="AH51" s="388" t="s">
        <v>18</v>
      </c>
      <c r="AI51" s="388" t="s">
        <v>19</v>
      </c>
      <c r="AJ51" s="388" t="s">
        <v>20</v>
      </c>
      <c r="AK51" s="388" t="s">
        <v>21</v>
      </c>
      <c r="AL51" s="580" t="s">
        <v>22</v>
      </c>
      <c r="AM51" s="580" t="s">
        <v>23</v>
      </c>
      <c r="AN51" s="580" t="s">
        <v>24</v>
      </c>
      <c r="AO51" s="580" t="s">
        <v>25</v>
      </c>
      <c r="AP51" s="580" t="s">
        <v>26</v>
      </c>
      <c r="AQ51" s="580" t="s">
        <v>27</v>
      </c>
      <c r="AR51" s="580" t="s">
        <v>28</v>
      </c>
      <c r="AS51" s="580" t="s">
        <v>29</v>
      </c>
      <c r="AT51" s="580" t="s">
        <v>30</v>
      </c>
      <c r="AU51" s="580" t="s">
        <v>31</v>
      </c>
      <c r="AV51" s="580" t="s">
        <v>32</v>
      </c>
      <c r="AW51" s="580" t="s">
        <v>33</v>
      </c>
      <c r="AX51" s="580" t="s">
        <v>34</v>
      </c>
      <c r="AY51" s="580" t="s">
        <v>35</v>
      </c>
      <c r="AZ51" s="580" t="s">
        <v>36</v>
      </c>
      <c r="BA51" s="580" t="s">
        <v>37</v>
      </c>
      <c r="BB51" s="580" t="s">
        <v>38</v>
      </c>
      <c r="BC51" s="580" t="s">
        <v>39</v>
      </c>
      <c r="BD51" s="580" t="s">
        <v>40</v>
      </c>
      <c r="BE51" s="580" t="s">
        <v>41</v>
      </c>
      <c r="BF51" s="580" t="s">
        <v>6</v>
      </c>
      <c r="BG51" s="580" t="s">
        <v>690</v>
      </c>
      <c r="BH51" s="580" t="s">
        <v>695</v>
      </c>
      <c r="BI51" s="580" t="s">
        <v>701</v>
      </c>
      <c r="BJ51" s="580" t="s">
        <v>704</v>
      </c>
      <c r="BK51" s="580" t="s">
        <v>730</v>
      </c>
      <c r="BL51" s="580" t="s">
        <v>776</v>
      </c>
      <c r="BM51" s="580" t="s">
        <v>791</v>
      </c>
      <c r="BN51" s="580" t="s">
        <v>842</v>
      </c>
      <c r="BO51" s="580" t="s">
        <v>884</v>
      </c>
      <c r="BP51" s="580" t="s">
        <v>925</v>
      </c>
      <c r="BQ51" s="580" t="s">
        <v>938</v>
      </c>
      <c r="BR51" s="570" t="s">
        <v>955</v>
      </c>
      <c r="BS51" s="570" t="s">
        <v>982</v>
      </c>
      <c r="BT51" s="570" t="s">
        <v>986</v>
      </c>
      <c r="BU51" s="570" t="s">
        <v>1067</v>
      </c>
      <c r="BV51" s="363" t="s">
        <v>1164</v>
      </c>
    </row>
    <row r="52" spans="1:74" ht="18">
      <c r="A52" s="8" t="s">
        <v>42</v>
      </c>
      <c r="B52" s="598" t="s">
        <v>61</v>
      </c>
      <c r="C52" s="598" t="s">
        <v>61</v>
      </c>
      <c r="D52" s="598" t="s">
        <v>61</v>
      </c>
      <c r="E52" s="598" t="s">
        <v>61</v>
      </c>
      <c r="F52" s="598" t="s">
        <v>61</v>
      </c>
      <c r="G52" s="598" t="s">
        <v>61</v>
      </c>
      <c r="H52" s="598" t="s">
        <v>61</v>
      </c>
      <c r="I52" s="598" t="s">
        <v>61</v>
      </c>
      <c r="J52" s="598" t="s">
        <v>61</v>
      </c>
      <c r="K52" s="598" t="s">
        <v>61</v>
      </c>
      <c r="L52" s="598" t="s">
        <v>61</v>
      </c>
      <c r="M52" s="598" t="s">
        <v>61</v>
      </c>
      <c r="N52" s="598" t="s">
        <v>61</v>
      </c>
      <c r="O52" s="598">
        <v>152</v>
      </c>
      <c r="P52" s="598">
        <v>140</v>
      </c>
      <c r="Q52" s="598">
        <v>197</v>
      </c>
      <c r="R52" s="598">
        <v>186</v>
      </c>
      <c r="S52" s="598">
        <v>138</v>
      </c>
      <c r="T52" s="598">
        <v>111</v>
      </c>
      <c r="U52" s="598">
        <v>197</v>
      </c>
      <c r="V52" s="598">
        <v>244</v>
      </c>
      <c r="W52" s="598">
        <v>169</v>
      </c>
      <c r="X52" s="598">
        <v>137</v>
      </c>
      <c r="Y52" s="598">
        <v>254</v>
      </c>
      <c r="Z52" s="607">
        <v>295</v>
      </c>
      <c r="AA52" s="607">
        <v>195</v>
      </c>
      <c r="AB52" s="607">
        <v>156</v>
      </c>
      <c r="AC52" s="607">
        <v>274</v>
      </c>
      <c r="AD52" s="607">
        <v>310</v>
      </c>
      <c r="AE52" s="607">
        <v>198</v>
      </c>
      <c r="AF52" s="607">
        <v>203</v>
      </c>
      <c r="AG52" s="607">
        <v>319</v>
      </c>
      <c r="AH52" s="607">
        <v>344</v>
      </c>
      <c r="AI52" s="607">
        <v>251</v>
      </c>
      <c r="AJ52" s="607">
        <v>210</v>
      </c>
      <c r="AK52" s="607">
        <v>314</v>
      </c>
      <c r="AL52" s="607">
        <v>333</v>
      </c>
      <c r="AM52" s="607">
        <v>234</v>
      </c>
      <c r="AN52" s="607">
        <v>207</v>
      </c>
      <c r="AO52" s="607">
        <v>281</v>
      </c>
      <c r="AP52" s="607">
        <v>263</v>
      </c>
      <c r="AQ52" s="607">
        <v>211</v>
      </c>
      <c r="AR52" s="607">
        <v>154</v>
      </c>
      <c r="AS52" s="607">
        <v>266</v>
      </c>
      <c r="AT52" s="607">
        <v>249</v>
      </c>
      <c r="AU52" s="607">
        <v>182</v>
      </c>
      <c r="AV52" s="607">
        <v>175</v>
      </c>
      <c r="AW52" s="607">
        <v>289</v>
      </c>
      <c r="AX52" s="607">
        <v>349</v>
      </c>
      <c r="AY52" s="607">
        <v>238</v>
      </c>
      <c r="AZ52" s="607">
        <v>200</v>
      </c>
      <c r="BA52" s="607">
        <v>314</v>
      </c>
      <c r="BB52" s="607">
        <v>336</v>
      </c>
      <c r="BC52" s="607">
        <v>228</v>
      </c>
      <c r="BD52" s="607">
        <v>200</v>
      </c>
      <c r="BE52" s="607">
        <v>305</v>
      </c>
      <c r="BF52" s="607">
        <v>298</v>
      </c>
      <c r="BG52" s="607">
        <v>239</v>
      </c>
      <c r="BH52" s="607">
        <v>229</v>
      </c>
      <c r="BI52" s="607">
        <v>306</v>
      </c>
      <c r="BJ52" s="607">
        <v>317</v>
      </c>
      <c r="BK52" s="607">
        <v>202</v>
      </c>
      <c r="BL52" s="607">
        <v>172</v>
      </c>
      <c r="BM52" s="607">
        <v>238</v>
      </c>
      <c r="BN52" s="607">
        <v>264</v>
      </c>
      <c r="BO52" s="607">
        <v>182</v>
      </c>
      <c r="BP52" s="607">
        <v>193</v>
      </c>
      <c r="BQ52" s="607">
        <v>267</v>
      </c>
      <c r="BR52" s="607">
        <v>223</v>
      </c>
      <c r="BS52" s="607">
        <v>218</v>
      </c>
      <c r="BT52" s="607">
        <v>262</v>
      </c>
      <c r="BU52" s="607">
        <v>329</v>
      </c>
      <c r="BV52" s="605">
        <v>287</v>
      </c>
    </row>
    <row r="53" spans="1:74" ht="18">
      <c r="A53" s="38" t="s">
        <v>209</v>
      </c>
      <c r="B53" s="598" t="s">
        <v>61</v>
      </c>
      <c r="C53" s="598" t="s">
        <v>61</v>
      </c>
      <c r="D53" s="598" t="s">
        <v>61</v>
      </c>
      <c r="E53" s="598" t="s">
        <v>61</v>
      </c>
      <c r="F53" s="598" t="s">
        <v>61</v>
      </c>
      <c r="G53" s="598" t="s">
        <v>61</v>
      </c>
      <c r="H53" s="598" t="s">
        <v>61</v>
      </c>
      <c r="I53" s="598" t="s">
        <v>61</v>
      </c>
      <c r="J53" s="598" t="s">
        <v>61</v>
      </c>
      <c r="K53" s="598" t="s">
        <v>61</v>
      </c>
      <c r="L53" s="598" t="s">
        <v>61</v>
      </c>
      <c r="M53" s="598" t="s">
        <v>61</v>
      </c>
      <c r="N53" s="598" t="s">
        <v>61</v>
      </c>
      <c r="O53" s="598" t="s">
        <v>61</v>
      </c>
      <c r="P53" s="598" t="s">
        <v>61</v>
      </c>
      <c r="Q53" s="598" t="s">
        <v>61</v>
      </c>
      <c r="R53" s="598" t="s">
        <v>61</v>
      </c>
      <c r="S53" s="598" t="s">
        <v>61</v>
      </c>
      <c r="T53" s="598" t="s">
        <v>61</v>
      </c>
      <c r="U53" s="598" t="s">
        <v>61</v>
      </c>
      <c r="V53" s="598" t="s">
        <v>61</v>
      </c>
      <c r="W53" s="598" t="s">
        <v>61</v>
      </c>
      <c r="X53" s="598" t="s">
        <v>61</v>
      </c>
      <c r="Y53" s="598" t="s">
        <v>61</v>
      </c>
      <c r="Z53" s="607" t="s">
        <v>61</v>
      </c>
      <c r="AA53" s="607" t="s">
        <v>61</v>
      </c>
      <c r="AB53" s="607" t="s">
        <v>61</v>
      </c>
      <c r="AC53" s="607" t="s">
        <v>61</v>
      </c>
      <c r="AD53" s="607" t="s">
        <v>61</v>
      </c>
      <c r="AE53" s="607" t="s">
        <v>61</v>
      </c>
      <c r="AF53" s="607" t="s">
        <v>61</v>
      </c>
      <c r="AG53" s="607" t="s">
        <v>61</v>
      </c>
      <c r="AH53" s="607" t="s">
        <v>61</v>
      </c>
      <c r="AI53" s="607" t="s">
        <v>61</v>
      </c>
      <c r="AJ53" s="607" t="s">
        <v>61</v>
      </c>
      <c r="AK53" s="607" t="s">
        <v>61</v>
      </c>
      <c r="AL53" s="607">
        <v>0</v>
      </c>
      <c r="AM53" s="607">
        <v>0</v>
      </c>
      <c r="AN53" s="607">
        <v>0</v>
      </c>
      <c r="AO53" s="607">
        <v>0</v>
      </c>
      <c r="AP53" s="607">
        <v>0</v>
      </c>
      <c r="AQ53" s="607">
        <v>0</v>
      </c>
      <c r="AR53" s="607">
        <v>0</v>
      </c>
      <c r="AS53" s="607">
        <v>0</v>
      </c>
      <c r="AT53" s="607">
        <v>0</v>
      </c>
      <c r="AU53" s="607">
        <v>0</v>
      </c>
      <c r="AV53" s="607">
        <v>0</v>
      </c>
      <c r="AW53" s="607">
        <v>0</v>
      </c>
      <c r="AX53" s="607">
        <v>0</v>
      </c>
      <c r="AY53" s="607">
        <v>0</v>
      </c>
      <c r="AZ53" s="607">
        <v>0</v>
      </c>
      <c r="BA53" s="607">
        <v>0</v>
      </c>
      <c r="BB53" s="607">
        <v>0</v>
      </c>
      <c r="BC53" s="607">
        <v>0</v>
      </c>
      <c r="BD53" s="607">
        <v>0</v>
      </c>
      <c r="BE53" s="607">
        <v>0</v>
      </c>
      <c r="BF53" s="607">
        <v>0</v>
      </c>
      <c r="BG53" s="607">
        <v>0</v>
      </c>
      <c r="BH53" s="607">
        <v>0</v>
      </c>
      <c r="BI53" s="607">
        <v>0</v>
      </c>
      <c r="BJ53" s="607">
        <v>0</v>
      </c>
      <c r="BK53" s="607">
        <v>1</v>
      </c>
      <c r="BL53" s="607">
        <v>0</v>
      </c>
      <c r="BM53" s="607">
        <v>1</v>
      </c>
      <c r="BN53" s="607">
        <v>1</v>
      </c>
      <c r="BO53" s="607">
        <v>1</v>
      </c>
      <c r="BP53" s="607">
        <v>0</v>
      </c>
      <c r="BQ53" s="607">
        <v>1</v>
      </c>
      <c r="BR53" s="607">
        <v>0</v>
      </c>
      <c r="BS53" s="607">
        <v>0</v>
      </c>
      <c r="BT53" s="607">
        <v>0</v>
      </c>
      <c r="BU53" s="607">
        <v>0</v>
      </c>
      <c r="BV53" s="605">
        <v>0</v>
      </c>
    </row>
    <row r="54" spans="1:74" ht="18">
      <c r="A54" s="38" t="s">
        <v>495</v>
      </c>
      <c r="B54" s="598" t="s">
        <v>61</v>
      </c>
      <c r="C54" s="598" t="s">
        <v>61</v>
      </c>
      <c r="D54" s="598" t="s">
        <v>61</v>
      </c>
      <c r="E54" s="598" t="s">
        <v>61</v>
      </c>
      <c r="F54" s="598" t="s">
        <v>61</v>
      </c>
      <c r="G54" s="598" t="s">
        <v>61</v>
      </c>
      <c r="H54" s="598" t="s">
        <v>61</v>
      </c>
      <c r="I54" s="598" t="s">
        <v>61</v>
      </c>
      <c r="J54" s="598" t="s">
        <v>61</v>
      </c>
      <c r="K54" s="598" t="s">
        <v>61</v>
      </c>
      <c r="L54" s="598" t="s">
        <v>61</v>
      </c>
      <c r="M54" s="598" t="s">
        <v>61</v>
      </c>
      <c r="N54" s="598" t="s">
        <v>61</v>
      </c>
      <c r="O54" s="597">
        <v>105</v>
      </c>
      <c r="P54" s="3">
        <v>112</v>
      </c>
      <c r="Q54" s="3">
        <v>115</v>
      </c>
      <c r="R54" s="3">
        <v>103</v>
      </c>
      <c r="S54" s="3">
        <v>91</v>
      </c>
      <c r="T54" s="3">
        <v>87</v>
      </c>
      <c r="U54" s="3">
        <v>109</v>
      </c>
      <c r="V54" s="3">
        <v>130</v>
      </c>
      <c r="W54" s="3">
        <v>114</v>
      </c>
      <c r="X54" s="3">
        <v>111</v>
      </c>
      <c r="Y54" s="3">
        <v>150</v>
      </c>
      <c r="Z54" s="572">
        <v>162</v>
      </c>
      <c r="AA54" s="572">
        <v>135</v>
      </c>
      <c r="AB54" s="572">
        <v>132</v>
      </c>
      <c r="AC54" s="572">
        <v>161</v>
      </c>
      <c r="AD54" s="572">
        <v>181</v>
      </c>
      <c r="AE54" s="572">
        <v>150</v>
      </c>
      <c r="AF54" s="572">
        <v>175</v>
      </c>
      <c r="AG54" s="572">
        <v>207</v>
      </c>
      <c r="AH54" s="572">
        <v>226</v>
      </c>
      <c r="AI54" s="572">
        <v>202</v>
      </c>
      <c r="AJ54" s="572">
        <v>180</v>
      </c>
      <c r="AK54" s="572">
        <v>214</v>
      </c>
      <c r="AL54" s="572">
        <v>218</v>
      </c>
      <c r="AM54" s="572">
        <v>183</v>
      </c>
      <c r="AN54" s="572">
        <v>175</v>
      </c>
      <c r="AO54" s="572">
        <v>182</v>
      </c>
      <c r="AP54" s="572">
        <v>183</v>
      </c>
      <c r="AQ54" s="572">
        <v>166</v>
      </c>
      <c r="AR54" s="572">
        <v>131</v>
      </c>
      <c r="AS54" s="572">
        <v>182</v>
      </c>
      <c r="AT54" s="572">
        <v>172</v>
      </c>
      <c r="AU54" s="572">
        <v>155</v>
      </c>
      <c r="AV54" s="572">
        <v>157</v>
      </c>
      <c r="AW54" s="572">
        <v>206</v>
      </c>
      <c r="AX54" s="572">
        <v>235</v>
      </c>
      <c r="AY54" s="572">
        <v>192</v>
      </c>
      <c r="AZ54" s="572">
        <v>183</v>
      </c>
      <c r="BA54" s="572">
        <v>226</v>
      </c>
      <c r="BB54" s="572">
        <v>248</v>
      </c>
      <c r="BC54" s="572">
        <v>195</v>
      </c>
      <c r="BD54" s="572">
        <v>192</v>
      </c>
      <c r="BE54" s="572">
        <v>237</v>
      </c>
      <c r="BF54" s="572">
        <v>248</v>
      </c>
      <c r="BG54" s="572">
        <v>217</v>
      </c>
      <c r="BH54" s="572">
        <v>211</v>
      </c>
      <c r="BI54" s="572">
        <v>249</v>
      </c>
      <c r="BJ54" s="572">
        <v>262</v>
      </c>
      <c r="BK54" s="572">
        <v>182</v>
      </c>
      <c r="BL54" s="572">
        <v>159</v>
      </c>
      <c r="BM54" s="572">
        <v>188</v>
      </c>
      <c r="BN54" s="572">
        <v>207</v>
      </c>
      <c r="BO54" s="572">
        <v>161</v>
      </c>
      <c r="BP54" s="572">
        <v>175</v>
      </c>
      <c r="BQ54" s="572">
        <v>219</v>
      </c>
      <c r="BR54" s="572">
        <v>177</v>
      </c>
      <c r="BS54" s="572">
        <v>192</v>
      </c>
      <c r="BT54" s="572">
        <v>231</v>
      </c>
      <c r="BU54" s="572">
        <v>256</v>
      </c>
      <c r="BV54" s="605">
        <v>218</v>
      </c>
    </row>
    <row r="55" spans="1:74" ht="18">
      <c r="A55" s="38" t="s">
        <v>514</v>
      </c>
      <c r="B55" s="561" t="s">
        <v>61</v>
      </c>
      <c r="C55" s="561" t="s">
        <v>61</v>
      </c>
      <c r="D55" s="561" t="s">
        <v>61</v>
      </c>
      <c r="E55" s="561" t="s">
        <v>61</v>
      </c>
      <c r="F55" s="561" t="s">
        <v>61</v>
      </c>
      <c r="G55" s="561" t="s">
        <v>61</v>
      </c>
      <c r="H55" s="561" t="s">
        <v>61</v>
      </c>
      <c r="I55" s="561" t="s">
        <v>61</v>
      </c>
      <c r="J55" s="561" t="s">
        <v>61</v>
      </c>
      <c r="K55" s="561" t="s">
        <v>61</v>
      </c>
      <c r="L55" s="561" t="s">
        <v>61</v>
      </c>
      <c r="M55" s="561" t="s">
        <v>61</v>
      </c>
      <c r="N55" s="561" t="s">
        <v>61</v>
      </c>
      <c r="O55" s="597">
        <v>43</v>
      </c>
      <c r="P55" s="3">
        <v>23</v>
      </c>
      <c r="Q55" s="3">
        <v>75</v>
      </c>
      <c r="R55" s="3">
        <v>81</v>
      </c>
      <c r="S55" s="3">
        <v>44</v>
      </c>
      <c r="T55" s="3">
        <v>18</v>
      </c>
      <c r="U55" s="3">
        <v>76</v>
      </c>
      <c r="V55" s="3">
        <v>113</v>
      </c>
      <c r="W55" s="3">
        <v>52</v>
      </c>
      <c r="X55" s="3">
        <v>24</v>
      </c>
      <c r="Y55" s="3">
        <v>98</v>
      </c>
      <c r="Z55" s="572">
        <v>132</v>
      </c>
      <c r="AA55" s="572">
        <v>60</v>
      </c>
      <c r="AB55" s="572">
        <v>22</v>
      </c>
      <c r="AC55" s="572">
        <v>110</v>
      </c>
      <c r="AD55" s="572">
        <v>126</v>
      </c>
      <c r="AE55" s="572">
        <v>47</v>
      </c>
      <c r="AF55" s="572">
        <v>25</v>
      </c>
      <c r="AG55" s="572">
        <v>102</v>
      </c>
      <c r="AH55" s="572">
        <v>116</v>
      </c>
      <c r="AI55" s="572">
        <v>48</v>
      </c>
      <c r="AJ55" s="572">
        <v>28</v>
      </c>
      <c r="AK55" s="572">
        <v>98</v>
      </c>
      <c r="AL55" s="572">
        <v>112</v>
      </c>
      <c r="AM55" s="572">
        <v>51</v>
      </c>
      <c r="AN55" s="572">
        <v>32</v>
      </c>
      <c r="AO55" s="572">
        <v>91</v>
      </c>
      <c r="AP55" s="572">
        <v>80</v>
      </c>
      <c r="AQ55" s="572">
        <v>44</v>
      </c>
      <c r="AR55" s="572">
        <v>23</v>
      </c>
      <c r="AS55" s="572">
        <v>82</v>
      </c>
      <c r="AT55" s="572">
        <v>76</v>
      </c>
      <c r="AU55" s="572">
        <v>25</v>
      </c>
      <c r="AV55" s="572">
        <v>17</v>
      </c>
      <c r="AW55" s="572">
        <v>81</v>
      </c>
      <c r="AX55" s="572">
        <v>113</v>
      </c>
      <c r="AY55" s="572">
        <v>42</v>
      </c>
      <c r="AZ55" s="572">
        <v>15</v>
      </c>
      <c r="BA55" s="572">
        <v>87</v>
      </c>
      <c r="BB55" s="572">
        <v>88</v>
      </c>
      <c r="BC55" s="572">
        <v>33</v>
      </c>
      <c r="BD55" s="572">
        <v>8</v>
      </c>
      <c r="BE55" s="572">
        <v>65</v>
      </c>
      <c r="BF55" s="572">
        <v>49</v>
      </c>
      <c r="BG55" s="572">
        <v>22</v>
      </c>
      <c r="BH55" s="572">
        <v>18</v>
      </c>
      <c r="BI55" s="572">
        <v>57</v>
      </c>
      <c r="BJ55" s="572">
        <v>54</v>
      </c>
      <c r="BK55" s="572">
        <v>19</v>
      </c>
      <c r="BL55" s="572">
        <v>12</v>
      </c>
      <c r="BM55" s="572">
        <v>48</v>
      </c>
      <c r="BN55" s="572">
        <v>56</v>
      </c>
      <c r="BO55" s="572">
        <v>20</v>
      </c>
      <c r="BP55" s="572">
        <v>16</v>
      </c>
      <c r="BQ55" s="572">
        <v>44</v>
      </c>
      <c r="BR55" s="572">
        <v>43</v>
      </c>
      <c r="BS55" s="572">
        <v>25</v>
      </c>
      <c r="BT55" s="572">
        <v>23</v>
      </c>
      <c r="BU55" s="572">
        <v>65</v>
      </c>
      <c r="BV55" s="605">
        <v>61</v>
      </c>
    </row>
    <row r="56" spans="1:74" ht="18">
      <c r="A56" s="38" t="s">
        <v>525</v>
      </c>
      <c r="B56" s="561" t="s">
        <v>61</v>
      </c>
      <c r="C56" s="561" t="s">
        <v>61</v>
      </c>
      <c r="D56" s="561" t="s">
        <v>61</v>
      </c>
      <c r="E56" s="561" t="s">
        <v>61</v>
      </c>
      <c r="F56" s="561" t="s">
        <v>61</v>
      </c>
      <c r="G56" s="561" t="s">
        <v>61</v>
      </c>
      <c r="H56" s="561" t="s">
        <v>61</v>
      </c>
      <c r="I56" s="561" t="s">
        <v>61</v>
      </c>
      <c r="J56" s="561" t="s">
        <v>61</v>
      </c>
      <c r="K56" s="561" t="s">
        <v>61</v>
      </c>
      <c r="L56" s="561" t="s">
        <v>61</v>
      </c>
      <c r="M56" s="561" t="s">
        <v>61</v>
      </c>
      <c r="N56" s="561" t="s">
        <v>61</v>
      </c>
      <c r="O56" s="597">
        <v>4</v>
      </c>
      <c r="P56" s="3">
        <v>5</v>
      </c>
      <c r="Q56" s="3">
        <v>7</v>
      </c>
      <c r="R56" s="3">
        <v>2</v>
      </c>
      <c r="S56" s="3">
        <v>3</v>
      </c>
      <c r="T56" s="3">
        <v>6</v>
      </c>
      <c r="U56" s="3">
        <v>12</v>
      </c>
      <c r="V56" s="3">
        <v>1</v>
      </c>
      <c r="W56" s="3">
        <v>3</v>
      </c>
      <c r="X56" s="3">
        <v>2</v>
      </c>
      <c r="Y56" s="3">
        <v>6</v>
      </c>
      <c r="Z56" s="572">
        <v>1</v>
      </c>
      <c r="AA56" s="572">
        <v>0</v>
      </c>
      <c r="AB56" s="572">
        <v>2</v>
      </c>
      <c r="AC56" s="572">
        <v>3</v>
      </c>
      <c r="AD56" s="572">
        <v>3</v>
      </c>
      <c r="AE56" s="572">
        <v>1</v>
      </c>
      <c r="AF56" s="572">
        <v>3</v>
      </c>
      <c r="AG56" s="572">
        <v>10</v>
      </c>
      <c r="AH56" s="572">
        <v>2</v>
      </c>
      <c r="AI56" s="572">
        <v>1</v>
      </c>
      <c r="AJ56" s="572">
        <v>2</v>
      </c>
      <c r="AK56" s="572">
        <v>2</v>
      </c>
      <c r="AL56" s="572">
        <v>3</v>
      </c>
      <c r="AM56" s="572">
        <v>0</v>
      </c>
      <c r="AN56" s="572">
        <v>1</v>
      </c>
      <c r="AO56" s="572">
        <v>8</v>
      </c>
      <c r="AP56" s="572">
        <v>0</v>
      </c>
      <c r="AQ56" s="572">
        <v>1</v>
      </c>
      <c r="AR56" s="572">
        <v>0</v>
      </c>
      <c r="AS56" s="572">
        <v>2</v>
      </c>
      <c r="AT56" s="572">
        <v>1</v>
      </c>
      <c r="AU56" s="572">
        <v>2</v>
      </c>
      <c r="AV56" s="572">
        <v>1</v>
      </c>
      <c r="AW56" s="572">
        <v>2</v>
      </c>
      <c r="AX56" s="572">
        <v>1</v>
      </c>
      <c r="AY56" s="572">
        <v>3</v>
      </c>
      <c r="AZ56" s="572">
        <v>2</v>
      </c>
      <c r="BA56" s="572">
        <v>1</v>
      </c>
      <c r="BB56" s="572">
        <v>0</v>
      </c>
      <c r="BC56" s="572">
        <v>0</v>
      </c>
      <c r="BD56" s="572">
        <v>0</v>
      </c>
      <c r="BE56" s="572">
        <v>3</v>
      </c>
      <c r="BF56" s="572">
        <v>1</v>
      </c>
      <c r="BG56" s="572">
        <v>1</v>
      </c>
      <c r="BH56" s="572">
        <v>1</v>
      </c>
      <c r="BI56" s="572">
        <v>0</v>
      </c>
      <c r="BJ56" s="572">
        <v>1</v>
      </c>
      <c r="BK56" s="572">
        <v>1</v>
      </c>
      <c r="BL56" s="572">
        <v>1</v>
      </c>
      <c r="BM56" s="572">
        <v>2</v>
      </c>
      <c r="BN56" s="572">
        <v>1</v>
      </c>
      <c r="BO56" s="572">
        <v>2</v>
      </c>
      <c r="BP56" s="572">
        <v>1</v>
      </c>
      <c r="BQ56" s="572">
        <v>4</v>
      </c>
      <c r="BR56" s="572">
        <v>3</v>
      </c>
      <c r="BS56" s="572">
        <v>1</v>
      </c>
      <c r="BT56" s="572">
        <v>7</v>
      </c>
      <c r="BU56" s="572">
        <v>8</v>
      </c>
      <c r="BV56" s="605">
        <v>8</v>
      </c>
    </row>
    <row r="57" spans="1:74" ht="18">
      <c r="A57" s="8" t="s">
        <v>149</v>
      </c>
      <c r="B57" s="561" t="s">
        <v>61</v>
      </c>
      <c r="C57" s="561" t="s">
        <v>61</v>
      </c>
      <c r="D57" s="561" t="s">
        <v>61</v>
      </c>
      <c r="E57" s="561" t="s">
        <v>61</v>
      </c>
      <c r="F57" s="561" t="s">
        <v>61</v>
      </c>
      <c r="G57" s="561" t="s">
        <v>61</v>
      </c>
      <c r="H57" s="561" t="s">
        <v>61</v>
      </c>
      <c r="I57" s="561" t="s">
        <v>61</v>
      </c>
      <c r="J57" s="561" t="s">
        <v>61</v>
      </c>
      <c r="K57" s="561" t="s">
        <v>61</v>
      </c>
      <c r="L57" s="561" t="s">
        <v>61</v>
      </c>
      <c r="M57" s="561" t="s">
        <v>61</v>
      </c>
      <c r="N57" s="561" t="s">
        <v>61</v>
      </c>
      <c r="O57" s="561">
        <v>-11</v>
      </c>
      <c r="P57" s="561">
        <v>-16</v>
      </c>
      <c r="Q57" s="561">
        <v>2</v>
      </c>
      <c r="R57" s="561">
        <v>25</v>
      </c>
      <c r="S57" s="561">
        <v>4</v>
      </c>
      <c r="T57" s="561">
        <v>-2</v>
      </c>
      <c r="U57" s="561">
        <v>28</v>
      </c>
      <c r="V57" s="561">
        <v>36</v>
      </c>
      <c r="W57" s="561">
        <v>13</v>
      </c>
      <c r="X57" s="561">
        <v>5</v>
      </c>
      <c r="Y57" s="561">
        <v>40</v>
      </c>
      <c r="Z57" s="561">
        <v>57</v>
      </c>
      <c r="AA57" s="561">
        <v>30</v>
      </c>
      <c r="AB57" s="561">
        <v>11</v>
      </c>
      <c r="AC57" s="561">
        <v>50</v>
      </c>
      <c r="AD57" s="561">
        <v>77</v>
      </c>
      <c r="AE57" s="561">
        <v>36</v>
      </c>
      <c r="AF57" s="561">
        <v>19</v>
      </c>
      <c r="AG57" s="561">
        <v>57</v>
      </c>
      <c r="AH57" s="561">
        <v>71</v>
      </c>
      <c r="AI57" s="561">
        <v>49</v>
      </c>
      <c r="AJ57" s="561">
        <v>23</v>
      </c>
      <c r="AK57" s="561">
        <v>115</v>
      </c>
      <c r="AL57" s="561">
        <v>113</v>
      </c>
      <c r="AM57" s="598">
        <v>64</v>
      </c>
      <c r="AN57" s="598">
        <v>40</v>
      </c>
      <c r="AO57" s="598">
        <v>87</v>
      </c>
      <c r="AP57" s="598">
        <v>94</v>
      </c>
      <c r="AQ57" s="598">
        <v>65</v>
      </c>
      <c r="AR57" s="598">
        <v>27</v>
      </c>
      <c r="AS57" s="598">
        <v>81</v>
      </c>
      <c r="AT57" s="598">
        <v>105</v>
      </c>
      <c r="AU57" s="598">
        <v>64</v>
      </c>
      <c r="AV57" s="598">
        <v>43</v>
      </c>
      <c r="AW57" s="598">
        <v>100</v>
      </c>
      <c r="AX57" s="598">
        <v>168</v>
      </c>
      <c r="AY57" s="598">
        <v>88</v>
      </c>
      <c r="AZ57" s="598">
        <v>61</v>
      </c>
      <c r="BA57" s="598">
        <v>121</v>
      </c>
      <c r="BB57" s="598">
        <v>142</v>
      </c>
      <c r="BC57" s="598">
        <v>73</v>
      </c>
      <c r="BD57" s="598">
        <v>76</v>
      </c>
      <c r="BE57" s="598">
        <v>127</v>
      </c>
      <c r="BF57" s="598">
        <v>135</v>
      </c>
      <c r="BG57" s="598">
        <v>107</v>
      </c>
      <c r="BH57" s="598">
        <v>91</v>
      </c>
      <c r="BI57" s="598">
        <v>136</v>
      </c>
      <c r="BJ57" s="598">
        <v>138</v>
      </c>
      <c r="BK57" s="598">
        <v>74</v>
      </c>
      <c r="BL57" s="598">
        <v>73</v>
      </c>
      <c r="BM57" s="598">
        <v>108</v>
      </c>
      <c r="BN57" s="598">
        <v>134</v>
      </c>
      <c r="BO57" s="598">
        <v>70</v>
      </c>
      <c r="BP57" s="598">
        <v>81</v>
      </c>
      <c r="BQ57" s="598">
        <v>118</v>
      </c>
      <c r="BR57" s="598">
        <v>92</v>
      </c>
      <c r="BS57" s="598">
        <v>91</v>
      </c>
      <c r="BT57" s="598">
        <v>107</v>
      </c>
      <c r="BU57" s="598">
        <v>120</v>
      </c>
      <c r="BV57" s="605">
        <v>109</v>
      </c>
    </row>
    <row r="58" spans="1:74" ht="18" hidden="1" outlineLevel="1">
      <c r="A58" s="12" t="s">
        <v>497</v>
      </c>
      <c r="B58" s="24" t="s">
        <v>61</v>
      </c>
      <c r="C58" s="24" t="s">
        <v>61</v>
      </c>
      <c r="D58" s="24" t="s">
        <v>61</v>
      </c>
      <c r="E58" s="24" t="s">
        <v>61</v>
      </c>
      <c r="F58" s="24" t="s">
        <v>61</v>
      </c>
      <c r="G58" s="24" t="s">
        <v>61</v>
      </c>
      <c r="H58" s="24" t="s">
        <v>61</v>
      </c>
      <c r="I58" s="24" t="s">
        <v>61</v>
      </c>
      <c r="J58" s="24" t="s">
        <v>61</v>
      </c>
      <c r="K58" s="24" t="s">
        <v>61</v>
      </c>
      <c r="L58" s="24" t="s">
        <v>61</v>
      </c>
      <c r="M58" s="24" t="s">
        <v>61</v>
      </c>
      <c r="N58" s="24" t="s">
        <v>61</v>
      </c>
      <c r="O58" s="13">
        <v>-11</v>
      </c>
      <c r="P58" s="13">
        <v>-16</v>
      </c>
      <c r="Q58" s="13">
        <v>3</v>
      </c>
      <c r="R58" s="13">
        <v>25</v>
      </c>
      <c r="S58" s="13">
        <v>3</v>
      </c>
      <c r="T58" s="13">
        <v>-1</v>
      </c>
      <c r="U58" s="13">
        <v>28</v>
      </c>
      <c r="V58" s="13">
        <v>52</v>
      </c>
      <c r="W58" s="13">
        <v>13</v>
      </c>
      <c r="X58" s="13">
        <v>35</v>
      </c>
      <c r="Y58" s="13">
        <v>39</v>
      </c>
      <c r="Z58" s="390">
        <v>57</v>
      </c>
      <c r="AA58" s="390">
        <v>52</v>
      </c>
      <c r="AB58" s="390">
        <v>10</v>
      </c>
      <c r="AC58" s="390">
        <v>63</v>
      </c>
      <c r="AD58" s="390">
        <v>77</v>
      </c>
      <c r="AE58" s="390">
        <v>47</v>
      </c>
      <c r="AF58" s="390">
        <v>19</v>
      </c>
      <c r="AG58" s="390">
        <v>57</v>
      </c>
      <c r="AH58" s="390">
        <v>70</v>
      </c>
      <c r="AI58" s="390">
        <v>60</v>
      </c>
      <c r="AJ58" s="390">
        <v>23</v>
      </c>
      <c r="AK58" s="390">
        <v>153</v>
      </c>
      <c r="AL58" s="390">
        <v>113</v>
      </c>
      <c r="AM58" s="598">
        <v>68</v>
      </c>
      <c r="AN58" s="598">
        <v>40</v>
      </c>
      <c r="AO58" s="598">
        <v>87</v>
      </c>
      <c r="AP58" s="598">
        <v>125</v>
      </c>
      <c r="AQ58" s="598">
        <v>67</v>
      </c>
      <c r="AR58" s="598">
        <v>27</v>
      </c>
      <c r="AS58" s="598">
        <v>101</v>
      </c>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410">
        <v>0</v>
      </c>
    </row>
    <row r="59" spans="1:74" ht="18" collapsed="1">
      <c r="A59" s="14" t="s">
        <v>48</v>
      </c>
      <c r="B59" s="59" t="s">
        <v>61</v>
      </c>
      <c r="C59" s="59" t="s">
        <v>61</v>
      </c>
      <c r="D59" s="59" t="s">
        <v>61</v>
      </c>
      <c r="E59" s="59" t="s">
        <v>61</v>
      </c>
      <c r="F59" s="59" t="s">
        <v>61</v>
      </c>
      <c r="G59" s="59" t="s">
        <v>61</v>
      </c>
      <c r="H59" s="59" t="s">
        <v>61</v>
      </c>
      <c r="I59" s="59" t="s">
        <v>61</v>
      </c>
      <c r="J59" s="59" t="s">
        <v>61</v>
      </c>
      <c r="K59" s="59" t="s">
        <v>61</v>
      </c>
      <c r="L59" s="59" t="s">
        <v>61</v>
      </c>
      <c r="M59" s="59" t="s">
        <v>61</v>
      </c>
      <c r="N59" s="59" t="s">
        <v>61</v>
      </c>
      <c r="O59" s="40">
        <v>-33</v>
      </c>
      <c r="P59" s="40">
        <v>-39</v>
      </c>
      <c r="Q59" s="40">
        <v>-20</v>
      </c>
      <c r="R59" s="40">
        <v>6</v>
      </c>
      <c r="S59" s="40">
        <v>-14</v>
      </c>
      <c r="T59" s="40">
        <v>-20</v>
      </c>
      <c r="U59" s="40">
        <v>8</v>
      </c>
      <c r="V59" s="40">
        <v>16</v>
      </c>
      <c r="W59" s="40">
        <v>-9</v>
      </c>
      <c r="X59" s="40">
        <v>-16</v>
      </c>
      <c r="Y59" s="40">
        <v>17</v>
      </c>
      <c r="Z59" s="373">
        <v>34</v>
      </c>
      <c r="AA59" s="373">
        <v>21</v>
      </c>
      <c r="AB59" s="373">
        <v>-16</v>
      </c>
      <c r="AC59" s="373">
        <v>35</v>
      </c>
      <c r="AD59" s="373">
        <v>48</v>
      </c>
      <c r="AE59" s="373">
        <v>4</v>
      </c>
      <c r="AF59" s="373">
        <v>-12</v>
      </c>
      <c r="AG59" s="373">
        <v>28</v>
      </c>
      <c r="AH59" s="373">
        <v>41</v>
      </c>
      <c r="AI59" s="373">
        <v>20</v>
      </c>
      <c r="AJ59" s="373">
        <v>-15</v>
      </c>
      <c r="AK59" s="373">
        <v>110</v>
      </c>
      <c r="AL59" s="373">
        <v>73</v>
      </c>
      <c r="AM59" s="574">
        <v>28</v>
      </c>
      <c r="AN59" s="574">
        <v>1</v>
      </c>
      <c r="AO59" s="574">
        <v>59</v>
      </c>
      <c r="AP59" s="574">
        <v>97</v>
      </c>
      <c r="AQ59" s="574">
        <v>35</v>
      </c>
      <c r="AR59" s="574">
        <v>0</v>
      </c>
      <c r="AS59" s="574">
        <v>69</v>
      </c>
      <c r="AT59" s="574">
        <v>79</v>
      </c>
      <c r="AU59" s="574">
        <v>34</v>
      </c>
      <c r="AV59" s="574">
        <v>12</v>
      </c>
      <c r="AW59" s="574">
        <v>66</v>
      </c>
      <c r="AX59" s="574">
        <v>132</v>
      </c>
      <c r="AY59" s="574">
        <v>53</v>
      </c>
      <c r="AZ59" s="574">
        <v>26</v>
      </c>
      <c r="BA59" s="574">
        <v>84</v>
      </c>
      <c r="BB59" s="574">
        <v>104</v>
      </c>
      <c r="BC59" s="574">
        <v>37</v>
      </c>
      <c r="BD59" s="574">
        <v>40</v>
      </c>
      <c r="BE59" s="574">
        <v>89</v>
      </c>
      <c r="BF59" s="574">
        <v>99</v>
      </c>
      <c r="BG59" s="574">
        <v>69</v>
      </c>
      <c r="BH59" s="574">
        <v>53</v>
      </c>
      <c r="BI59" s="574">
        <v>94</v>
      </c>
      <c r="BJ59" s="574">
        <v>99</v>
      </c>
      <c r="BK59" s="574">
        <v>37</v>
      </c>
      <c r="BL59" s="574">
        <v>40</v>
      </c>
      <c r="BM59" s="574">
        <v>76</v>
      </c>
      <c r="BN59" s="574">
        <v>100</v>
      </c>
      <c r="BO59" s="574">
        <v>37</v>
      </c>
      <c r="BP59" s="574">
        <v>45</v>
      </c>
      <c r="BQ59" s="574">
        <v>80</v>
      </c>
      <c r="BR59" s="574">
        <v>61</v>
      </c>
      <c r="BS59" s="574">
        <v>57</v>
      </c>
      <c r="BT59" s="574">
        <v>67</v>
      </c>
      <c r="BU59" s="574">
        <v>75</v>
      </c>
      <c r="BV59" s="415">
        <v>86</v>
      </c>
    </row>
    <row r="60" spans="1:74" ht="18">
      <c r="A60" s="8" t="s">
        <v>770</v>
      </c>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607"/>
      <c r="AA60" s="607"/>
      <c r="AB60" s="607"/>
      <c r="AC60" s="607"/>
      <c r="AD60" s="607"/>
      <c r="AE60" s="607"/>
      <c r="AF60" s="607"/>
      <c r="AG60" s="607"/>
      <c r="AH60" s="607"/>
      <c r="AI60" s="607"/>
      <c r="AJ60" s="607"/>
      <c r="AK60" s="607"/>
      <c r="AL60" s="607"/>
      <c r="AM60" s="607"/>
      <c r="AN60" s="607"/>
      <c r="AO60" s="607"/>
      <c r="AP60" s="607"/>
      <c r="AQ60" s="607">
        <v>0</v>
      </c>
      <c r="AR60" s="607">
        <v>0</v>
      </c>
      <c r="AS60" s="607">
        <v>0</v>
      </c>
      <c r="AT60" s="607">
        <v>0</v>
      </c>
      <c r="AU60" s="607">
        <v>0</v>
      </c>
      <c r="AV60" s="607">
        <v>0</v>
      </c>
      <c r="AW60" s="607">
        <v>0</v>
      </c>
      <c r="AX60" s="607">
        <v>0</v>
      </c>
      <c r="AY60" s="607">
        <v>0</v>
      </c>
      <c r="AZ60" s="607">
        <v>0</v>
      </c>
      <c r="BA60" s="607">
        <v>0</v>
      </c>
      <c r="BB60" s="607">
        <v>0</v>
      </c>
      <c r="BC60" s="607">
        <v>0</v>
      </c>
      <c r="BD60" s="607">
        <v>0</v>
      </c>
      <c r="BE60" s="607">
        <v>0</v>
      </c>
      <c r="BF60" s="607">
        <v>0</v>
      </c>
      <c r="BG60" s="607">
        <v>0</v>
      </c>
      <c r="BH60" s="607">
        <v>0</v>
      </c>
      <c r="BI60" s="607">
        <v>0</v>
      </c>
      <c r="BJ60" s="607">
        <v>0</v>
      </c>
      <c r="BK60" s="607">
        <v>0</v>
      </c>
      <c r="BL60" s="607">
        <v>0</v>
      </c>
      <c r="BM60" s="607">
        <v>0</v>
      </c>
      <c r="BN60" s="607">
        <v>0</v>
      </c>
      <c r="BO60" s="607">
        <v>-29</v>
      </c>
      <c r="BP60" s="607">
        <v>-1</v>
      </c>
      <c r="BQ60" s="607">
        <v>-5</v>
      </c>
      <c r="BR60" s="607">
        <v>-275</v>
      </c>
      <c r="BS60" s="607">
        <v>-46</v>
      </c>
      <c r="BT60" s="607">
        <v>-35</v>
      </c>
      <c r="BU60" s="607">
        <v>-550</v>
      </c>
      <c r="BV60" s="605">
        <v>0</v>
      </c>
    </row>
    <row r="61" spans="1:74" ht="18">
      <c r="A61" s="8" t="s">
        <v>771</v>
      </c>
      <c r="B61" s="598">
        <v>0</v>
      </c>
      <c r="C61" s="598">
        <v>1</v>
      </c>
      <c r="D61" s="598">
        <v>0</v>
      </c>
      <c r="E61" s="598">
        <v>0</v>
      </c>
      <c r="F61" s="598">
        <v>0</v>
      </c>
      <c r="G61" s="598">
        <v>2</v>
      </c>
      <c r="H61" s="598">
        <v>1</v>
      </c>
      <c r="I61" s="598">
        <v>-1</v>
      </c>
      <c r="J61" s="598">
        <v>1</v>
      </c>
      <c r="K61" s="598">
        <v>0</v>
      </c>
      <c r="L61" s="598">
        <v>-1</v>
      </c>
      <c r="M61" s="598">
        <v>0</v>
      </c>
      <c r="N61" s="598">
        <v>0</v>
      </c>
      <c r="O61" s="598">
        <v>0</v>
      </c>
      <c r="P61" s="598">
        <v>2</v>
      </c>
      <c r="Q61" s="598">
        <v>0</v>
      </c>
      <c r="R61" s="598">
        <v>0</v>
      </c>
      <c r="S61" s="598">
        <v>0</v>
      </c>
      <c r="T61" s="598">
        <v>0</v>
      </c>
      <c r="U61" s="598">
        <v>1</v>
      </c>
      <c r="V61" s="598">
        <v>11</v>
      </c>
      <c r="W61" s="598">
        <v>0</v>
      </c>
      <c r="X61" s="598">
        <v>1</v>
      </c>
      <c r="Y61" s="598">
        <v>0</v>
      </c>
      <c r="Z61" s="607">
        <v>1</v>
      </c>
      <c r="AA61" s="607">
        <v>192</v>
      </c>
      <c r="AB61" s="607">
        <v>0</v>
      </c>
      <c r="AC61" s="607">
        <v>0</v>
      </c>
      <c r="AD61" s="607">
        <v>5</v>
      </c>
      <c r="AE61" s="607">
        <v>0</v>
      </c>
      <c r="AF61" s="607">
        <v>0</v>
      </c>
      <c r="AG61" s="607">
        <v>0</v>
      </c>
      <c r="AH61" s="607">
        <v>0</v>
      </c>
      <c r="AI61" s="607">
        <v>0</v>
      </c>
      <c r="AJ61" s="607">
        <v>17</v>
      </c>
      <c r="AK61" s="607">
        <v>0</v>
      </c>
      <c r="AL61" s="607">
        <v>0</v>
      </c>
      <c r="AM61" s="607">
        <v>0</v>
      </c>
      <c r="AN61" s="607">
        <v>0</v>
      </c>
      <c r="AO61" s="607">
        <v>0</v>
      </c>
      <c r="AP61" s="607">
        <v>1</v>
      </c>
      <c r="AQ61" s="607">
        <v>0</v>
      </c>
      <c r="AR61" s="607">
        <v>0</v>
      </c>
      <c r="AS61" s="607">
        <v>0</v>
      </c>
      <c r="AT61" s="607">
        <v>32</v>
      </c>
      <c r="AU61" s="607">
        <v>0</v>
      </c>
      <c r="AV61" s="607">
        <v>0</v>
      </c>
      <c r="AW61" s="607">
        <v>1</v>
      </c>
      <c r="AX61" s="607">
        <v>0</v>
      </c>
      <c r="AY61" s="607">
        <v>0</v>
      </c>
      <c r="AZ61" s="607">
        <v>0</v>
      </c>
      <c r="BA61" s="607">
        <v>0</v>
      </c>
      <c r="BB61" s="607">
        <v>0</v>
      </c>
      <c r="BC61" s="607">
        <v>0</v>
      </c>
      <c r="BD61" s="607">
        <v>1</v>
      </c>
      <c r="BE61" s="607">
        <v>1</v>
      </c>
      <c r="BF61" s="607">
        <v>0</v>
      </c>
      <c r="BG61" s="607">
        <v>0</v>
      </c>
      <c r="BH61" s="607">
        <v>1</v>
      </c>
      <c r="BI61" s="607">
        <v>0</v>
      </c>
      <c r="BJ61" s="607">
        <v>0</v>
      </c>
      <c r="BK61" s="607">
        <v>1</v>
      </c>
      <c r="BL61" s="607">
        <v>0</v>
      </c>
      <c r="BM61" s="607">
        <v>0</v>
      </c>
      <c r="BN61" s="607">
        <v>0</v>
      </c>
      <c r="BO61" s="607">
        <v>0</v>
      </c>
      <c r="BP61" s="607">
        <v>0</v>
      </c>
      <c r="BQ61" s="607">
        <v>0</v>
      </c>
      <c r="BR61" s="607">
        <v>0</v>
      </c>
      <c r="BS61" s="607">
        <v>0</v>
      </c>
      <c r="BT61" s="607">
        <v>0</v>
      </c>
      <c r="BU61" s="607">
        <v>0</v>
      </c>
      <c r="BV61" s="605">
        <v>0</v>
      </c>
    </row>
    <row r="62" spans="1:74" ht="18">
      <c r="A62" s="12" t="s">
        <v>498</v>
      </c>
      <c r="B62" s="24" t="s">
        <v>61</v>
      </c>
      <c r="C62" s="24" t="s">
        <v>61</v>
      </c>
      <c r="D62" s="24" t="s">
        <v>61</v>
      </c>
      <c r="E62" s="24" t="s">
        <v>61</v>
      </c>
      <c r="F62" s="24" t="s">
        <v>61</v>
      </c>
      <c r="G62" s="24" t="s">
        <v>61</v>
      </c>
      <c r="H62" s="24" t="s">
        <v>61</v>
      </c>
      <c r="I62" s="24" t="s">
        <v>61</v>
      </c>
      <c r="J62" s="24" t="s">
        <v>61</v>
      </c>
      <c r="K62" s="24" t="s">
        <v>61</v>
      </c>
      <c r="L62" s="24" t="s">
        <v>61</v>
      </c>
      <c r="M62" s="24" t="s">
        <v>61</v>
      </c>
      <c r="N62" s="24" t="s">
        <v>61</v>
      </c>
      <c r="O62" s="24" t="s">
        <v>61</v>
      </c>
      <c r="P62" s="24" t="s">
        <v>61</v>
      </c>
      <c r="Q62" s="24" t="s">
        <v>61</v>
      </c>
      <c r="R62" s="24" t="s">
        <v>61</v>
      </c>
      <c r="S62" s="24" t="s">
        <v>61</v>
      </c>
      <c r="T62" s="24" t="s">
        <v>61</v>
      </c>
      <c r="U62" s="24" t="s">
        <v>61</v>
      </c>
      <c r="V62" s="24" t="s">
        <v>61</v>
      </c>
      <c r="W62" s="24" t="s">
        <v>61</v>
      </c>
      <c r="X62" s="24" t="s">
        <v>61</v>
      </c>
      <c r="Y62" s="24" t="s">
        <v>61</v>
      </c>
      <c r="Z62" s="374" t="s">
        <v>61</v>
      </c>
      <c r="AA62" s="374" t="s">
        <v>61</v>
      </c>
      <c r="AB62" s="374" t="s">
        <v>61</v>
      </c>
      <c r="AC62" s="374" t="s">
        <v>61</v>
      </c>
      <c r="AD62" s="374" t="s">
        <v>61</v>
      </c>
      <c r="AE62" s="374" t="s">
        <v>61</v>
      </c>
      <c r="AF62" s="374" t="s">
        <v>61</v>
      </c>
      <c r="AG62" s="374">
        <v>0</v>
      </c>
      <c r="AH62" s="374">
        <v>-1</v>
      </c>
      <c r="AI62" s="374">
        <v>1</v>
      </c>
      <c r="AJ62" s="374">
        <v>0</v>
      </c>
      <c r="AK62" s="374">
        <v>0</v>
      </c>
      <c r="AL62" s="374">
        <v>0</v>
      </c>
      <c r="AM62" s="607">
        <v>0</v>
      </c>
      <c r="AN62" s="607">
        <v>0</v>
      </c>
      <c r="AO62" s="607">
        <v>0</v>
      </c>
      <c r="AP62" s="607">
        <v>0</v>
      </c>
      <c r="AQ62" s="607">
        <v>0</v>
      </c>
      <c r="AR62" s="607">
        <v>1</v>
      </c>
      <c r="AS62" s="607">
        <v>0</v>
      </c>
      <c r="AT62" s="607">
        <v>0</v>
      </c>
      <c r="AU62" s="607">
        <v>0</v>
      </c>
      <c r="AV62" s="607">
        <v>0</v>
      </c>
      <c r="AW62" s="607">
        <v>0</v>
      </c>
      <c r="AX62" s="607">
        <v>0</v>
      </c>
      <c r="AY62" s="607">
        <v>0</v>
      </c>
      <c r="AZ62" s="607">
        <v>0</v>
      </c>
      <c r="BA62" s="607">
        <v>0</v>
      </c>
      <c r="BB62" s="607">
        <v>0</v>
      </c>
      <c r="BC62" s="607">
        <v>0</v>
      </c>
      <c r="BD62" s="607">
        <v>0</v>
      </c>
      <c r="BE62" s="607">
        <v>0</v>
      </c>
      <c r="BF62" s="607">
        <v>0</v>
      </c>
      <c r="BG62" s="607">
        <v>0</v>
      </c>
      <c r="BH62" s="607">
        <v>0</v>
      </c>
      <c r="BI62" s="607">
        <v>0</v>
      </c>
      <c r="BJ62" s="607">
        <v>0</v>
      </c>
      <c r="BK62" s="607">
        <v>0</v>
      </c>
      <c r="BL62" s="607">
        <v>0</v>
      </c>
      <c r="BM62" s="607">
        <v>0</v>
      </c>
      <c r="BN62" s="607">
        <v>0</v>
      </c>
      <c r="BO62" s="607">
        <v>0</v>
      </c>
      <c r="BP62" s="607">
        <v>0</v>
      </c>
      <c r="BQ62" s="607">
        <v>0</v>
      </c>
      <c r="BR62" s="607">
        <v>-21</v>
      </c>
      <c r="BS62" s="607">
        <v>-3</v>
      </c>
      <c r="BT62" s="607">
        <v>-16</v>
      </c>
      <c r="BU62" s="607">
        <v>-5</v>
      </c>
      <c r="BV62" s="605">
        <v>0</v>
      </c>
    </row>
    <row r="63" spans="1:74" ht="18.75" thickBot="1">
      <c r="A63" s="16" t="s">
        <v>50</v>
      </c>
      <c r="B63" s="26" t="s">
        <v>61</v>
      </c>
      <c r="C63" s="26" t="s">
        <v>61</v>
      </c>
      <c r="D63" s="26" t="s">
        <v>61</v>
      </c>
      <c r="E63" s="26" t="s">
        <v>61</v>
      </c>
      <c r="F63" s="26" t="s">
        <v>61</v>
      </c>
      <c r="G63" s="26" t="s">
        <v>61</v>
      </c>
      <c r="H63" s="26" t="s">
        <v>61</v>
      </c>
      <c r="I63" s="26" t="s">
        <v>61</v>
      </c>
      <c r="J63" s="26" t="s">
        <v>61</v>
      </c>
      <c r="K63" s="26" t="s">
        <v>61</v>
      </c>
      <c r="L63" s="26" t="s">
        <v>61</v>
      </c>
      <c r="M63" s="26" t="s">
        <v>61</v>
      </c>
      <c r="N63" s="26" t="s">
        <v>61</v>
      </c>
      <c r="O63" s="28">
        <v>-33</v>
      </c>
      <c r="P63" s="28">
        <v>-39</v>
      </c>
      <c r="Q63" s="28">
        <v>-19</v>
      </c>
      <c r="R63" s="28">
        <v>6</v>
      </c>
      <c r="S63" s="28">
        <v>-15</v>
      </c>
      <c r="T63" s="28">
        <v>-19</v>
      </c>
      <c r="U63" s="28">
        <v>8</v>
      </c>
      <c r="V63" s="28">
        <v>32</v>
      </c>
      <c r="W63" s="28">
        <v>-9</v>
      </c>
      <c r="X63" s="28">
        <v>14</v>
      </c>
      <c r="Y63" s="28">
        <v>16</v>
      </c>
      <c r="Z63" s="577">
        <v>34</v>
      </c>
      <c r="AA63" s="577">
        <v>21</v>
      </c>
      <c r="AB63" s="577">
        <v>-16</v>
      </c>
      <c r="AC63" s="577">
        <v>35</v>
      </c>
      <c r="AD63" s="577">
        <v>48</v>
      </c>
      <c r="AE63" s="577">
        <v>15</v>
      </c>
      <c r="AF63" s="577">
        <v>-12</v>
      </c>
      <c r="AG63" s="577">
        <v>28</v>
      </c>
      <c r="AH63" s="577">
        <v>40</v>
      </c>
      <c r="AI63" s="577">
        <v>21</v>
      </c>
      <c r="AJ63" s="577">
        <v>-15</v>
      </c>
      <c r="AK63" s="577">
        <v>110</v>
      </c>
      <c r="AL63" s="577">
        <v>73</v>
      </c>
      <c r="AM63" s="577">
        <v>28</v>
      </c>
      <c r="AN63" s="577">
        <v>1</v>
      </c>
      <c r="AO63" s="577">
        <v>59</v>
      </c>
      <c r="AP63" s="577">
        <v>98</v>
      </c>
      <c r="AQ63" s="577">
        <v>36</v>
      </c>
      <c r="AR63" s="577">
        <v>1</v>
      </c>
      <c r="AS63" s="577">
        <v>69</v>
      </c>
      <c r="AT63" s="577">
        <v>111</v>
      </c>
      <c r="AU63" s="577">
        <v>36</v>
      </c>
      <c r="AV63" s="577">
        <v>12</v>
      </c>
      <c r="AW63" s="577">
        <v>67</v>
      </c>
      <c r="AX63" s="577">
        <v>132</v>
      </c>
      <c r="AY63" s="577">
        <v>53</v>
      </c>
      <c r="AZ63" s="577">
        <v>26</v>
      </c>
      <c r="BA63" s="577">
        <v>85</v>
      </c>
      <c r="BB63" s="577">
        <v>104</v>
      </c>
      <c r="BC63" s="577">
        <v>37</v>
      </c>
      <c r="BD63" s="577">
        <v>41</v>
      </c>
      <c r="BE63" s="577">
        <v>90</v>
      </c>
      <c r="BF63" s="577">
        <v>99</v>
      </c>
      <c r="BG63" s="577">
        <v>69</v>
      </c>
      <c r="BH63" s="577">
        <v>54</v>
      </c>
      <c r="BI63" s="577">
        <v>95</v>
      </c>
      <c r="BJ63" s="577">
        <v>99</v>
      </c>
      <c r="BK63" s="577">
        <v>37</v>
      </c>
      <c r="BL63" s="577">
        <v>40</v>
      </c>
      <c r="BM63" s="577">
        <v>76</v>
      </c>
      <c r="BN63" s="577">
        <v>100</v>
      </c>
      <c r="BO63" s="577">
        <v>8</v>
      </c>
      <c r="BP63" s="577">
        <v>44</v>
      </c>
      <c r="BQ63" s="577">
        <v>75</v>
      </c>
      <c r="BR63" s="577">
        <v>-234</v>
      </c>
      <c r="BS63" s="577">
        <v>8</v>
      </c>
      <c r="BT63" s="577">
        <v>16</v>
      </c>
      <c r="BU63" s="577">
        <v>-479</v>
      </c>
      <c r="BV63" s="414">
        <v>86</v>
      </c>
    </row>
    <row r="64" spans="1:74" ht="21" thickTop="1">
      <c r="A64" s="8"/>
      <c r="B64" s="561"/>
      <c r="C64" s="561"/>
      <c r="D64" s="561"/>
      <c r="E64" s="561"/>
      <c r="F64" s="561"/>
      <c r="G64" s="561"/>
      <c r="H64" s="561"/>
      <c r="I64" s="561"/>
      <c r="J64" s="561"/>
      <c r="K64" s="561"/>
      <c r="L64" s="561"/>
      <c r="M64" s="561"/>
      <c r="N64" s="561"/>
      <c r="O64" s="597"/>
      <c r="P64" s="597"/>
      <c r="Q64" s="597"/>
      <c r="R64" s="597"/>
      <c r="S64" s="597"/>
      <c r="T64" s="597"/>
      <c r="U64" s="597"/>
      <c r="V64" s="597"/>
      <c r="W64" s="597"/>
      <c r="X64" s="597"/>
      <c r="Y64" s="597"/>
      <c r="Z64" s="606"/>
      <c r="AA64" s="606"/>
      <c r="AB64" s="604"/>
      <c r="AF64" s="612"/>
      <c r="AG64" s="612"/>
      <c r="AH64" s="612"/>
      <c r="AI64" s="612"/>
      <c r="AJ64" s="612"/>
      <c r="AK64" s="612"/>
      <c r="AM64" s="583"/>
      <c r="AN64" s="583"/>
      <c r="AO64" s="583"/>
      <c r="AP64" s="583"/>
      <c r="AQ64" s="583"/>
      <c r="AR64" s="583"/>
      <c r="AS64" s="583"/>
      <c r="AT64" s="583"/>
      <c r="AU64" s="583"/>
      <c r="AV64" s="583"/>
      <c r="AW64" s="583"/>
      <c r="AX64" s="583"/>
      <c r="AY64" s="583"/>
      <c r="AZ64" s="583"/>
      <c r="BA64" s="583"/>
      <c r="BB64" s="583"/>
      <c r="BC64" s="583"/>
      <c r="BD64" s="583"/>
      <c r="BE64" s="583"/>
      <c r="BF64" s="583"/>
      <c r="BG64" s="583"/>
      <c r="BH64" s="583"/>
      <c r="BI64" s="583"/>
      <c r="BJ64" s="583"/>
      <c r="BK64" s="583"/>
      <c r="BL64" s="583"/>
      <c r="BM64" s="583"/>
      <c r="BN64" s="583"/>
      <c r="BO64" s="583"/>
      <c r="BP64" s="583"/>
      <c r="BQ64" s="583"/>
      <c r="BR64" s="583"/>
      <c r="BS64" s="583"/>
      <c r="BT64" s="583"/>
      <c r="BU64" s="583"/>
      <c r="BV64" s="411"/>
    </row>
    <row r="65" spans="1:74" ht="18">
      <c r="A65" s="8" t="s">
        <v>845</v>
      </c>
      <c r="B65" s="561"/>
      <c r="C65" s="561"/>
      <c r="D65" s="561"/>
      <c r="E65" s="561"/>
      <c r="F65" s="561"/>
      <c r="G65" s="561"/>
      <c r="H65" s="561"/>
      <c r="I65" s="561"/>
      <c r="J65" s="561"/>
      <c r="K65" s="561"/>
      <c r="L65" s="561"/>
      <c r="M65" s="561"/>
      <c r="N65" s="561"/>
      <c r="O65" s="597"/>
      <c r="P65" s="597"/>
      <c r="Q65" s="597"/>
      <c r="R65" s="597"/>
      <c r="S65" s="597"/>
      <c r="T65" s="597"/>
      <c r="U65" s="597"/>
      <c r="V65" s="597"/>
      <c r="W65" s="597"/>
      <c r="X65" s="597"/>
      <c r="Y65" s="597"/>
      <c r="Z65" s="606"/>
      <c r="AA65" s="606"/>
      <c r="AB65" s="604"/>
      <c r="AF65" s="612"/>
      <c r="AG65" s="612"/>
      <c r="AH65" s="612"/>
      <c r="AI65" s="612"/>
      <c r="AJ65" s="612"/>
      <c r="AK65" s="612"/>
      <c r="AM65" s="583"/>
      <c r="AN65" s="583"/>
      <c r="AO65" s="583"/>
      <c r="AP65" s="583"/>
      <c r="AQ65" s="583"/>
      <c r="AR65" s="583"/>
      <c r="AS65" s="583"/>
      <c r="AT65" s="583"/>
      <c r="AU65" s="583"/>
      <c r="AV65" s="583"/>
      <c r="AW65" s="583"/>
      <c r="AX65" s="583"/>
      <c r="AY65" s="583"/>
      <c r="AZ65" s="583"/>
      <c r="BA65" s="583"/>
      <c r="BB65" s="583"/>
      <c r="BC65" s="583"/>
      <c r="BD65" s="583"/>
      <c r="BE65" s="583"/>
      <c r="BF65" s="583"/>
      <c r="BG65" s="583"/>
      <c r="BH65" s="583"/>
      <c r="BI65" s="583"/>
      <c r="BJ65" s="602">
        <v>12</v>
      </c>
      <c r="BK65" s="602">
        <v>15</v>
      </c>
      <c r="BL65" s="602">
        <v>5</v>
      </c>
      <c r="BM65" s="602">
        <v>15</v>
      </c>
      <c r="BN65" s="602">
        <v>22</v>
      </c>
      <c r="BO65" s="602">
        <v>29</v>
      </c>
      <c r="BP65" s="602">
        <v>5</v>
      </c>
      <c r="BQ65" s="602">
        <v>5</v>
      </c>
      <c r="BR65" s="602">
        <v>13</v>
      </c>
      <c r="BS65" s="602">
        <v>3</v>
      </c>
      <c r="BT65" s="602">
        <v>-1</v>
      </c>
      <c r="BU65" s="602">
        <v>16</v>
      </c>
      <c r="BV65" s="604">
        <v>26</v>
      </c>
    </row>
    <row r="66" spans="1:74" ht="18">
      <c r="A66" s="8" t="s">
        <v>499</v>
      </c>
      <c r="B66" s="598" t="s">
        <v>61</v>
      </c>
      <c r="C66" s="598" t="s">
        <v>61</v>
      </c>
      <c r="D66" s="598" t="s">
        <v>61</v>
      </c>
      <c r="E66" s="598" t="s">
        <v>61</v>
      </c>
      <c r="F66" s="598" t="s">
        <v>61</v>
      </c>
      <c r="G66" s="598" t="s">
        <v>61</v>
      </c>
      <c r="H66" s="598" t="s">
        <v>61</v>
      </c>
      <c r="I66" s="598" t="s">
        <v>61</v>
      </c>
      <c r="J66" s="598" t="s">
        <v>61</v>
      </c>
      <c r="K66" s="598" t="s">
        <v>61</v>
      </c>
      <c r="L66" s="598" t="s">
        <v>61</v>
      </c>
      <c r="M66" s="598" t="s">
        <v>61</v>
      </c>
      <c r="N66" s="598" t="s">
        <v>61</v>
      </c>
      <c r="O66" s="597">
        <v>18</v>
      </c>
      <c r="P66" s="597">
        <v>1</v>
      </c>
      <c r="Q66" s="597">
        <v>0</v>
      </c>
      <c r="R66" s="598" t="s">
        <v>61</v>
      </c>
      <c r="S66" s="597">
        <v>5</v>
      </c>
      <c r="T66" s="597">
        <v>1</v>
      </c>
      <c r="U66" s="597">
        <v>14</v>
      </c>
      <c r="V66" s="597">
        <v>0</v>
      </c>
      <c r="W66" s="597">
        <v>9</v>
      </c>
      <c r="X66" s="597">
        <v>1</v>
      </c>
      <c r="Y66" s="597">
        <v>-2</v>
      </c>
      <c r="Z66" s="606">
        <v>8</v>
      </c>
      <c r="AA66" s="606">
        <v>30</v>
      </c>
      <c r="AB66" s="606">
        <v>0</v>
      </c>
      <c r="AC66" s="606">
        <v>-8</v>
      </c>
      <c r="AD66" s="606">
        <v>0</v>
      </c>
      <c r="AE66" s="606">
        <v>21</v>
      </c>
      <c r="AF66" s="606">
        <v>4</v>
      </c>
      <c r="AG66" s="606">
        <v>2</v>
      </c>
      <c r="AH66" s="606">
        <v>19</v>
      </c>
      <c r="AI66" s="606">
        <v>22</v>
      </c>
      <c r="AJ66" s="606">
        <v>6</v>
      </c>
      <c r="AK66" s="606">
        <v>-1</v>
      </c>
      <c r="AL66" s="606">
        <v>14</v>
      </c>
      <c r="AM66" s="606">
        <v>18</v>
      </c>
      <c r="AN66" s="606">
        <v>5</v>
      </c>
      <c r="AO66" s="606">
        <v>-1</v>
      </c>
      <c r="AP66" s="606">
        <v>12</v>
      </c>
      <c r="AQ66" s="606">
        <v>16</v>
      </c>
      <c r="AR66" s="606">
        <v>6</v>
      </c>
      <c r="AS66" s="606">
        <v>-2</v>
      </c>
      <c r="AT66" s="606">
        <v>9</v>
      </c>
      <c r="AU66" s="606">
        <v>18</v>
      </c>
      <c r="AV66" s="606">
        <v>7</v>
      </c>
      <c r="AW66" s="606">
        <v>4</v>
      </c>
      <c r="AX66" s="606">
        <v>1</v>
      </c>
      <c r="AY66" s="606">
        <v>19</v>
      </c>
      <c r="AZ66" s="606">
        <v>8</v>
      </c>
      <c r="BA66" s="606">
        <v>4</v>
      </c>
      <c r="BB66" s="606">
        <v>5</v>
      </c>
      <c r="BC66" s="606">
        <v>26</v>
      </c>
      <c r="BD66" s="606">
        <v>5</v>
      </c>
      <c r="BE66" s="606">
        <v>0</v>
      </c>
      <c r="BF66" s="606">
        <v>9</v>
      </c>
      <c r="BG66" s="606">
        <v>34</v>
      </c>
      <c r="BH66" s="606">
        <v>15</v>
      </c>
      <c r="BI66" s="606">
        <v>0</v>
      </c>
      <c r="BJ66" s="606">
        <v>12</v>
      </c>
      <c r="BK66" s="606">
        <v>15</v>
      </c>
      <c r="BL66" s="606">
        <v>5</v>
      </c>
      <c r="BM66" s="606">
        <v>15</v>
      </c>
      <c r="BN66" s="606">
        <v>22</v>
      </c>
      <c r="BO66" s="606">
        <v>29</v>
      </c>
      <c r="BP66" s="606">
        <v>5</v>
      </c>
      <c r="BQ66" s="606">
        <v>5</v>
      </c>
      <c r="BR66" s="606">
        <v>-159</v>
      </c>
      <c r="BS66" s="606">
        <v>-24</v>
      </c>
      <c r="BT66" s="606">
        <v>-24</v>
      </c>
      <c r="BU66" s="606">
        <v>-236</v>
      </c>
      <c r="BV66" s="604">
        <v>26</v>
      </c>
    </row>
    <row r="67" spans="1:74" ht="18">
      <c r="A67" s="8" t="s">
        <v>46</v>
      </c>
      <c r="B67" s="598" t="s">
        <v>61</v>
      </c>
      <c r="C67" s="598" t="s">
        <v>61</v>
      </c>
      <c r="D67" s="598" t="s">
        <v>61</v>
      </c>
      <c r="E67" s="598" t="s">
        <v>61</v>
      </c>
      <c r="F67" s="598" t="s">
        <v>61</v>
      </c>
      <c r="G67" s="598" t="s">
        <v>61</v>
      </c>
      <c r="H67" s="598" t="s">
        <v>61</v>
      </c>
      <c r="I67" s="598" t="s">
        <v>61</v>
      </c>
      <c r="J67" s="598" t="s">
        <v>61</v>
      </c>
      <c r="K67" s="598" t="s">
        <v>61</v>
      </c>
      <c r="L67" s="598" t="s">
        <v>61</v>
      </c>
      <c r="M67" s="598" t="s">
        <v>61</v>
      </c>
      <c r="N67" s="598" t="s">
        <v>61</v>
      </c>
      <c r="O67" s="597">
        <v>22</v>
      </c>
      <c r="P67" s="597">
        <v>23</v>
      </c>
      <c r="Q67" s="597">
        <v>22</v>
      </c>
      <c r="R67" s="597">
        <v>19</v>
      </c>
      <c r="S67" s="597">
        <v>18</v>
      </c>
      <c r="T67" s="597">
        <v>18</v>
      </c>
      <c r="U67" s="597">
        <v>20</v>
      </c>
      <c r="V67" s="597">
        <v>20</v>
      </c>
      <c r="W67" s="597">
        <v>22</v>
      </c>
      <c r="X67" s="597">
        <v>21</v>
      </c>
      <c r="Y67" s="597">
        <v>23</v>
      </c>
      <c r="Z67" s="606">
        <v>23</v>
      </c>
      <c r="AA67" s="606">
        <v>31</v>
      </c>
      <c r="AB67" s="606">
        <v>26</v>
      </c>
      <c r="AC67" s="606">
        <v>28</v>
      </c>
      <c r="AD67" s="606">
        <v>29</v>
      </c>
      <c r="AE67" s="606">
        <v>32</v>
      </c>
      <c r="AF67" s="606">
        <v>31</v>
      </c>
      <c r="AG67" s="606">
        <v>29</v>
      </c>
      <c r="AH67" s="606">
        <v>30</v>
      </c>
      <c r="AI67" s="606">
        <v>39</v>
      </c>
      <c r="AJ67" s="606">
        <v>38</v>
      </c>
      <c r="AK67" s="606">
        <v>43</v>
      </c>
      <c r="AL67" s="606">
        <v>40</v>
      </c>
      <c r="AM67" s="606">
        <v>40</v>
      </c>
      <c r="AN67" s="606">
        <v>39</v>
      </c>
      <c r="AO67" s="606">
        <v>28</v>
      </c>
      <c r="AP67" s="606">
        <v>27</v>
      </c>
      <c r="AQ67" s="606">
        <v>32</v>
      </c>
      <c r="AR67" s="606">
        <v>27</v>
      </c>
      <c r="AS67" s="606">
        <v>31</v>
      </c>
      <c r="AT67" s="606">
        <v>28</v>
      </c>
      <c r="AU67" s="606">
        <v>30</v>
      </c>
      <c r="AV67" s="606">
        <v>31</v>
      </c>
      <c r="AW67" s="606">
        <v>34</v>
      </c>
      <c r="AX67" s="606">
        <v>36</v>
      </c>
      <c r="AY67" s="606">
        <v>35</v>
      </c>
      <c r="AZ67" s="606">
        <v>35</v>
      </c>
      <c r="BA67" s="606">
        <v>37</v>
      </c>
      <c r="BB67" s="606">
        <v>37</v>
      </c>
      <c r="BC67" s="606">
        <v>36</v>
      </c>
      <c r="BD67" s="606">
        <v>36</v>
      </c>
      <c r="BE67" s="606">
        <v>38</v>
      </c>
      <c r="BF67" s="606">
        <v>36</v>
      </c>
      <c r="BG67" s="606">
        <v>37</v>
      </c>
      <c r="BH67" s="606">
        <v>38</v>
      </c>
      <c r="BI67" s="606">
        <v>41</v>
      </c>
      <c r="BJ67" s="606">
        <v>40</v>
      </c>
      <c r="BK67" s="606">
        <v>38</v>
      </c>
      <c r="BL67" s="606">
        <v>33</v>
      </c>
      <c r="BM67" s="606">
        <v>33</v>
      </c>
      <c r="BN67" s="606">
        <v>35</v>
      </c>
      <c r="BO67" s="606">
        <v>33</v>
      </c>
      <c r="BP67" s="606">
        <v>36</v>
      </c>
      <c r="BQ67" s="606">
        <v>39</v>
      </c>
      <c r="BR67" s="606">
        <v>31</v>
      </c>
      <c r="BS67" s="606">
        <v>34</v>
      </c>
      <c r="BT67" s="606">
        <v>40</v>
      </c>
      <c r="BU67" s="606">
        <v>45</v>
      </c>
      <c r="BV67" s="604">
        <v>23</v>
      </c>
    </row>
    <row r="68" spans="1:74" ht="18">
      <c r="A68" s="8"/>
      <c r="B68" s="561"/>
      <c r="C68" s="561"/>
      <c r="D68" s="561"/>
      <c r="E68" s="561"/>
      <c r="F68" s="561"/>
      <c r="G68" s="561"/>
      <c r="H68" s="561"/>
      <c r="I68" s="561"/>
      <c r="J68" s="561"/>
      <c r="K68" s="561"/>
      <c r="L68" s="561"/>
      <c r="M68" s="561"/>
      <c r="N68" s="561"/>
      <c r="O68" s="597"/>
      <c r="P68" s="597"/>
      <c r="Q68" s="597"/>
      <c r="R68" s="597"/>
      <c r="S68" s="597"/>
      <c r="T68" s="597"/>
      <c r="U68" s="597"/>
      <c r="V68" s="597"/>
      <c r="W68" s="597"/>
      <c r="X68" s="597"/>
      <c r="Y68" s="597"/>
      <c r="Z68" s="606"/>
      <c r="AA68" s="606"/>
      <c r="AB68" s="606"/>
      <c r="AF68" s="612"/>
      <c r="AG68" s="612"/>
      <c r="AH68" s="612"/>
      <c r="AI68" s="612"/>
      <c r="AJ68" s="612"/>
      <c r="AK68" s="612"/>
      <c r="AM68" s="583"/>
      <c r="AN68" s="583"/>
      <c r="AO68" s="583"/>
      <c r="AP68" s="583"/>
      <c r="AQ68" s="583"/>
      <c r="AR68" s="583"/>
      <c r="AS68" s="583"/>
      <c r="AT68" s="583"/>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604"/>
    </row>
    <row r="69" spans="1:74" ht="18">
      <c r="A69" s="8" t="s">
        <v>312</v>
      </c>
      <c r="B69" s="561" t="s">
        <v>61</v>
      </c>
      <c r="C69" s="561" t="s">
        <v>61</v>
      </c>
      <c r="D69" s="561" t="s">
        <v>61</v>
      </c>
      <c r="E69" s="561" t="s">
        <v>61</v>
      </c>
      <c r="F69" s="561" t="s">
        <v>61</v>
      </c>
      <c r="G69" s="561" t="s">
        <v>61</v>
      </c>
      <c r="H69" s="561" t="s">
        <v>61</v>
      </c>
      <c r="I69" s="561" t="s">
        <v>61</v>
      </c>
      <c r="J69" s="561" t="s">
        <v>61</v>
      </c>
      <c r="K69" s="561" t="s">
        <v>61</v>
      </c>
      <c r="L69" s="561" t="s">
        <v>61</v>
      </c>
      <c r="M69" s="561" t="s">
        <v>61</v>
      </c>
      <c r="N69" s="561" t="s">
        <v>61</v>
      </c>
      <c r="O69" s="561">
        <v>45</v>
      </c>
      <c r="P69" s="561">
        <v>107</v>
      </c>
      <c r="Q69" s="561">
        <v>104</v>
      </c>
      <c r="R69" s="561">
        <v>21</v>
      </c>
      <c r="S69" s="561">
        <v>38</v>
      </c>
      <c r="T69" s="561">
        <v>58</v>
      </c>
      <c r="U69" s="561">
        <v>98</v>
      </c>
      <c r="V69" s="561">
        <v>91</v>
      </c>
      <c r="W69" s="561">
        <v>167</v>
      </c>
      <c r="X69" s="561">
        <v>84</v>
      </c>
      <c r="Y69" s="561">
        <v>257</v>
      </c>
      <c r="Z69" s="526">
        <v>75</v>
      </c>
      <c r="AA69" s="526">
        <v>192</v>
      </c>
      <c r="AB69" s="526">
        <v>195</v>
      </c>
      <c r="AC69" s="526">
        <v>208</v>
      </c>
      <c r="AD69" s="526">
        <v>81</v>
      </c>
      <c r="AE69" s="526">
        <v>126</v>
      </c>
      <c r="AF69" s="526">
        <v>104</v>
      </c>
      <c r="AG69" s="526">
        <v>257</v>
      </c>
      <c r="AH69" s="526">
        <v>71</v>
      </c>
      <c r="AI69" s="526">
        <v>98</v>
      </c>
      <c r="AJ69" s="526">
        <v>125</v>
      </c>
      <c r="AK69" s="526">
        <v>141</v>
      </c>
      <c r="AL69" s="526">
        <v>58</v>
      </c>
      <c r="AM69" s="606">
        <v>71</v>
      </c>
      <c r="AN69" s="606">
        <v>105</v>
      </c>
      <c r="AO69" s="606">
        <v>106</v>
      </c>
      <c r="AP69" s="606">
        <v>45</v>
      </c>
      <c r="AQ69" s="606">
        <v>69</v>
      </c>
      <c r="AR69" s="606">
        <v>84</v>
      </c>
      <c r="AS69" s="606">
        <v>87</v>
      </c>
      <c r="AT69" s="606">
        <v>40</v>
      </c>
      <c r="AU69" s="606">
        <v>53</v>
      </c>
      <c r="AV69" s="606">
        <v>41</v>
      </c>
      <c r="AW69" s="606">
        <v>67</v>
      </c>
      <c r="AX69" s="606">
        <v>32</v>
      </c>
      <c r="AY69" s="606">
        <v>42</v>
      </c>
      <c r="AZ69" s="606">
        <v>32</v>
      </c>
      <c r="BA69" s="606">
        <v>47</v>
      </c>
      <c r="BB69" s="606">
        <v>10</v>
      </c>
      <c r="BC69" s="606">
        <v>9</v>
      </c>
      <c r="BD69" s="606">
        <v>10</v>
      </c>
      <c r="BE69" s="606">
        <v>24</v>
      </c>
      <c r="BF69" s="606">
        <v>5</v>
      </c>
      <c r="BG69" s="606">
        <v>13</v>
      </c>
      <c r="BH69" s="606">
        <v>13</v>
      </c>
      <c r="BI69" s="606">
        <v>36</v>
      </c>
      <c r="BJ69" s="606">
        <v>3</v>
      </c>
      <c r="BK69" s="606">
        <v>8</v>
      </c>
      <c r="BL69" s="606">
        <v>13</v>
      </c>
      <c r="BM69" s="606">
        <v>20</v>
      </c>
      <c r="BN69" s="606">
        <v>6</v>
      </c>
      <c r="BO69" s="606">
        <v>12</v>
      </c>
      <c r="BP69" s="606">
        <v>8</v>
      </c>
      <c r="BQ69" s="606">
        <v>21</v>
      </c>
      <c r="BR69" s="606">
        <v>4</v>
      </c>
      <c r="BS69" s="606">
        <v>5</v>
      </c>
      <c r="BT69" s="606">
        <v>12</v>
      </c>
      <c r="BU69" s="606">
        <v>37</v>
      </c>
      <c r="BV69" s="604">
        <v>16</v>
      </c>
    </row>
    <row r="70" spans="1:74" ht="18">
      <c r="A70" s="8" t="s">
        <v>313</v>
      </c>
      <c r="B70" s="598" t="s">
        <v>61</v>
      </c>
      <c r="C70" s="598" t="s">
        <v>61</v>
      </c>
      <c r="D70" s="598">
        <v>2</v>
      </c>
      <c r="E70" s="598" t="s">
        <v>61</v>
      </c>
      <c r="F70" s="598" t="s">
        <v>61</v>
      </c>
      <c r="G70" s="598" t="s">
        <v>61</v>
      </c>
      <c r="H70" s="598" t="s">
        <v>61</v>
      </c>
      <c r="I70" s="598">
        <v>140</v>
      </c>
      <c r="J70" s="598" t="s">
        <v>61</v>
      </c>
      <c r="K70" s="598" t="s">
        <v>61</v>
      </c>
      <c r="L70" s="598">
        <v>245</v>
      </c>
      <c r="M70" s="598" t="s">
        <v>61</v>
      </c>
      <c r="N70" s="598">
        <v>1031</v>
      </c>
      <c r="O70" s="597">
        <v>-2</v>
      </c>
      <c r="P70" s="597">
        <v>441</v>
      </c>
      <c r="Q70" s="597">
        <v>22</v>
      </c>
      <c r="R70" s="597">
        <v>0</v>
      </c>
      <c r="S70" s="597">
        <v>3</v>
      </c>
      <c r="T70" s="597">
        <v>0</v>
      </c>
      <c r="U70" s="597">
        <v>0</v>
      </c>
      <c r="V70" s="598" t="s">
        <v>61</v>
      </c>
      <c r="W70" s="598" t="s">
        <v>61</v>
      </c>
      <c r="X70" s="598" t="s">
        <v>61</v>
      </c>
      <c r="Y70" s="598" t="s">
        <v>61</v>
      </c>
      <c r="Z70" s="607">
        <v>0</v>
      </c>
      <c r="AA70" s="607">
        <v>0</v>
      </c>
      <c r="AB70" s="607">
        <v>24</v>
      </c>
      <c r="AC70" s="607" t="s">
        <v>61</v>
      </c>
      <c r="AD70" s="607">
        <v>0</v>
      </c>
      <c r="AE70" s="607">
        <v>0</v>
      </c>
      <c r="AF70" s="607">
        <v>0</v>
      </c>
      <c r="AG70" s="607" t="s">
        <v>61</v>
      </c>
      <c r="AH70" s="607" t="s">
        <v>61</v>
      </c>
      <c r="AI70" s="607" t="s">
        <v>61</v>
      </c>
      <c r="AJ70" s="607">
        <v>0</v>
      </c>
      <c r="AK70" s="607">
        <v>0</v>
      </c>
      <c r="AL70" s="607">
        <v>1</v>
      </c>
      <c r="AM70" s="607">
        <v>26</v>
      </c>
      <c r="AN70" s="607">
        <v>0</v>
      </c>
      <c r="AO70" s="607">
        <v>0</v>
      </c>
      <c r="AP70" s="607">
        <v>0</v>
      </c>
      <c r="AQ70" s="607">
        <v>0</v>
      </c>
      <c r="AR70" s="607">
        <v>0</v>
      </c>
      <c r="AS70" s="607">
        <v>0</v>
      </c>
      <c r="AT70" s="607">
        <v>0</v>
      </c>
      <c r="AU70" s="607">
        <v>0</v>
      </c>
      <c r="AV70" s="607">
        <v>0</v>
      </c>
      <c r="AW70" s="607">
        <v>0</v>
      </c>
      <c r="AX70" s="607">
        <v>0</v>
      </c>
      <c r="AY70" s="607">
        <v>0</v>
      </c>
      <c r="AZ70" s="607">
        <v>5</v>
      </c>
      <c r="BA70" s="607">
        <v>120</v>
      </c>
      <c r="BB70" s="607">
        <v>6</v>
      </c>
      <c r="BC70" s="607">
        <v>13</v>
      </c>
      <c r="BD70" s="607">
        <v>1</v>
      </c>
      <c r="BE70" s="607">
        <v>42</v>
      </c>
      <c r="BF70" s="607">
        <v>0</v>
      </c>
      <c r="BG70" s="607">
        <v>1</v>
      </c>
      <c r="BH70" s="607">
        <v>3</v>
      </c>
      <c r="BI70" s="607">
        <v>62</v>
      </c>
      <c r="BJ70" s="607">
        <v>1</v>
      </c>
      <c r="BK70" s="607">
        <v>39</v>
      </c>
      <c r="BL70" s="607">
        <v>9</v>
      </c>
      <c r="BM70" s="607">
        <v>-1</v>
      </c>
      <c r="BN70" s="607">
        <v>0</v>
      </c>
      <c r="BO70" s="607">
        <v>18</v>
      </c>
      <c r="BP70" s="607">
        <v>16</v>
      </c>
      <c r="BQ70" s="607">
        <v>1</v>
      </c>
      <c r="BR70" s="607">
        <v>7</v>
      </c>
      <c r="BS70" s="607">
        <v>-3</v>
      </c>
      <c r="BT70" s="607">
        <v>0</v>
      </c>
      <c r="BU70" s="607">
        <v>0</v>
      </c>
      <c r="BV70" s="604">
        <v>0</v>
      </c>
    </row>
    <row r="71" spans="1:74" s="612" customFormat="1" ht="21">
      <c r="A71" s="8" t="s">
        <v>516</v>
      </c>
      <c r="B71" s="598">
        <v>151</v>
      </c>
      <c r="C71" s="598">
        <v>151</v>
      </c>
      <c r="D71" s="598">
        <v>153</v>
      </c>
      <c r="E71" s="598">
        <v>153</v>
      </c>
      <c r="F71" s="598">
        <v>153</v>
      </c>
      <c r="G71" s="598">
        <v>153</v>
      </c>
      <c r="H71" s="598">
        <v>360</v>
      </c>
      <c r="I71" s="598">
        <v>294</v>
      </c>
      <c r="J71" s="598">
        <v>302</v>
      </c>
      <c r="K71" s="598">
        <v>305</v>
      </c>
      <c r="L71" s="598">
        <v>482</v>
      </c>
      <c r="M71" s="598">
        <v>456</v>
      </c>
      <c r="N71" s="598">
        <v>2541</v>
      </c>
      <c r="O71" s="597">
        <v>2589</v>
      </c>
      <c r="P71" s="597">
        <v>2691</v>
      </c>
      <c r="Q71" s="597">
        <v>2476</v>
      </c>
      <c r="R71" s="597">
        <v>2273</v>
      </c>
      <c r="S71" s="597">
        <v>2327</v>
      </c>
      <c r="T71" s="597">
        <v>2370</v>
      </c>
      <c r="U71" s="597">
        <v>2542</v>
      </c>
      <c r="V71" s="597">
        <v>2790</v>
      </c>
      <c r="W71" s="597">
        <v>3024</v>
      </c>
      <c r="X71" s="597">
        <v>2835</v>
      </c>
      <c r="Y71" s="597">
        <v>3173</v>
      </c>
      <c r="Z71" s="606">
        <v>3312</v>
      </c>
      <c r="AA71" s="606">
        <v>3441</v>
      </c>
      <c r="AB71" s="606">
        <v>3390</v>
      </c>
      <c r="AC71" s="606">
        <v>3692</v>
      </c>
      <c r="AD71" s="606">
        <v>3984</v>
      </c>
      <c r="AE71" s="606">
        <v>3840</v>
      </c>
      <c r="AF71" s="606">
        <v>4051</v>
      </c>
      <c r="AG71" s="606">
        <v>4309</v>
      </c>
      <c r="AH71" s="606">
        <v>4450</v>
      </c>
      <c r="AI71" s="606">
        <v>4193</v>
      </c>
      <c r="AJ71" s="606">
        <v>4189</v>
      </c>
      <c r="AK71" s="606">
        <v>4150</v>
      </c>
      <c r="AL71" s="606">
        <v>3893</v>
      </c>
      <c r="AM71" s="606">
        <v>4114</v>
      </c>
      <c r="AN71" s="606">
        <v>3904</v>
      </c>
      <c r="AO71" s="606">
        <v>2769</v>
      </c>
      <c r="AP71" s="607">
        <v>3255</v>
      </c>
      <c r="AQ71" s="607">
        <v>3297</v>
      </c>
      <c r="AR71" s="607">
        <v>2866</v>
      </c>
      <c r="AS71" s="607">
        <v>2663</v>
      </c>
      <c r="AT71" s="607">
        <v>2765</v>
      </c>
      <c r="AU71" s="607">
        <v>2964</v>
      </c>
      <c r="AV71" s="607">
        <v>3009</v>
      </c>
      <c r="AW71" s="607">
        <v>3402</v>
      </c>
      <c r="AX71" s="607">
        <v>3662</v>
      </c>
      <c r="AY71" s="607">
        <v>3250</v>
      </c>
      <c r="AZ71" s="607">
        <v>3214</v>
      </c>
      <c r="BA71" s="607">
        <v>3284</v>
      </c>
      <c r="BB71" s="607">
        <v>3210</v>
      </c>
      <c r="BC71" s="607">
        <v>3077</v>
      </c>
      <c r="BD71" s="607">
        <v>2943</v>
      </c>
      <c r="BE71" s="607">
        <v>2903</v>
      </c>
      <c r="BF71" s="607">
        <v>3144</v>
      </c>
      <c r="BG71" s="607">
        <v>3179</v>
      </c>
      <c r="BH71" s="607">
        <v>3201</v>
      </c>
      <c r="BI71" s="607">
        <v>3319</v>
      </c>
      <c r="BJ71" s="607">
        <v>2697</v>
      </c>
      <c r="BK71" s="607">
        <v>2881</v>
      </c>
      <c r="BL71" s="607">
        <v>2465</v>
      </c>
      <c r="BM71" s="607">
        <v>2597</v>
      </c>
      <c r="BN71" s="607">
        <v>2619</v>
      </c>
      <c r="BO71" s="607">
        <v>2639</v>
      </c>
      <c r="BP71" s="607">
        <v>2626</v>
      </c>
      <c r="BQ71" s="607">
        <v>2601</v>
      </c>
      <c r="BR71" s="607">
        <v>2157</v>
      </c>
      <c r="BS71" s="607">
        <v>3441</v>
      </c>
      <c r="BT71" s="607">
        <v>3484</v>
      </c>
      <c r="BU71" s="607">
        <v>1825</v>
      </c>
      <c r="BV71" s="605">
        <v>1727</v>
      </c>
    </row>
    <row r="72" spans="1:74" s="612" customFormat="1" ht="21">
      <c r="A72" s="8" t="s">
        <v>517</v>
      </c>
      <c r="B72" s="598" t="s">
        <v>61</v>
      </c>
      <c r="C72" s="598" t="s">
        <v>61</v>
      </c>
      <c r="D72" s="598" t="s">
        <v>61</v>
      </c>
      <c r="E72" s="598" t="s">
        <v>61</v>
      </c>
      <c r="F72" s="598" t="s">
        <v>61</v>
      </c>
      <c r="G72" s="598" t="s">
        <v>61</v>
      </c>
      <c r="H72" s="598" t="s">
        <v>61</v>
      </c>
      <c r="I72" s="598" t="s">
        <v>61</v>
      </c>
      <c r="J72" s="598" t="s">
        <v>61</v>
      </c>
      <c r="K72" s="598" t="s">
        <v>61</v>
      </c>
      <c r="L72" s="598" t="s">
        <v>61</v>
      </c>
      <c r="M72" s="598" t="s">
        <v>61</v>
      </c>
      <c r="N72" s="598">
        <v>277</v>
      </c>
      <c r="O72" s="597">
        <v>260</v>
      </c>
      <c r="P72" s="597">
        <v>271</v>
      </c>
      <c r="Q72" s="597">
        <v>271</v>
      </c>
      <c r="R72" s="597">
        <v>255</v>
      </c>
      <c r="S72" s="597">
        <v>265</v>
      </c>
      <c r="T72" s="597">
        <v>258</v>
      </c>
      <c r="U72" s="597">
        <v>282</v>
      </c>
      <c r="V72" s="597">
        <v>301</v>
      </c>
      <c r="W72" s="597">
        <v>334</v>
      </c>
      <c r="X72" s="597">
        <v>313</v>
      </c>
      <c r="Y72" s="597">
        <v>356</v>
      </c>
      <c r="Z72" s="606">
        <v>394</v>
      </c>
      <c r="AA72" s="606">
        <v>390</v>
      </c>
      <c r="AB72" s="606">
        <v>381</v>
      </c>
      <c r="AC72" s="606">
        <v>419</v>
      </c>
      <c r="AD72" s="606">
        <v>435</v>
      </c>
      <c r="AE72" s="606">
        <v>401</v>
      </c>
      <c r="AF72" s="606">
        <v>412</v>
      </c>
      <c r="AG72" s="606">
        <v>461</v>
      </c>
      <c r="AH72" s="606">
        <v>452</v>
      </c>
      <c r="AI72" s="606">
        <v>400</v>
      </c>
      <c r="AJ72" s="606">
        <v>394</v>
      </c>
      <c r="AK72" s="606">
        <v>304</v>
      </c>
      <c r="AL72" s="606">
        <v>275</v>
      </c>
      <c r="AM72" s="606">
        <v>244</v>
      </c>
      <c r="AN72" s="606">
        <v>234</v>
      </c>
      <c r="AO72" s="606">
        <v>172</v>
      </c>
      <c r="AP72" s="607">
        <v>151</v>
      </c>
      <c r="AQ72" s="607">
        <v>138</v>
      </c>
      <c r="AR72" s="607">
        <v>129</v>
      </c>
      <c r="AS72" s="607">
        <v>102</v>
      </c>
      <c r="AT72" s="607">
        <v>109</v>
      </c>
      <c r="AU72" s="607">
        <v>93</v>
      </c>
      <c r="AV72" s="607">
        <v>94</v>
      </c>
      <c r="AW72" s="607">
        <v>119</v>
      </c>
      <c r="AX72" s="607">
        <v>142</v>
      </c>
      <c r="AY72" s="607">
        <v>94</v>
      </c>
      <c r="AZ72" s="607">
        <v>97</v>
      </c>
      <c r="BA72" s="607">
        <v>124</v>
      </c>
      <c r="BB72" s="607">
        <v>119</v>
      </c>
      <c r="BC72" s="607">
        <v>91</v>
      </c>
      <c r="BD72" s="607">
        <v>89</v>
      </c>
      <c r="BE72" s="607">
        <v>114</v>
      </c>
      <c r="BF72" s="607">
        <v>104</v>
      </c>
      <c r="BG72" s="607">
        <v>86</v>
      </c>
      <c r="BH72" s="607">
        <v>95</v>
      </c>
      <c r="BI72" s="607">
        <v>107</v>
      </c>
      <c r="BJ72" s="607">
        <v>85</v>
      </c>
      <c r="BK72" s="607">
        <v>67</v>
      </c>
      <c r="BL72" s="607">
        <v>68</v>
      </c>
      <c r="BM72" s="607">
        <v>166</v>
      </c>
      <c r="BN72" s="607">
        <v>102</v>
      </c>
      <c r="BO72" s="607">
        <v>67</v>
      </c>
      <c r="BP72" s="607">
        <v>75</v>
      </c>
      <c r="BQ72" s="607">
        <v>93</v>
      </c>
      <c r="BR72" s="607">
        <v>186</v>
      </c>
      <c r="BS72" s="607">
        <v>89</v>
      </c>
      <c r="BT72" s="607">
        <v>155</v>
      </c>
      <c r="BU72" s="607">
        <v>134</v>
      </c>
      <c r="BV72" s="605">
        <v>132</v>
      </c>
    </row>
    <row r="73" spans="1:74" s="612" customFormat="1" ht="18">
      <c r="A73" s="8" t="s">
        <v>500</v>
      </c>
      <c r="B73" s="598">
        <v>151</v>
      </c>
      <c r="C73" s="598">
        <v>151</v>
      </c>
      <c r="D73" s="598">
        <v>153</v>
      </c>
      <c r="E73" s="598">
        <v>153</v>
      </c>
      <c r="F73" s="598">
        <v>153</v>
      </c>
      <c r="G73" s="598">
        <v>153</v>
      </c>
      <c r="H73" s="598">
        <v>360</v>
      </c>
      <c r="I73" s="598">
        <v>294</v>
      </c>
      <c r="J73" s="598">
        <v>302</v>
      </c>
      <c r="K73" s="598">
        <v>305</v>
      </c>
      <c r="L73" s="598">
        <v>482</v>
      </c>
      <c r="M73" s="598">
        <v>456</v>
      </c>
      <c r="N73" s="598">
        <v>2264</v>
      </c>
      <c r="O73" s="597">
        <v>2329</v>
      </c>
      <c r="P73" s="597">
        <v>2420</v>
      </c>
      <c r="Q73" s="597">
        <v>2205</v>
      </c>
      <c r="R73" s="597">
        <v>2018</v>
      </c>
      <c r="S73" s="597">
        <v>2062</v>
      </c>
      <c r="T73" s="597">
        <v>2112</v>
      </c>
      <c r="U73" s="597">
        <v>2260</v>
      </c>
      <c r="V73" s="597">
        <v>2489</v>
      </c>
      <c r="W73" s="597">
        <v>2690</v>
      </c>
      <c r="X73" s="597">
        <v>2522</v>
      </c>
      <c r="Y73" s="597">
        <v>2817</v>
      </c>
      <c r="Z73" s="606">
        <v>2918</v>
      </c>
      <c r="AA73" s="606">
        <v>3051</v>
      </c>
      <c r="AB73" s="606">
        <v>3009</v>
      </c>
      <c r="AC73" s="606">
        <v>3273</v>
      </c>
      <c r="AD73" s="606">
        <v>3549</v>
      </c>
      <c r="AE73" s="606">
        <v>3439</v>
      </c>
      <c r="AF73" s="606">
        <v>3639</v>
      </c>
      <c r="AG73" s="606">
        <v>3848</v>
      </c>
      <c r="AH73" s="606">
        <v>3998</v>
      </c>
      <c r="AI73" s="606">
        <v>3793</v>
      </c>
      <c r="AJ73" s="606">
        <v>3795</v>
      </c>
      <c r="AK73" s="606">
        <v>3846</v>
      </c>
      <c r="AL73" s="606">
        <v>3619</v>
      </c>
      <c r="AM73" s="607">
        <v>3870</v>
      </c>
      <c r="AN73" s="607">
        <v>3670</v>
      </c>
      <c r="AO73" s="607">
        <v>2597</v>
      </c>
      <c r="AP73" s="607">
        <v>3104</v>
      </c>
      <c r="AQ73" s="607">
        <v>3159</v>
      </c>
      <c r="AR73" s="607">
        <v>2736</v>
      </c>
      <c r="AS73" s="607">
        <v>2561</v>
      </c>
      <c r="AT73" s="607">
        <v>2656</v>
      </c>
      <c r="AU73" s="607">
        <v>2871</v>
      </c>
      <c r="AV73" s="607">
        <v>2916</v>
      </c>
      <c r="AW73" s="607">
        <v>3284</v>
      </c>
      <c r="AX73" s="607">
        <v>3520</v>
      </c>
      <c r="AY73" s="607">
        <v>3156</v>
      </c>
      <c r="AZ73" s="607">
        <v>3117</v>
      </c>
      <c r="BA73" s="607">
        <v>3161</v>
      </c>
      <c r="BB73" s="607">
        <v>3091</v>
      </c>
      <c r="BC73" s="607">
        <v>2986</v>
      </c>
      <c r="BD73" s="607">
        <v>2853</v>
      </c>
      <c r="BE73" s="607">
        <v>2789</v>
      </c>
      <c r="BF73" s="607">
        <v>3040</v>
      </c>
      <c r="BG73" s="607">
        <v>3093</v>
      </c>
      <c r="BH73" s="607">
        <v>3107</v>
      </c>
      <c r="BI73" s="607">
        <v>3212</v>
      </c>
      <c r="BJ73" s="607">
        <v>2612</v>
      </c>
      <c r="BK73" s="607">
        <v>2813</v>
      </c>
      <c r="BL73" s="607">
        <v>2398</v>
      </c>
      <c r="BM73" s="607">
        <v>2431</v>
      </c>
      <c r="BN73" s="607">
        <v>2517</v>
      </c>
      <c r="BO73" s="607">
        <v>2572</v>
      </c>
      <c r="BP73" s="607">
        <v>2551</v>
      </c>
      <c r="BQ73" s="607">
        <v>2508</v>
      </c>
      <c r="BR73" s="607">
        <v>1970</v>
      </c>
      <c r="BS73" s="607">
        <v>3353</v>
      </c>
      <c r="BT73" s="607">
        <v>3329</v>
      </c>
      <c r="BU73" s="607">
        <v>1691</v>
      </c>
      <c r="BV73" s="605">
        <v>1595</v>
      </c>
    </row>
    <row r="74" spans="1:74" ht="18" hidden="1" outlineLevel="1">
      <c r="A74" s="8" t="s">
        <v>501</v>
      </c>
      <c r="B74" s="598">
        <v>151</v>
      </c>
      <c r="C74" s="598">
        <v>151</v>
      </c>
      <c r="D74" s="598">
        <v>153</v>
      </c>
      <c r="E74" s="598">
        <v>153</v>
      </c>
      <c r="F74" s="598">
        <v>153</v>
      </c>
      <c r="G74" s="598">
        <v>153</v>
      </c>
      <c r="H74" s="598">
        <v>360</v>
      </c>
      <c r="I74" s="598">
        <v>294</v>
      </c>
      <c r="J74" s="598">
        <v>302</v>
      </c>
      <c r="K74" s="598">
        <v>305</v>
      </c>
      <c r="L74" s="598">
        <v>482</v>
      </c>
      <c r="M74" s="598">
        <v>456</v>
      </c>
      <c r="N74" s="598">
        <v>2264</v>
      </c>
      <c r="O74" s="597">
        <v>2329</v>
      </c>
      <c r="P74" s="597">
        <v>2420</v>
      </c>
      <c r="Q74" s="597">
        <v>2205</v>
      </c>
      <c r="R74" s="597">
        <v>2018</v>
      </c>
      <c r="S74" s="597">
        <v>2062</v>
      </c>
      <c r="T74" s="597">
        <v>2112</v>
      </c>
      <c r="U74" s="597">
        <v>2260</v>
      </c>
      <c r="V74" s="598">
        <v>2489</v>
      </c>
      <c r="W74" s="598">
        <v>2690</v>
      </c>
      <c r="X74" s="598">
        <v>2522</v>
      </c>
      <c r="Y74" s="598">
        <v>2817</v>
      </c>
      <c r="Z74" s="607">
        <v>2918</v>
      </c>
      <c r="AA74" s="607">
        <v>3051</v>
      </c>
      <c r="AB74" s="607">
        <v>3009</v>
      </c>
      <c r="AC74" s="607">
        <v>3273</v>
      </c>
      <c r="AD74" s="607">
        <v>3549</v>
      </c>
      <c r="AE74" s="607">
        <v>3439</v>
      </c>
      <c r="AF74" s="607">
        <v>3639</v>
      </c>
      <c r="AG74" s="607">
        <v>3848</v>
      </c>
      <c r="AH74" s="607">
        <v>3998</v>
      </c>
      <c r="AI74" s="607">
        <v>3793</v>
      </c>
      <c r="AJ74" s="607">
        <v>3795</v>
      </c>
      <c r="AK74" s="607">
        <v>3846</v>
      </c>
      <c r="AL74" s="607">
        <v>3619</v>
      </c>
      <c r="AM74" s="607">
        <v>3870</v>
      </c>
      <c r="AN74" s="607">
        <v>3670</v>
      </c>
      <c r="AO74" s="607">
        <v>2597</v>
      </c>
      <c r="AP74" s="607">
        <v>3104</v>
      </c>
      <c r="AQ74" s="607">
        <v>3159</v>
      </c>
      <c r="AR74" s="607">
        <v>2736</v>
      </c>
      <c r="AS74" s="607">
        <v>2561</v>
      </c>
      <c r="AT74" s="607"/>
      <c r="AU74" s="607"/>
      <c r="AV74" s="607"/>
      <c r="AW74" s="607"/>
      <c r="AX74" s="607"/>
      <c r="AY74" s="607"/>
      <c r="AZ74" s="607"/>
      <c r="BA74" s="607"/>
      <c r="BB74" s="607"/>
      <c r="BC74" s="607"/>
      <c r="BD74" s="607"/>
      <c r="BE74" s="607"/>
      <c r="BF74" s="607"/>
      <c r="BG74" s="607"/>
      <c r="BH74" s="607"/>
      <c r="BI74" s="607"/>
      <c r="BJ74" s="607"/>
      <c r="BK74" s="607"/>
      <c r="BL74" s="607"/>
      <c r="BM74" s="607"/>
      <c r="BN74" s="607"/>
      <c r="BO74" s="607"/>
      <c r="BP74" s="607"/>
      <c r="BQ74" s="607"/>
      <c r="BR74" s="607"/>
      <c r="BS74" s="607"/>
      <c r="BT74" s="607"/>
      <c r="BU74" s="607"/>
      <c r="BV74" s="605"/>
    </row>
    <row r="75" spans="1:74" s="612" customFormat="1" ht="18" collapsed="1">
      <c r="A75" s="8"/>
      <c r="B75" s="598"/>
      <c r="C75" s="598"/>
      <c r="D75" s="598"/>
      <c r="E75" s="598"/>
      <c r="F75" s="598"/>
      <c r="G75" s="598"/>
      <c r="H75" s="598"/>
      <c r="I75" s="598"/>
      <c r="J75" s="598"/>
      <c r="K75" s="598"/>
      <c r="L75" s="598"/>
      <c r="M75" s="598"/>
      <c r="N75" s="598"/>
      <c r="O75" s="597"/>
      <c r="P75" s="597"/>
      <c r="Q75" s="597"/>
      <c r="R75" s="597"/>
      <c r="S75" s="597"/>
      <c r="T75" s="597"/>
      <c r="U75" s="597"/>
      <c r="V75" s="597"/>
      <c r="W75" s="597"/>
      <c r="X75" s="597"/>
      <c r="Y75" s="597"/>
      <c r="Z75" s="606"/>
      <c r="AA75" s="606"/>
      <c r="AB75" s="606"/>
      <c r="AC75" s="606"/>
      <c r="AD75" s="606"/>
      <c r="AE75" s="606"/>
      <c r="AF75" s="606"/>
      <c r="AG75" s="606"/>
      <c r="AH75" s="606"/>
      <c r="AI75" s="606"/>
      <c r="AJ75" s="606"/>
      <c r="AK75" s="606"/>
      <c r="AL75" s="606"/>
      <c r="AM75" s="607"/>
      <c r="AN75" s="607"/>
      <c r="AO75" s="607"/>
      <c r="AP75" s="607"/>
      <c r="AQ75" s="607"/>
      <c r="AR75" s="607"/>
      <c r="AS75" s="607"/>
      <c r="AT75" s="607"/>
      <c r="AU75" s="607"/>
      <c r="AV75" s="607"/>
      <c r="AW75" s="607"/>
      <c r="AX75" s="607"/>
      <c r="AY75" s="607"/>
      <c r="AZ75" s="607"/>
      <c r="BA75" s="607"/>
      <c r="BB75" s="607"/>
      <c r="BC75" s="607"/>
      <c r="BD75" s="607"/>
      <c r="BE75" s="607"/>
      <c r="BF75" s="607"/>
      <c r="BG75" s="607"/>
      <c r="BH75" s="607"/>
      <c r="BI75" s="607"/>
      <c r="BJ75" s="607"/>
      <c r="BK75" s="607"/>
      <c r="BL75" s="607"/>
      <c r="BM75" s="607"/>
      <c r="BN75" s="607"/>
      <c r="BO75" s="607"/>
      <c r="BP75" s="607"/>
      <c r="BQ75" s="607"/>
      <c r="BR75" s="607"/>
      <c r="BS75" s="607"/>
      <c r="BT75" s="607"/>
      <c r="BU75" s="607"/>
      <c r="BV75" s="605"/>
    </row>
    <row r="76" spans="1:74" ht="18">
      <c r="A76" s="8" t="s">
        <v>502</v>
      </c>
      <c r="B76" s="561" t="s">
        <v>61</v>
      </c>
      <c r="C76" s="561" t="s">
        <v>61</v>
      </c>
      <c r="D76" s="561" t="s">
        <v>61</v>
      </c>
      <c r="E76" s="561" t="s">
        <v>61</v>
      </c>
      <c r="F76" s="561" t="s">
        <v>61</v>
      </c>
      <c r="G76" s="561" t="s">
        <v>61</v>
      </c>
      <c r="H76" s="561" t="s">
        <v>61</v>
      </c>
      <c r="I76" s="561" t="s">
        <v>61</v>
      </c>
      <c r="J76" s="561" t="s">
        <v>61</v>
      </c>
      <c r="K76" s="561" t="s">
        <v>61</v>
      </c>
      <c r="L76" s="561" t="s">
        <v>61</v>
      </c>
      <c r="M76" s="561" t="s">
        <v>61</v>
      </c>
      <c r="N76" s="561" t="s">
        <v>61</v>
      </c>
      <c r="O76" s="597">
        <v>7188</v>
      </c>
      <c r="P76" s="3">
        <v>7254</v>
      </c>
      <c r="Q76" s="3">
        <v>7262</v>
      </c>
      <c r="R76" s="3">
        <v>7136</v>
      </c>
      <c r="S76" s="3">
        <v>6483</v>
      </c>
      <c r="T76" s="3">
        <v>5107</v>
      </c>
      <c r="U76" s="3">
        <v>4855</v>
      </c>
      <c r="V76" s="3">
        <v>4688</v>
      </c>
      <c r="W76" s="3">
        <v>4584</v>
      </c>
      <c r="X76" s="3">
        <v>4332</v>
      </c>
      <c r="Y76" s="3">
        <v>4294</v>
      </c>
      <c r="Z76" s="606">
        <v>4418</v>
      </c>
      <c r="AA76" s="606">
        <v>4497</v>
      </c>
      <c r="AB76" s="606">
        <v>4488</v>
      </c>
      <c r="AC76" s="606">
        <v>4379</v>
      </c>
      <c r="AD76" s="606">
        <v>4337</v>
      </c>
      <c r="AE76" s="606">
        <v>4272</v>
      </c>
      <c r="AF76" s="606">
        <v>4270</v>
      </c>
      <c r="AG76" s="606">
        <v>4253</v>
      </c>
      <c r="AH76" s="606">
        <v>4284</v>
      </c>
      <c r="AI76" s="606">
        <v>4297</v>
      </c>
      <c r="AJ76" s="606">
        <v>4197</v>
      </c>
      <c r="AK76" s="606">
        <v>4162</v>
      </c>
      <c r="AL76" s="606">
        <v>4169</v>
      </c>
      <c r="AM76" s="607">
        <v>4189</v>
      </c>
      <c r="AN76" s="607">
        <v>4253</v>
      </c>
      <c r="AO76" s="607">
        <v>4213</v>
      </c>
      <c r="AP76" s="607">
        <v>4198</v>
      </c>
      <c r="AQ76" s="607">
        <v>4189</v>
      </c>
      <c r="AR76" s="607">
        <v>4172</v>
      </c>
      <c r="AS76" s="607">
        <v>4126</v>
      </c>
      <c r="AT76" s="607">
        <v>3817</v>
      </c>
      <c r="AU76" s="607">
        <v>3757</v>
      </c>
      <c r="AV76" s="607">
        <v>3732</v>
      </c>
      <c r="AW76" s="607">
        <v>3745</v>
      </c>
      <c r="AX76" s="607">
        <v>3769</v>
      </c>
      <c r="AY76" s="607">
        <v>3714</v>
      </c>
      <c r="AZ76" s="607">
        <v>3738</v>
      </c>
      <c r="BA76" s="607">
        <v>3495</v>
      </c>
      <c r="BB76" s="607">
        <v>3401</v>
      </c>
      <c r="BC76" s="607">
        <v>3427</v>
      </c>
      <c r="BD76" s="607">
        <v>3471</v>
      </c>
      <c r="BE76" s="607">
        <v>2941</v>
      </c>
      <c r="BF76" s="607">
        <v>2910</v>
      </c>
      <c r="BG76" s="607">
        <v>2937</v>
      </c>
      <c r="BH76" s="607">
        <v>2968</v>
      </c>
      <c r="BI76" s="607">
        <v>2955</v>
      </c>
      <c r="BJ76" s="607">
        <v>2982</v>
      </c>
      <c r="BK76" s="607">
        <v>2982</v>
      </c>
      <c r="BL76" s="607">
        <v>2964</v>
      </c>
      <c r="BM76" s="607">
        <v>2935</v>
      </c>
      <c r="BN76" s="607">
        <v>2960</v>
      </c>
      <c r="BO76" s="607">
        <v>2954</v>
      </c>
      <c r="BP76" s="607">
        <v>2667</v>
      </c>
      <c r="BQ76" s="607">
        <v>2627</v>
      </c>
      <c r="BR76" s="607">
        <v>2744</v>
      </c>
      <c r="BS76" s="607">
        <v>2579</v>
      </c>
      <c r="BT76" s="607">
        <v>2708</v>
      </c>
      <c r="BU76" s="607">
        <v>2724</v>
      </c>
      <c r="BV76" s="605">
        <v>2719</v>
      </c>
    </row>
    <row r="77" spans="1:74" s="612" customFormat="1" ht="18">
      <c r="A77" s="8"/>
      <c r="B77" s="598"/>
      <c r="C77" s="598"/>
      <c r="D77" s="598"/>
      <c r="E77" s="598"/>
      <c r="F77" s="598"/>
      <c r="G77" s="598"/>
      <c r="H77" s="598"/>
      <c r="I77" s="598"/>
      <c r="J77" s="598"/>
      <c r="K77" s="598"/>
      <c r="L77" s="598"/>
      <c r="M77" s="598"/>
      <c r="N77" s="598"/>
      <c r="O77" s="597"/>
      <c r="P77" s="597"/>
      <c r="Q77" s="597"/>
      <c r="R77" s="597"/>
      <c r="S77" s="597"/>
      <c r="T77" s="597"/>
      <c r="U77" s="597"/>
      <c r="V77" s="597"/>
      <c r="W77" s="597"/>
      <c r="X77" s="597"/>
      <c r="Y77" s="597"/>
      <c r="Z77" s="606"/>
      <c r="AA77" s="606"/>
      <c r="AB77" s="606"/>
      <c r="AC77" s="606"/>
      <c r="AD77" s="606"/>
      <c r="AE77" s="606"/>
      <c r="AF77" s="606"/>
      <c r="AG77" s="606"/>
      <c r="AH77" s="606"/>
      <c r="AI77" s="606"/>
      <c r="AJ77" s="606"/>
      <c r="AK77" s="606"/>
      <c r="AL77" s="606"/>
      <c r="AM77" s="607"/>
      <c r="AN77" s="607"/>
      <c r="AO77" s="607"/>
      <c r="AP77" s="607"/>
      <c r="AQ77" s="607"/>
      <c r="AR77" s="607"/>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7"/>
      <c r="BR77" s="607"/>
      <c r="BS77" s="607"/>
      <c r="BT77" s="607"/>
      <c r="BU77" s="607"/>
      <c r="BV77" s="605"/>
    </row>
    <row r="78" spans="1:74" s="612" customFormat="1" ht="18">
      <c r="A78" s="610" t="s">
        <v>285</v>
      </c>
      <c r="B78" s="598"/>
      <c r="C78" s="598"/>
      <c r="D78" s="598"/>
      <c r="E78" s="598"/>
      <c r="F78" s="598"/>
      <c r="G78" s="598"/>
      <c r="H78" s="598"/>
      <c r="I78" s="598"/>
      <c r="J78" s="598"/>
      <c r="K78" s="598"/>
      <c r="L78" s="598"/>
      <c r="M78" s="598"/>
      <c r="N78" s="598"/>
      <c r="O78" s="597"/>
      <c r="P78" s="597"/>
      <c r="Q78" s="597"/>
      <c r="R78" s="597"/>
      <c r="S78" s="597"/>
      <c r="T78" s="597"/>
      <c r="U78" s="597"/>
      <c r="V78" s="597"/>
      <c r="W78" s="597"/>
      <c r="X78" s="597"/>
      <c r="Y78" s="597"/>
      <c r="Z78" s="606"/>
      <c r="AA78" s="606"/>
      <c r="AB78" s="606"/>
      <c r="AC78" s="606"/>
      <c r="AD78" s="606"/>
      <c r="AE78" s="606"/>
      <c r="AF78" s="606"/>
      <c r="AG78" s="606"/>
      <c r="AH78" s="606"/>
      <c r="AI78" s="606"/>
      <c r="AJ78" s="606"/>
      <c r="AK78" s="606"/>
      <c r="AL78" s="606"/>
      <c r="AM78" s="607"/>
      <c r="AN78" s="607"/>
      <c r="AO78" s="607"/>
      <c r="AP78" s="607"/>
      <c r="AQ78" s="607"/>
      <c r="AR78" s="607"/>
      <c r="AS78" s="607"/>
      <c r="AT78" s="607"/>
      <c r="AU78" s="607"/>
      <c r="AV78" s="607"/>
      <c r="AW78" s="607"/>
      <c r="AX78" s="607"/>
      <c r="AY78" s="607"/>
      <c r="AZ78" s="607"/>
      <c r="BA78" s="607"/>
      <c r="BB78" s="607"/>
      <c r="BC78" s="607"/>
      <c r="BD78" s="607"/>
      <c r="BE78" s="607"/>
      <c r="BF78" s="607"/>
      <c r="BG78" s="607"/>
      <c r="BH78" s="607"/>
      <c r="BI78" s="607"/>
      <c r="BJ78" s="607"/>
      <c r="BK78" s="607"/>
      <c r="BL78" s="607"/>
      <c r="BM78" s="607"/>
      <c r="BN78" s="607"/>
      <c r="BO78" s="607"/>
      <c r="BP78" s="607"/>
      <c r="BQ78" s="607"/>
      <c r="BR78" s="607"/>
      <c r="BS78" s="607"/>
      <c r="BT78" s="607"/>
      <c r="BU78" s="607"/>
      <c r="BV78" s="605"/>
    </row>
    <row r="79" spans="1:74" s="612" customFormat="1" ht="18">
      <c r="A79" s="330" t="s">
        <v>504</v>
      </c>
      <c r="B79" s="598"/>
      <c r="C79" s="598"/>
      <c r="D79" s="598"/>
      <c r="E79" s="598"/>
      <c r="F79" s="598"/>
      <c r="G79" s="598"/>
      <c r="H79" s="598"/>
      <c r="I79" s="598"/>
      <c r="J79" s="598"/>
      <c r="K79" s="598"/>
      <c r="L79" s="598"/>
      <c r="M79" s="598"/>
      <c r="N79" s="598"/>
      <c r="O79" s="597"/>
      <c r="P79" s="597"/>
      <c r="Q79" s="597"/>
      <c r="R79" s="597"/>
      <c r="S79" s="597"/>
      <c r="T79" s="597"/>
      <c r="U79" s="597"/>
      <c r="V79" s="597"/>
      <c r="W79" s="597"/>
      <c r="X79" s="597"/>
      <c r="Y79" s="597"/>
      <c r="Z79" s="606"/>
      <c r="AA79" s="606"/>
      <c r="AB79" s="606"/>
      <c r="AC79" s="606"/>
      <c r="AD79" s="606"/>
      <c r="AE79" s="606"/>
      <c r="AF79" s="606"/>
      <c r="AG79" s="606"/>
      <c r="AH79" s="606"/>
      <c r="AI79" s="606"/>
      <c r="AJ79" s="606"/>
      <c r="AK79" s="606"/>
      <c r="AL79" s="606"/>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607"/>
      <c r="BL79" s="607"/>
      <c r="BM79" s="607"/>
      <c r="BN79" s="607"/>
      <c r="BO79" s="607"/>
      <c r="BP79" s="607"/>
      <c r="BQ79" s="607"/>
      <c r="BR79" s="607"/>
      <c r="BS79" s="607"/>
      <c r="BT79" s="607"/>
      <c r="BU79" s="607"/>
      <c r="BV79" s="605"/>
    </row>
    <row r="81" spans="1:45">
      <c r="A81" s="27"/>
      <c r="B81" s="27"/>
      <c r="C81" s="27"/>
      <c r="D81" s="27"/>
      <c r="E81" s="27"/>
      <c r="F81" s="27"/>
      <c r="G81" s="27"/>
      <c r="H81" s="27"/>
      <c r="I81" s="27"/>
      <c r="J81" s="27"/>
      <c r="K81" s="27"/>
      <c r="L81" s="27"/>
      <c r="M81" s="27"/>
      <c r="N81" s="3"/>
      <c r="O81" s="597"/>
      <c r="P81" s="3"/>
      <c r="Q81" s="3"/>
      <c r="R81" s="3"/>
      <c r="S81" s="3"/>
      <c r="T81" s="3"/>
      <c r="U81" s="3"/>
      <c r="V81" s="3"/>
      <c r="W81" s="3"/>
      <c r="AF81" s="612"/>
      <c r="AG81" s="612"/>
      <c r="AH81" s="612"/>
      <c r="AI81" s="612"/>
      <c r="AJ81" s="612"/>
      <c r="AK81" s="612"/>
      <c r="AM81" s="612"/>
      <c r="AN81" s="612"/>
      <c r="AO81" s="612"/>
      <c r="AP81" s="612"/>
      <c r="AQ81" s="612"/>
      <c r="AR81" s="612"/>
      <c r="AS81" s="612"/>
    </row>
    <row r="82" spans="1:45" ht="21" customHeight="1">
      <c r="B82" s="27"/>
      <c r="C82" s="27"/>
      <c r="D82" s="27"/>
      <c r="E82" s="27"/>
      <c r="F82" s="27"/>
      <c r="G82" s="27"/>
      <c r="H82" s="27"/>
      <c r="I82" s="27"/>
      <c r="J82" s="27"/>
      <c r="K82" s="27"/>
      <c r="L82" s="27"/>
      <c r="M82" s="27"/>
      <c r="N82" s="3"/>
      <c r="O82" s="597"/>
      <c r="P82" s="3"/>
      <c r="Q82" s="3"/>
      <c r="R82" s="3"/>
      <c r="S82" s="3"/>
      <c r="T82" s="3"/>
      <c r="U82" s="3"/>
      <c r="V82" s="3"/>
      <c r="W82" s="3"/>
      <c r="AC82" s="426" t="s">
        <v>543</v>
      </c>
      <c r="AF82" s="612"/>
      <c r="AG82" s="612"/>
      <c r="AH82" s="612"/>
      <c r="AI82" s="612"/>
      <c r="AJ82" s="612"/>
      <c r="AK82" s="612"/>
      <c r="AM82" s="612"/>
      <c r="AN82" s="612"/>
      <c r="AO82" s="612"/>
      <c r="AP82" s="612"/>
      <c r="AQ82" s="612"/>
      <c r="AR82" s="612"/>
      <c r="AS82" s="612"/>
    </row>
    <row r="83" spans="1:45">
      <c r="A83" s="8"/>
      <c r="B83" s="8"/>
      <c r="C83" s="8"/>
      <c r="D83" s="8"/>
      <c r="E83" s="8"/>
      <c r="F83" s="8"/>
      <c r="G83" s="8"/>
      <c r="H83" s="8"/>
      <c r="I83" s="8"/>
      <c r="J83" s="8"/>
      <c r="K83" s="8"/>
      <c r="L83" s="8"/>
      <c r="M83" s="8"/>
      <c r="N83" s="3"/>
      <c r="O83" s="597"/>
      <c r="P83" s="3"/>
      <c r="Q83" s="3"/>
      <c r="R83" s="3"/>
      <c r="S83" s="3"/>
      <c r="T83" s="3"/>
      <c r="U83" s="3"/>
      <c r="V83" s="3"/>
      <c r="AF83" s="612"/>
      <c r="AG83" s="612"/>
      <c r="AH83" s="612"/>
      <c r="AI83" s="612"/>
      <c r="AJ83" s="612"/>
      <c r="AK83" s="612"/>
      <c r="AM83" s="612"/>
      <c r="AN83" s="612"/>
      <c r="AO83" s="612"/>
      <c r="AP83" s="612"/>
      <c r="AQ83" s="612"/>
      <c r="AR83" s="612"/>
      <c r="AS83" s="612"/>
    </row>
    <row r="84" spans="1:45">
      <c r="A84" s="8"/>
      <c r="B84" s="8"/>
      <c r="C84" s="8"/>
      <c r="D84" s="8"/>
      <c r="E84" s="8"/>
      <c r="F84" s="8"/>
      <c r="G84" s="8"/>
      <c r="H84" s="8"/>
      <c r="I84" s="8"/>
      <c r="J84" s="8"/>
      <c r="K84" s="8"/>
      <c r="L84" s="8"/>
      <c r="M84" s="8"/>
    </row>
    <row r="399" spans="5:5" ht="18" customHeight="1">
      <c r="E399" s="10" t="s">
        <v>505</v>
      </c>
    </row>
  </sheetData>
  <phoneticPr fontId="16" type="noConversion"/>
  <pageMargins left="0.44" right="0.45" top="0.31" bottom="0.5" header="0.22" footer="0.5"/>
  <pageSetup paperSize="9" scale="39" firstPageNumber="14" orientation="portrait" useFirstPageNumber="1" r:id="rId1"/>
  <headerFooter alignWithMargins="0">
    <oddFooter>&amp;L&amp;P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BR66"/>
  <sheetViews>
    <sheetView zoomScale="60" zoomScaleNormal="60" workbookViewId="0"/>
  </sheetViews>
  <sheetFormatPr defaultColWidth="8.77734375" defaultRowHeight="22.5" outlineLevelRow="1"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62" hidden="1" customWidth="1" outlineLevel="1"/>
    <col min="18" max="18" width="9.77734375" style="562" hidden="1" customWidth="1" outlineLevel="1" collapsed="1"/>
    <col min="19" max="25" width="9.77734375" style="562" hidden="1" customWidth="1" outlineLevel="1"/>
    <col min="26" max="26" width="9.77734375" style="562" hidden="1" customWidth="1" outlineLevel="1" collapsed="1"/>
    <col min="27" max="37" width="9.77734375" style="562" hidden="1" customWidth="1" outlineLevel="1"/>
    <col min="38" max="38" width="9.77734375" style="562" customWidth="1" collapsed="1"/>
    <col min="39" max="41" width="9.77734375" style="562" customWidth="1"/>
    <col min="42" max="42" width="8.77734375" style="33"/>
    <col min="43" max="43" width="24.44140625" style="33" customWidth="1"/>
    <col min="44" max="16384" width="8.77734375" style="33"/>
  </cols>
  <sheetData>
    <row r="1" spans="1:41" ht="39" customHeight="1">
      <c r="A1" s="32" t="s">
        <v>506</v>
      </c>
      <c r="B1" s="562"/>
      <c r="C1" s="562"/>
      <c r="D1" s="562"/>
      <c r="F1" s="562"/>
      <c r="G1" s="562"/>
      <c r="H1" s="562"/>
      <c r="I1" s="562"/>
      <c r="J1" s="562"/>
    </row>
    <row r="2" spans="1:41" s="562" customFormat="1" ht="55.5" customHeight="1">
      <c r="A2" s="1062" t="s">
        <v>1219</v>
      </c>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c r="AK2" s="1062"/>
      <c r="AL2" s="1062"/>
      <c r="AM2" s="1062"/>
      <c r="AN2" s="1062"/>
      <c r="AO2" s="1062"/>
    </row>
    <row r="3" spans="1:41" ht="39" customHeight="1">
      <c r="A3" s="1" t="s">
        <v>507</v>
      </c>
      <c r="B3" s="562"/>
      <c r="C3" s="562"/>
      <c r="D3" s="562"/>
      <c r="E3" s="562"/>
      <c r="F3" s="562"/>
      <c r="G3" s="562"/>
      <c r="H3" s="562"/>
      <c r="I3" s="562"/>
      <c r="J3" s="562"/>
    </row>
    <row r="4" spans="1:41" ht="21" thickBot="1">
      <c r="A4" s="31" t="s">
        <v>336</v>
      </c>
      <c r="B4" s="6" t="s">
        <v>18</v>
      </c>
      <c r="C4" s="6" t="s">
        <v>19</v>
      </c>
      <c r="D4" s="6" t="s">
        <v>20</v>
      </c>
      <c r="E4" s="6" t="s">
        <v>21</v>
      </c>
      <c r="F4" s="580" t="s">
        <v>22</v>
      </c>
      <c r="G4" s="580" t="s">
        <v>23</v>
      </c>
      <c r="H4" s="580" t="s">
        <v>24</v>
      </c>
      <c r="I4" s="580" t="s">
        <v>25</v>
      </c>
      <c r="J4" s="580" t="s">
        <v>26</v>
      </c>
      <c r="K4" s="580" t="s">
        <v>27</v>
      </c>
      <c r="L4" s="580" t="s">
        <v>28</v>
      </c>
      <c r="M4" s="580" t="s">
        <v>29</v>
      </c>
      <c r="N4" s="580" t="s">
        <v>30</v>
      </c>
      <c r="O4" s="580" t="s">
        <v>31</v>
      </c>
      <c r="P4" s="580" t="s">
        <v>32</v>
      </c>
      <c r="Q4" s="580" t="s">
        <v>33</v>
      </c>
      <c r="R4" s="580" t="s">
        <v>34</v>
      </c>
      <c r="S4" s="580" t="s">
        <v>35</v>
      </c>
      <c r="T4" s="580" t="s">
        <v>36</v>
      </c>
      <c r="U4" s="580" t="s">
        <v>37</v>
      </c>
      <c r="V4" s="580" t="s">
        <v>38</v>
      </c>
      <c r="W4" s="580" t="s">
        <v>39</v>
      </c>
      <c r="X4" s="580" t="s">
        <v>40</v>
      </c>
      <c r="Y4" s="580" t="s">
        <v>41</v>
      </c>
      <c r="Z4" s="580" t="s">
        <v>6</v>
      </c>
      <c r="AA4" s="580" t="s">
        <v>690</v>
      </c>
      <c r="AB4" s="580" t="s">
        <v>695</v>
      </c>
      <c r="AC4" s="580" t="s">
        <v>701</v>
      </c>
      <c r="AD4" s="580" t="s">
        <v>704</v>
      </c>
      <c r="AE4" s="580" t="s">
        <v>730</v>
      </c>
      <c r="AF4" s="580" t="s">
        <v>776</v>
      </c>
      <c r="AG4" s="580" t="s">
        <v>791</v>
      </c>
      <c r="AH4" s="580" t="s">
        <v>842</v>
      </c>
      <c r="AI4" s="580" t="s">
        <v>884</v>
      </c>
      <c r="AJ4" s="580" t="s">
        <v>925</v>
      </c>
      <c r="AK4" s="580" t="s">
        <v>938</v>
      </c>
      <c r="AL4" s="570" t="s">
        <v>955</v>
      </c>
      <c r="AM4" s="570" t="s">
        <v>982</v>
      </c>
      <c r="AN4" s="570" t="s">
        <v>986</v>
      </c>
      <c r="AO4" s="570" t="s">
        <v>1067</v>
      </c>
    </row>
    <row r="5" spans="1:41" ht="20.25">
      <c r="A5" s="2" t="s">
        <v>377</v>
      </c>
      <c r="B5" s="565">
        <v>2</v>
      </c>
      <c r="C5" s="565">
        <v>1.1000000000000001</v>
      </c>
      <c r="D5" s="565">
        <v>0.8</v>
      </c>
      <c r="E5" s="565">
        <v>1.5</v>
      </c>
      <c r="F5" s="565">
        <v>1.2</v>
      </c>
      <c r="G5" s="565">
        <v>0.6</v>
      </c>
      <c r="H5" s="565">
        <v>0.3</v>
      </c>
      <c r="I5" s="565">
        <v>1</v>
      </c>
      <c r="J5" s="565">
        <v>1.2</v>
      </c>
      <c r="K5" s="565">
        <v>0.6</v>
      </c>
      <c r="L5" s="565">
        <v>0.3</v>
      </c>
      <c r="M5" s="565">
        <v>1</v>
      </c>
      <c r="N5" s="565">
        <v>1.4</v>
      </c>
      <c r="O5" s="565">
        <v>0.5</v>
      </c>
      <c r="P5" s="565">
        <v>0.4</v>
      </c>
      <c r="Q5" s="565">
        <v>1.4</v>
      </c>
      <c r="R5" s="565">
        <v>1.5</v>
      </c>
      <c r="S5" s="565">
        <v>0.8</v>
      </c>
      <c r="T5" s="565">
        <v>0.4</v>
      </c>
      <c r="U5" s="565">
        <v>1.2</v>
      </c>
      <c r="V5" s="565">
        <v>1.6</v>
      </c>
      <c r="W5" s="565">
        <v>0.6</v>
      </c>
      <c r="X5" s="565">
        <v>0.4</v>
      </c>
      <c r="Y5" s="565">
        <v>1.2</v>
      </c>
      <c r="Z5" s="565">
        <v>1.4</v>
      </c>
      <c r="AA5" s="565">
        <v>0.7</v>
      </c>
      <c r="AB5" s="565">
        <v>0.5</v>
      </c>
      <c r="AC5" s="565">
        <v>1.2</v>
      </c>
      <c r="AD5" s="565">
        <v>1</v>
      </c>
      <c r="AE5" s="565">
        <v>0.7</v>
      </c>
      <c r="AF5" s="565">
        <v>0.3</v>
      </c>
      <c r="AG5" s="565">
        <v>0.8</v>
      </c>
      <c r="AH5" s="565">
        <v>1.2</v>
      </c>
      <c r="AI5" s="565">
        <v>0.5</v>
      </c>
      <c r="AJ5" s="565">
        <v>0.3</v>
      </c>
      <c r="AK5" s="565">
        <v>1</v>
      </c>
      <c r="AL5" s="565">
        <v>1.1000000000000001</v>
      </c>
      <c r="AM5" s="565">
        <v>0.5</v>
      </c>
      <c r="AN5" s="565">
        <v>0.3</v>
      </c>
      <c r="AO5" s="565">
        <v>0.9</v>
      </c>
    </row>
    <row r="6" spans="1:41" s="562" customFormat="1" ht="18.75" customHeight="1">
      <c r="A6" s="2" t="s">
        <v>832</v>
      </c>
      <c r="B6" s="565">
        <v>0</v>
      </c>
      <c r="C6" s="565">
        <v>0</v>
      </c>
      <c r="D6" s="565">
        <v>0</v>
      </c>
      <c r="E6" s="565">
        <v>0</v>
      </c>
      <c r="F6" s="565">
        <v>0</v>
      </c>
      <c r="G6" s="565">
        <v>0</v>
      </c>
      <c r="H6" s="565">
        <v>0</v>
      </c>
      <c r="I6" s="565">
        <v>0</v>
      </c>
      <c r="J6" s="565">
        <v>0</v>
      </c>
      <c r="K6" s="565">
        <v>0</v>
      </c>
      <c r="L6" s="565">
        <v>0</v>
      </c>
      <c r="M6" s="565">
        <v>0</v>
      </c>
      <c r="N6" s="565">
        <v>0</v>
      </c>
      <c r="O6" s="565">
        <v>0</v>
      </c>
      <c r="P6" s="565">
        <v>0</v>
      </c>
      <c r="Q6" s="565">
        <v>0</v>
      </c>
      <c r="R6" s="565">
        <v>0.1</v>
      </c>
      <c r="S6" s="565">
        <v>0.1</v>
      </c>
      <c r="T6" s="565">
        <v>0.1</v>
      </c>
      <c r="U6" s="565">
        <v>0.1</v>
      </c>
      <c r="V6" s="565">
        <v>0.1</v>
      </c>
      <c r="W6" s="565">
        <v>0.1</v>
      </c>
      <c r="X6" s="565">
        <v>0.1</v>
      </c>
      <c r="Y6" s="565">
        <v>0.1</v>
      </c>
      <c r="Z6" s="565"/>
      <c r="AA6" s="565"/>
      <c r="AB6" s="565"/>
      <c r="AC6" s="565"/>
      <c r="AD6" s="565"/>
      <c r="AE6" s="565"/>
      <c r="AF6" s="565"/>
      <c r="AG6" s="565"/>
      <c r="AH6" s="565"/>
      <c r="AI6" s="565"/>
      <c r="AJ6" s="565"/>
      <c r="AK6" s="565"/>
      <c r="AL6" s="565"/>
      <c r="AM6" s="565"/>
      <c r="AN6" s="565"/>
      <c r="AO6" s="565"/>
    </row>
    <row r="7" spans="1:41" ht="20.25">
      <c r="A7" s="2" t="s">
        <v>392</v>
      </c>
      <c r="B7" s="565">
        <v>2</v>
      </c>
      <c r="C7" s="565">
        <v>0.5</v>
      </c>
      <c r="D7" s="565">
        <v>0.3</v>
      </c>
      <c r="E7" s="565">
        <v>1.3</v>
      </c>
      <c r="F7" s="565">
        <v>1.5</v>
      </c>
      <c r="G7" s="565">
        <v>0.5</v>
      </c>
      <c r="H7" s="565">
        <v>0.2</v>
      </c>
      <c r="I7" s="565">
        <v>1.2</v>
      </c>
      <c r="J7" s="565">
        <v>1.5</v>
      </c>
      <c r="K7" s="565">
        <v>0.5</v>
      </c>
      <c r="L7" s="565">
        <v>0.2</v>
      </c>
      <c r="M7" s="565">
        <v>1.2</v>
      </c>
      <c r="N7" s="565">
        <v>1.6</v>
      </c>
      <c r="O7" s="565">
        <v>0.5</v>
      </c>
      <c r="P7" s="565">
        <v>0.2</v>
      </c>
      <c r="Q7" s="565">
        <v>1.4</v>
      </c>
      <c r="R7" s="565">
        <v>1.6</v>
      </c>
      <c r="S7" s="565">
        <v>0.6</v>
      </c>
      <c r="T7" s="565">
        <v>0.2</v>
      </c>
      <c r="U7" s="565">
        <v>1.2</v>
      </c>
      <c r="V7" s="565">
        <v>1.7</v>
      </c>
      <c r="W7" s="565">
        <v>0.3</v>
      </c>
      <c r="X7" s="565">
        <v>0.2</v>
      </c>
      <c r="Y7" s="565">
        <v>1.2</v>
      </c>
      <c r="Z7" s="565">
        <v>1.5</v>
      </c>
      <c r="AA7" s="565">
        <v>0.5</v>
      </c>
      <c r="AB7" s="565">
        <v>0.2</v>
      </c>
      <c r="AC7" s="565">
        <v>1.1000000000000001</v>
      </c>
      <c r="AD7" s="565">
        <v>1.4</v>
      </c>
      <c r="AE7" s="565">
        <v>0.5</v>
      </c>
      <c r="AF7" s="565">
        <v>0.2</v>
      </c>
      <c r="AG7" s="565">
        <v>1.2</v>
      </c>
      <c r="AH7" s="565">
        <v>1.6</v>
      </c>
      <c r="AI7" s="565">
        <v>0.6</v>
      </c>
      <c r="AJ7" s="565">
        <v>0.2</v>
      </c>
      <c r="AK7" s="565">
        <v>1.3</v>
      </c>
      <c r="AL7" s="565">
        <v>1.5</v>
      </c>
      <c r="AM7" s="565">
        <v>0.5</v>
      </c>
      <c r="AN7" s="565">
        <v>0.3</v>
      </c>
      <c r="AO7" s="565">
        <v>1.2</v>
      </c>
    </row>
    <row r="8" spans="1:41" s="562" customFormat="1" ht="21">
      <c r="A8" s="2" t="s">
        <v>833</v>
      </c>
      <c r="B8" s="565"/>
      <c r="C8" s="565"/>
      <c r="D8" s="565"/>
      <c r="E8" s="565"/>
      <c r="F8" s="565"/>
      <c r="G8" s="565"/>
      <c r="H8" s="565"/>
      <c r="I8" s="565"/>
      <c r="J8" s="565"/>
      <c r="K8" s="565"/>
      <c r="L8" s="565"/>
      <c r="M8" s="565"/>
      <c r="N8" s="565"/>
      <c r="O8" s="565"/>
      <c r="P8" s="565"/>
      <c r="Q8" s="565"/>
      <c r="R8" s="565"/>
      <c r="S8" s="565"/>
      <c r="T8" s="565"/>
      <c r="U8" s="565"/>
      <c r="V8" s="565">
        <v>0.8</v>
      </c>
      <c r="W8" s="565">
        <v>0.2</v>
      </c>
      <c r="X8" s="565">
        <v>0.1</v>
      </c>
      <c r="Y8" s="565">
        <v>0.5</v>
      </c>
      <c r="Z8" s="565">
        <v>0.7</v>
      </c>
      <c r="AA8" s="565">
        <v>0.2</v>
      </c>
      <c r="AB8" s="565">
        <v>0.1</v>
      </c>
      <c r="AC8" s="565">
        <v>0.6</v>
      </c>
      <c r="AD8" s="565">
        <v>0.6</v>
      </c>
      <c r="AE8" s="565">
        <v>0.2</v>
      </c>
      <c r="AF8" s="565">
        <v>0.1</v>
      </c>
      <c r="AG8" s="565">
        <v>0.5</v>
      </c>
      <c r="AH8" s="565">
        <v>0.8</v>
      </c>
      <c r="AI8" s="565">
        <v>0.3</v>
      </c>
      <c r="AJ8" s="565">
        <v>0.1</v>
      </c>
      <c r="AK8" s="565">
        <v>0.6</v>
      </c>
      <c r="AL8" s="565">
        <v>0.7</v>
      </c>
      <c r="AM8" s="565">
        <v>0.1</v>
      </c>
      <c r="AN8" s="565">
        <v>0</v>
      </c>
      <c r="AO8" s="565">
        <v>0</v>
      </c>
    </row>
    <row r="9" spans="1:41" ht="20.25" customHeight="1">
      <c r="A9" s="2" t="s">
        <v>386</v>
      </c>
      <c r="B9" s="565">
        <v>0.4</v>
      </c>
      <c r="C9" s="565">
        <v>0.2</v>
      </c>
      <c r="D9" s="565">
        <v>0.1</v>
      </c>
      <c r="E9" s="565">
        <v>0.5</v>
      </c>
      <c r="F9" s="565">
        <v>0.6</v>
      </c>
      <c r="G9" s="565">
        <v>0.2</v>
      </c>
      <c r="H9" s="565">
        <v>0.1</v>
      </c>
      <c r="I9" s="565">
        <v>0.4</v>
      </c>
      <c r="J9" s="565">
        <v>0.5</v>
      </c>
      <c r="K9" s="565">
        <v>0.2</v>
      </c>
      <c r="L9" s="565">
        <v>0.1</v>
      </c>
      <c r="M9" s="565">
        <v>0.4</v>
      </c>
      <c r="N9" s="565">
        <v>0.6</v>
      </c>
      <c r="O9" s="565">
        <v>0.2</v>
      </c>
      <c r="P9" s="565">
        <v>0.1</v>
      </c>
      <c r="Q9" s="565">
        <v>0.5</v>
      </c>
      <c r="R9" s="565">
        <v>0.6</v>
      </c>
      <c r="S9" s="565">
        <v>0.3</v>
      </c>
      <c r="T9" s="565">
        <v>0.2</v>
      </c>
      <c r="U9" s="565">
        <v>1.1000000000000001</v>
      </c>
      <c r="V9" s="565">
        <v>0.7</v>
      </c>
      <c r="W9" s="565">
        <v>0.2</v>
      </c>
      <c r="X9" s="565">
        <v>0.1</v>
      </c>
      <c r="Y9" s="565">
        <v>0.6</v>
      </c>
      <c r="Z9" s="565">
        <v>0.7</v>
      </c>
      <c r="AA9" s="565">
        <v>0.3</v>
      </c>
      <c r="AB9" s="565">
        <v>0.3</v>
      </c>
      <c r="AC9" s="565">
        <v>0.6</v>
      </c>
      <c r="AD9" s="565">
        <v>0.6</v>
      </c>
      <c r="AE9" s="565">
        <v>0.5</v>
      </c>
      <c r="AF9" s="565">
        <v>0.2</v>
      </c>
      <c r="AG9" s="565">
        <v>0.6</v>
      </c>
      <c r="AH9" s="565">
        <v>0.8</v>
      </c>
      <c r="AI9" s="565">
        <v>0.3</v>
      </c>
      <c r="AJ9" s="565">
        <v>0.1</v>
      </c>
      <c r="AK9" s="565">
        <v>0.1</v>
      </c>
      <c r="AL9" s="565">
        <v>0.1</v>
      </c>
      <c r="AM9" s="565">
        <v>0.1</v>
      </c>
      <c r="AN9" s="565">
        <v>0.1</v>
      </c>
      <c r="AO9" s="565">
        <v>0.1</v>
      </c>
    </row>
    <row r="10" spans="1:41" s="39" customFormat="1" ht="23.25" thickBot="1">
      <c r="A10" s="15" t="s">
        <v>219</v>
      </c>
      <c r="B10" s="568">
        <f>SUM(B5:B9)</f>
        <v>4.4000000000000004</v>
      </c>
      <c r="C10" s="568">
        <f>SUM(C5:C9)</f>
        <v>1.8</v>
      </c>
      <c r="D10" s="568">
        <f>SUM(D5:D9)</f>
        <v>1.2000000000000002</v>
      </c>
      <c r="E10" s="568">
        <f>SUM(E5:E9)</f>
        <v>3.3</v>
      </c>
      <c r="F10" s="568">
        <f>SUM(F5:F9)</f>
        <v>3.3000000000000003</v>
      </c>
      <c r="G10" s="568">
        <v>1.3</v>
      </c>
      <c r="H10" s="568">
        <v>0.7</v>
      </c>
      <c r="I10" s="568">
        <v>2.7</v>
      </c>
      <c r="J10" s="568">
        <v>3.2</v>
      </c>
      <c r="K10" s="568">
        <v>1.4</v>
      </c>
      <c r="L10" s="568">
        <v>0.6</v>
      </c>
      <c r="M10" s="568">
        <v>2.6</v>
      </c>
      <c r="N10" s="568">
        <v>3.5</v>
      </c>
      <c r="O10" s="568">
        <v>1.2</v>
      </c>
      <c r="P10" s="568">
        <v>0.7</v>
      </c>
      <c r="Q10" s="568">
        <v>3.3</v>
      </c>
      <c r="R10" s="568">
        <v>3.8</v>
      </c>
      <c r="S10" s="568">
        <v>1.7</v>
      </c>
      <c r="T10" s="568">
        <v>1</v>
      </c>
      <c r="U10" s="568">
        <v>3.6</v>
      </c>
      <c r="V10" s="568">
        <v>4.8</v>
      </c>
      <c r="W10" s="568">
        <v>1.4</v>
      </c>
      <c r="X10" s="568">
        <v>0.9</v>
      </c>
      <c r="Y10" s="568">
        <v>3.6</v>
      </c>
      <c r="Z10" s="568">
        <v>4.3</v>
      </c>
      <c r="AA10" s="568">
        <v>1.8</v>
      </c>
      <c r="AB10" s="568">
        <v>1.1000000000000001</v>
      </c>
      <c r="AC10" s="568">
        <v>3.5</v>
      </c>
      <c r="AD10" s="568">
        <v>3.6</v>
      </c>
      <c r="AE10" s="568">
        <v>2</v>
      </c>
      <c r="AF10" s="568">
        <v>0.9</v>
      </c>
      <c r="AG10" s="568">
        <v>3.1</v>
      </c>
      <c r="AH10" s="568">
        <v>4.4000000000000004</v>
      </c>
      <c r="AI10" s="568">
        <v>1.8</v>
      </c>
      <c r="AJ10" s="568">
        <v>0.8</v>
      </c>
      <c r="AK10" s="568">
        <v>3</v>
      </c>
      <c r="AL10" s="568">
        <v>3.4</v>
      </c>
      <c r="AM10" s="568">
        <v>1.3</v>
      </c>
      <c r="AN10" s="568">
        <v>0.7</v>
      </c>
      <c r="AO10" s="568">
        <v>2.2000000000000002</v>
      </c>
    </row>
    <row r="11" spans="1:41" s="39" customFormat="1" ht="23.25" thickTop="1">
      <c r="A11" s="3" t="s">
        <v>834</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row>
    <row r="12" spans="1:41" s="39" customFormat="1">
      <c r="A12" s="3" t="s">
        <v>835</v>
      </c>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row>
    <row r="13" spans="1:41" ht="20.25">
      <c r="A13" s="1"/>
      <c r="B13" s="562"/>
      <c r="C13" s="562"/>
      <c r="D13" s="562"/>
      <c r="E13" s="562"/>
      <c r="F13" s="562"/>
      <c r="G13" s="562"/>
      <c r="H13" s="562"/>
      <c r="I13" s="562"/>
      <c r="J13" s="562"/>
    </row>
    <row r="14" spans="1:41" ht="39" customHeight="1">
      <c r="A14" s="1" t="s">
        <v>370</v>
      </c>
      <c r="B14" s="562"/>
      <c r="C14" s="562"/>
      <c r="D14" s="562"/>
      <c r="E14" s="562"/>
      <c r="F14" s="562"/>
      <c r="G14" s="562"/>
      <c r="H14" s="562"/>
      <c r="I14" s="562"/>
      <c r="J14" s="562"/>
    </row>
    <row r="15" spans="1:41" ht="21" thickBot="1">
      <c r="A15" s="31" t="s">
        <v>336</v>
      </c>
      <c r="B15" s="6" t="s">
        <v>18</v>
      </c>
      <c r="C15" s="6" t="s">
        <v>19</v>
      </c>
      <c r="D15" s="6" t="s">
        <v>20</v>
      </c>
      <c r="E15" s="6" t="s">
        <v>21</v>
      </c>
      <c r="F15" s="580" t="s">
        <v>22</v>
      </c>
      <c r="G15" s="580" t="s">
        <v>23</v>
      </c>
      <c r="H15" s="580" t="s">
        <v>24</v>
      </c>
      <c r="I15" s="580" t="s">
        <v>25</v>
      </c>
      <c r="J15" s="580" t="s">
        <v>26</v>
      </c>
      <c r="K15" s="580" t="s">
        <v>27</v>
      </c>
      <c r="L15" s="580" t="s">
        <v>28</v>
      </c>
      <c r="M15" s="580" t="s">
        <v>29</v>
      </c>
      <c r="N15" s="580" t="s">
        <v>30</v>
      </c>
      <c r="O15" s="580" t="s">
        <v>31</v>
      </c>
      <c r="P15" s="580" t="s">
        <v>32</v>
      </c>
      <c r="Q15" s="580" t="s">
        <v>33</v>
      </c>
      <c r="R15" s="580" t="s">
        <v>34</v>
      </c>
      <c r="S15" s="580" t="s">
        <v>35</v>
      </c>
      <c r="T15" s="580" t="s">
        <v>36</v>
      </c>
      <c r="U15" s="580" t="s">
        <v>37</v>
      </c>
      <c r="V15" s="580" t="s">
        <v>38</v>
      </c>
      <c r="W15" s="580" t="s">
        <v>39</v>
      </c>
      <c r="X15" s="580" t="s">
        <v>40</v>
      </c>
      <c r="Y15" s="580" t="s">
        <v>41</v>
      </c>
      <c r="Z15" s="580" t="s">
        <v>6</v>
      </c>
      <c r="AA15" s="580" t="s">
        <v>690</v>
      </c>
      <c r="AB15" s="580" t="s">
        <v>695</v>
      </c>
      <c r="AC15" s="580" t="s">
        <v>701</v>
      </c>
      <c r="AD15" s="580" t="s">
        <v>704</v>
      </c>
      <c r="AE15" s="580" t="s">
        <v>730</v>
      </c>
      <c r="AF15" s="580" t="s">
        <v>776</v>
      </c>
      <c r="AG15" s="580" t="s">
        <v>791</v>
      </c>
      <c r="AH15" s="580" t="s">
        <v>842</v>
      </c>
      <c r="AI15" s="580" t="s">
        <v>884</v>
      </c>
      <c r="AJ15" s="580" t="s">
        <v>925</v>
      </c>
      <c r="AK15" s="580" t="s">
        <v>938</v>
      </c>
      <c r="AL15" s="570" t="s">
        <v>955</v>
      </c>
      <c r="AM15" s="570" t="s">
        <v>982</v>
      </c>
      <c r="AN15" s="570" t="s">
        <v>986</v>
      </c>
      <c r="AO15" s="570" t="s">
        <v>1067</v>
      </c>
    </row>
    <row r="16" spans="1:41" s="562" customFormat="1" ht="20.25">
      <c r="A16" s="2" t="s">
        <v>377</v>
      </c>
      <c r="B16" s="565"/>
      <c r="C16" s="565"/>
      <c r="D16" s="565"/>
      <c r="E16" s="565"/>
      <c r="F16" s="565"/>
      <c r="G16" s="565"/>
      <c r="H16" s="565"/>
      <c r="I16" s="565"/>
      <c r="J16" s="565"/>
      <c r="K16" s="565"/>
      <c r="L16" s="565"/>
      <c r="M16" s="565"/>
      <c r="N16" s="565"/>
      <c r="O16" s="565"/>
      <c r="P16" s="565"/>
      <c r="Q16" s="565"/>
      <c r="R16" s="565"/>
      <c r="S16" s="565"/>
      <c r="T16" s="565"/>
      <c r="U16" s="565"/>
      <c r="V16" s="565">
        <v>0.5</v>
      </c>
      <c r="W16" s="565">
        <v>0.2</v>
      </c>
      <c r="X16" s="565">
        <v>0.1</v>
      </c>
      <c r="Y16" s="565">
        <v>0.5</v>
      </c>
      <c r="Z16" s="565">
        <v>0.7</v>
      </c>
      <c r="AA16" s="565">
        <v>0.3</v>
      </c>
      <c r="AB16" s="565">
        <v>0.2</v>
      </c>
      <c r="AC16" s="565">
        <v>0.4</v>
      </c>
      <c r="AD16" s="565">
        <v>0.3</v>
      </c>
      <c r="AE16" s="565">
        <v>0.2</v>
      </c>
      <c r="AF16" s="565">
        <v>0.1</v>
      </c>
      <c r="AG16" s="565">
        <v>0.4</v>
      </c>
      <c r="AH16" s="565">
        <v>0.7</v>
      </c>
      <c r="AI16" s="565">
        <v>0.2</v>
      </c>
      <c r="AJ16" s="565">
        <v>0.1</v>
      </c>
      <c r="AK16" s="565">
        <v>0.4</v>
      </c>
      <c r="AL16" s="565">
        <v>0.3</v>
      </c>
      <c r="AM16" s="565">
        <v>0.1</v>
      </c>
      <c r="AN16" s="565">
        <v>0.1</v>
      </c>
      <c r="AO16" s="565">
        <v>0.4</v>
      </c>
    </row>
    <row r="17" spans="1:50" s="562" customFormat="1" ht="20.25">
      <c r="A17" s="2" t="s">
        <v>392</v>
      </c>
      <c r="B17" s="565"/>
      <c r="C17" s="565"/>
      <c r="D17" s="565"/>
      <c r="E17" s="565"/>
      <c r="F17" s="565"/>
      <c r="G17" s="565"/>
      <c r="H17" s="565"/>
      <c r="I17" s="565"/>
      <c r="J17" s="565"/>
      <c r="K17" s="565"/>
      <c r="L17" s="565"/>
      <c r="M17" s="565"/>
      <c r="N17" s="565"/>
      <c r="O17" s="565"/>
      <c r="P17" s="565"/>
      <c r="Q17" s="565"/>
      <c r="R17" s="565"/>
      <c r="S17" s="565"/>
      <c r="T17" s="565"/>
      <c r="U17" s="565"/>
      <c r="V17" s="565">
        <v>0.2</v>
      </c>
      <c r="W17" s="565">
        <v>0</v>
      </c>
      <c r="X17" s="565">
        <v>0.1</v>
      </c>
      <c r="Y17" s="565">
        <v>0.2</v>
      </c>
      <c r="Z17" s="565">
        <v>0.2</v>
      </c>
      <c r="AA17" s="565">
        <v>0.1</v>
      </c>
      <c r="AB17" s="565">
        <v>0.2</v>
      </c>
      <c r="AC17" s="565">
        <v>0.2</v>
      </c>
      <c r="AD17" s="565">
        <v>0.2</v>
      </c>
      <c r="AE17" s="565">
        <v>0.1</v>
      </c>
      <c r="AF17" s="565">
        <v>0.1</v>
      </c>
      <c r="AG17" s="565">
        <v>0.2</v>
      </c>
      <c r="AH17" s="565">
        <v>0.2</v>
      </c>
      <c r="AI17" s="565">
        <v>0.2</v>
      </c>
      <c r="AJ17" s="565">
        <v>0.1</v>
      </c>
      <c r="AK17" s="565">
        <v>0.2</v>
      </c>
      <c r="AL17" s="565">
        <v>0.2</v>
      </c>
      <c r="AM17" s="565">
        <v>0.1</v>
      </c>
      <c r="AN17" s="565">
        <v>0.2</v>
      </c>
      <c r="AO17" s="565">
        <v>0.2</v>
      </c>
      <c r="AP17" s="479"/>
    </row>
    <row r="18" spans="1:50" s="562" customFormat="1" ht="20.25">
      <c r="A18" s="660" t="s">
        <v>386</v>
      </c>
      <c r="B18" s="661"/>
      <c r="C18" s="661"/>
      <c r="D18" s="661"/>
      <c r="E18" s="661"/>
      <c r="F18" s="661"/>
      <c r="G18" s="565"/>
      <c r="H18" s="565"/>
      <c r="I18" s="565"/>
      <c r="J18" s="565"/>
      <c r="K18" s="565"/>
      <c r="L18" s="565"/>
      <c r="M18" s="565"/>
      <c r="N18" s="565"/>
      <c r="O18" s="565"/>
      <c r="P18" s="565"/>
      <c r="Q18" s="565"/>
      <c r="R18" s="565"/>
      <c r="S18" s="565"/>
      <c r="T18" s="565"/>
      <c r="U18" s="565"/>
      <c r="V18" s="565">
        <v>0.3</v>
      </c>
      <c r="W18" s="565">
        <v>0.3</v>
      </c>
      <c r="X18" s="565">
        <v>0.3</v>
      </c>
      <c r="Y18" s="565">
        <v>0.2</v>
      </c>
      <c r="Z18" s="565">
        <v>0.2</v>
      </c>
      <c r="AA18" s="565">
        <v>0.2</v>
      </c>
      <c r="AB18" s="565">
        <v>0.3</v>
      </c>
      <c r="AC18" s="565">
        <v>0.4</v>
      </c>
      <c r="AD18" s="565">
        <v>0.4</v>
      </c>
      <c r="AE18" s="565">
        <v>0.4</v>
      </c>
      <c r="AF18" s="565">
        <v>0.3</v>
      </c>
      <c r="AG18" s="565">
        <v>0.3</v>
      </c>
      <c r="AH18" s="565">
        <v>0.4</v>
      </c>
      <c r="AI18" s="565">
        <v>0.4</v>
      </c>
      <c r="AJ18" s="565">
        <v>0.3</v>
      </c>
      <c r="AK18" s="565">
        <v>0.1</v>
      </c>
      <c r="AL18" s="565">
        <v>0.1</v>
      </c>
      <c r="AM18" s="565">
        <v>0</v>
      </c>
      <c r="AN18" s="565">
        <v>0</v>
      </c>
      <c r="AO18" s="565">
        <v>0</v>
      </c>
    </row>
    <row r="19" spans="1:50" ht="21" thickBot="1">
      <c r="A19" s="22" t="s">
        <v>508</v>
      </c>
      <c r="B19" s="575">
        <v>6</v>
      </c>
      <c r="C19" s="575">
        <v>3.5</v>
      </c>
      <c r="D19" s="575">
        <v>2.9</v>
      </c>
      <c r="E19" s="575">
        <v>4.7</v>
      </c>
      <c r="F19" s="575">
        <v>5.4</v>
      </c>
      <c r="G19" s="568">
        <v>3.5</v>
      </c>
      <c r="H19" s="568">
        <v>2.8</v>
      </c>
      <c r="I19" s="568">
        <v>4.9000000000000004</v>
      </c>
      <c r="J19" s="568">
        <v>5.2</v>
      </c>
      <c r="K19" s="568">
        <v>3.6</v>
      </c>
      <c r="L19" s="568">
        <v>3.2</v>
      </c>
      <c r="M19" s="568">
        <v>4.7</v>
      </c>
      <c r="N19" s="568">
        <v>1</v>
      </c>
      <c r="O19" s="568">
        <v>0.5</v>
      </c>
      <c r="P19" s="568">
        <v>0.3</v>
      </c>
      <c r="Q19" s="568">
        <v>0.9</v>
      </c>
      <c r="R19" s="568">
        <v>0.9</v>
      </c>
      <c r="S19" s="568">
        <v>0.6</v>
      </c>
      <c r="T19" s="568">
        <v>0.4</v>
      </c>
      <c r="U19" s="568">
        <v>0.8</v>
      </c>
      <c r="V19" s="568">
        <v>1</v>
      </c>
      <c r="W19" s="568">
        <v>0.5</v>
      </c>
      <c r="X19" s="568">
        <v>0.5</v>
      </c>
      <c r="Y19" s="568">
        <v>0.9</v>
      </c>
      <c r="Z19" s="568">
        <v>1.1000000000000001</v>
      </c>
      <c r="AA19" s="568">
        <v>0.6</v>
      </c>
      <c r="AB19" s="568">
        <v>0.6</v>
      </c>
      <c r="AC19" s="568">
        <v>1</v>
      </c>
      <c r="AD19" s="568">
        <v>0.9</v>
      </c>
      <c r="AE19" s="568">
        <v>0.6</v>
      </c>
      <c r="AF19" s="568">
        <v>0.6</v>
      </c>
      <c r="AG19" s="568">
        <v>1</v>
      </c>
      <c r="AH19" s="568">
        <v>1.3</v>
      </c>
      <c r="AI19" s="568">
        <v>0.8</v>
      </c>
      <c r="AJ19" s="568">
        <v>0.5</v>
      </c>
      <c r="AK19" s="568">
        <v>0.7</v>
      </c>
      <c r="AL19" s="568">
        <v>0.6</v>
      </c>
      <c r="AM19" s="568">
        <v>0.3</v>
      </c>
      <c r="AN19" s="568">
        <v>0.3</v>
      </c>
      <c r="AO19" s="568">
        <v>0.6</v>
      </c>
    </row>
    <row r="20" spans="1:50" ht="65.25" customHeight="1" thickTop="1">
      <c r="A20" s="1" t="s">
        <v>344</v>
      </c>
      <c r="B20" s="562"/>
      <c r="C20" s="562"/>
      <c r="D20" s="562"/>
      <c r="E20" s="562"/>
      <c r="F20" s="562"/>
      <c r="G20" s="562"/>
      <c r="H20" s="562"/>
      <c r="I20" s="562"/>
      <c r="J20" s="562"/>
    </row>
    <row r="21" spans="1:50" ht="21" thickBot="1">
      <c r="A21" s="5" t="s">
        <v>336</v>
      </c>
      <c r="B21" s="6" t="s">
        <v>18</v>
      </c>
      <c r="C21" s="6" t="s">
        <v>19</v>
      </c>
      <c r="D21" s="6" t="s">
        <v>20</v>
      </c>
      <c r="E21" s="6" t="s">
        <v>21</v>
      </c>
      <c r="F21" s="580" t="s">
        <v>22</v>
      </c>
      <c r="G21" s="580" t="s">
        <v>23</v>
      </c>
      <c r="H21" s="580" t="s">
        <v>24</v>
      </c>
      <c r="I21" s="580" t="s">
        <v>25</v>
      </c>
      <c r="J21" s="580" t="s">
        <v>26</v>
      </c>
      <c r="K21" s="580" t="s">
        <v>27</v>
      </c>
      <c r="L21" s="580" t="s">
        <v>28</v>
      </c>
      <c r="M21" s="580" t="s">
        <v>29</v>
      </c>
      <c r="N21" s="580" t="s">
        <v>30</v>
      </c>
      <c r="O21" s="580" t="s">
        <v>31</v>
      </c>
      <c r="P21" s="580" t="s">
        <v>32</v>
      </c>
      <c r="Q21" s="580" t="s">
        <v>33</v>
      </c>
      <c r="R21" s="580" t="s">
        <v>34</v>
      </c>
      <c r="S21" s="580" t="s">
        <v>35</v>
      </c>
      <c r="T21" s="580" t="s">
        <v>36</v>
      </c>
      <c r="U21" s="580" t="s">
        <v>37</v>
      </c>
      <c r="V21" s="580" t="s">
        <v>38</v>
      </c>
      <c r="W21" s="580" t="s">
        <v>39</v>
      </c>
      <c r="X21" s="580" t="s">
        <v>40</v>
      </c>
      <c r="Y21" s="580" t="s">
        <v>41</v>
      </c>
      <c r="Z21" s="580" t="s">
        <v>6</v>
      </c>
      <c r="AA21" s="580" t="s">
        <v>690</v>
      </c>
      <c r="AB21" s="580" t="s">
        <v>695</v>
      </c>
      <c r="AC21" s="580" t="s">
        <v>701</v>
      </c>
      <c r="AD21" s="580" t="s">
        <v>704</v>
      </c>
      <c r="AE21" s="580" t="s">
        <v>730</v>
      </c>
      <c r="AF21" s="580" t="s">
        <v>776</v>
      </c>
      <c r="AG21" s="580" t="s">
        <v>791</v>
      </c>
      <c r="AH21" s="580" t="s">
        <v>842</v>
      </c>
      <c r="AI21" s="580" t="s">
        <v>884</v>
      </c>
      <c r="AJ21" s="580" t="s">
        <v>925</v>
      </c>
      <c r="AK21" s="580" t="s">
        <v>938</v>
      </c>
      <c r="AL21" s="570" t="s">
        <v>955</v>
      </c>
      <c r="AM21" s="570" t="s">
        <v>982</v>
      </c>
      <c r="AN21" s="570" t="s">
        <v>986</v>
      </c>
      <c r="AO21" s="570" t="s">
        <v>1067</v>
      </c>
    </row>
    <row r="22" spans="1:50" ht="21" thickBot="1">
      <c r="A22" s="71" t="s">
        <v>509</v>
      </c>
      <c r="B22" s="575">
        <v>3.2</v>
      </c>
      <c r="C22" s="575">
        <v>1.5</v>
      </c>
      <c r="D22" s="575">
        <v>1.1000000000000001</v>
      </c>
      <c r="E22" s="575">
        <v>2.4</v>
      </c>
      <c r="F22" s="575">
        <v>2.5</v>
      </c>
      <c r="G22" s="568">
        <v>1.2</v>
      </c>
      <c r="H22" s="568">
        <v>0.7</v>
      </c>
      <c r="I22" s="568">
        <v>2.2000000000000002</v>
      </c>
      <c r="J22" s="568">
        <v>2.2999999999999998</v>
      </c>
      <c r="K22" s="568">
        <v>1.2</v>
      </c>
      <c r="L22" s="568">
        <v>0.8</v>
      </c>
      <c r="M22" s="568">
        <v>2</v>
      </c>
      <c r="N22" s="568">
        <v>2.6</v>
      </c>
      <c r="O22" s="568">
        <v>1.1000000000000001</v>
      </c>
      <c r="P22" s="568">
        <v>0.9</v>
      </c>
      <c r="Q22" s="568">
        <v>2.5</v>
      </c>
      <c r="R22" s="568">
        <v>2.8</v>
      </c>
      <c r="S22" s="568">
        <v>1.4</v>
      </c>
      <c r="T22" s="568">
        <v>1.3</v>
      </c>
      <c r="U22" s="568">
        <v>3</v>
      </c>
      <c r="V22" s="568">
        <v>3.7</v>
      </c>
      <c r="W22" s="568">
        <v>1.7</v>
      </c>
      <c r="X22" s="568">
        <v>0.9</v>
      </c>
      <c r="Y22" s="568">
        <v>3.1</v>
      </c>
      <c r="Z22" s="568">
        <v>3.3</v>
      </c>
      <c r="AA22" s="568">
        <v>1.3</v>
      </c>
      <c r="AB22" s="568">
        <v>0.7</v>
      </c>
      <c r="AC22" s="568">
        <v>3.8</v>
      </c>
      <c r="AD22" s="568">
        <v>3</v>
      </c>
      <c r="AE22" s="568">
        <v>1.5</v>
      </c>
      <c r="AF22" s="568">
        <v>0.8</v>
      </c>
      <c r="AG22" s="568">
        <v>2.5</v>
      </c>
      <c r="AH22" s="568">
        <v>3.4</v>
      </c>
      <c r="AI22" s="568">
        <v>1.4</v>
      </c>
      <c r="AJ22" s="568">
        <v>0.8</v>
      </c>
      <c r="AK22" s="568">
        <v>2.2000000000000002</v>
      </c>
      <c r="AL22" s="568">
        <v>2.4</v>
      </c>
      <c r="AM22" s="568">
        <v>0.9</v>
      </c>
      <c r="AN22" s="568">
        <v>0.5</v>
      </c>
      <c r="AO22" s="568">
        <v>1.4</v>
      </c>
    </row>
    <row r="23" spans="1:50" ht="57.75" customHeight="1" thickTop="1">
      <c r="A23" s="1" t="s">
        <v>334</v>
      </c>
      <c r="B23" s="562"/>
      <c r="C23" s="562"/>
      <c r="D23" s="562"/>
      <c r="E23" s="562"/>
      <c r="F23" s="562"/>
      <c r="G23" s="562"/>
      <c r="H23" s="562"/>
      <c r="I23" s="562"/>
      <c r="J23" s="562"/>
    </row>
    <row r="24" spans="1:50" ht="21" thickBot="1">
      <c r="A24" s="5" t="s">
        <v>336</v>
      </c>
      <c r="B24" s="6" t="s">
        <v>18</v>
      </c>
      <c r="C24" s="6" t="s">
        <v>19</v>
      </c>
      <c r="D24" s="6" t="s">
        <v>20</v>
      </c>
      <c r="E24" s="6" t="s">
        <v>21</v>
      </c>
      <c r="F24" s="580" t="s">
        <v>22</v>
      </c>
      <c r="G24" s="580" t="s">
        <v>23</v>
      </c>
      <c r="H24" s="580" t="s">
        <v>24</v>
      </c>
      <c r="I24" s="580" t="s">
        <v>25</v>
      </c>
      <c r="J24" s="580" t="s">
        <v>26</v>
      </c>
      <c r="K24" s="580" t="s">
        <v>27</v>
      </c>
      <c r="L24" s="580" t="s">
        <v>28</v>
      </c>
      <c r="M24" s="580" t="s">
        <v>29</v>
      </c>
      <c r="N24" s="580" t="s">
        <v>30</v>
      </c>
      <c r="O24" s="580" t="s">
        <v>31</v>
      </c>
      <c r="P24" s="580" t="s">
        <v>32</v>
      </c>
      <c r="Q24" s="580" t="s">
        <v>33</v>
      </c>
      <c r="R24" s="580" t="s">
        <v>34</v>
      </c>
      <c r="S24" s="580" t="s">
        <v>35</v>
      </c>
      <c r="T24" s="580" t="s">
        <v>36</v>
      </c>
      <c r="U24" s="580" t="s">
        <v>37</v>
      </c>
      <c r="V24" s="580" t="s">
        <v>38</v>
      </c>
      <c r="W24" s="580" t="s">
        <v>39</v>
      </c>
      <c r="X24" s="580" t="s">
        <v>40</v>
      </c>
      <c r="Y24" s="580" t="s">
        <v>41</v>
      </c>
      <c r="Z24" s="580" t="s">
        <v>6</v>
      </c>
      <c r="AA24" s="580" t="s">
        <v>690</v>
      </c>
      <c r="AB24" s="580" t="s">
        <v>695</v>
      </c>
      <c r="AC24" s="580" t="s">
        <v>701</v>
      </c>
      <c r="AD24" s="580" t="s">
        <v>704</v>
      </c>
      <c r="AE24" s="580" t="s">
        <v>730</v>
      </c>
      <c r="AF24" s="580" t="s">
        <v>776</v>
      </c>
      <c r="AG24" s="580" t="s">
        <v>791</v>
      </c>
      <c r="AH24" s="580" t="s">
        <v>842</v>
      </c>
      <c r="AI24" s="580" t="s">
        <v>884</v>
      </c>
      <c r="AJ24" s="580" t="s">
        <v>925</v>
      </c>
      <c r="AK24" s="580" t="s">
        <v>938</v>
      </c>
      <c r="AL24" s="570" t="s">
        <v>955</v>
      </c>
      <c r="AM24" s="570" t="s">
        <v>982</v>
      </c>
      <c r="AN24" s="570" t="s">
        <v>986</v>
      </c>
      <c r="AO24" s="570" t="s">
        <v>1067</v>
      </c>
    </row>
    <row r="25" spans="1:50" ht="21" thickBot="1">
      <c r="A25" s="71" t="s">
        <v>510</v>
      </c>
      <c r="B25" s="575">
        <v>0.9</v>
      </c>
      <c r="C25" s="575">
        <v>0.5</v>
      </c>
      <c r="D25" s="575">
        <v>0.4</v>
      </c>
      <c r="E25" s="575">
        <v>0.9</v>
      </c>
      <c r="F25" s="575">
        <v>0.8</v>
      </c>
      <c r="G25" s="568">
        <v>0.6</v>
      </c>
      <c r="H25" s="568">
        <v>0.4</v>
      </c>
      <c r="I25" s="568">
        <v>0.4</v>
      </c>
      <c r="J25" s="568">
        <v>0.7</v>
      </c>
      <c r="K25" s="568">
        <v>0.5</v>
      </c>
      <c r="L25" s="568">
        <v>0.3</v>
      </c>
      <c r="M25" s="568">
        <v>0.6</v>
      </c>
      <c r="N25" s="568">
        <v>0.8</v>
      </c>
      <c r="O25" s="568">
        <v>0.4</v>
      </c>
      <c r="P25" s="568">
        <v>0.3</v>
      </c>
      <c r="Q25" s="568">
        <v>0.7</v>
      </c>
      <c r="R25" s="568">
        <v>0.8</v>
      </c>
      <c r="S25" s="568">
        <v>0.5</v>
      </c>
      <c r="T25" s="568">
        <v>0.3</v>
      </c>
      <c r="U25" s="568">
        <v>0.7</v>
      </c>
      <c r="V25" s="568">
        <v>1</v>
      </c>
      <c r="W25" s="568">
        <v>0.5</v>
      </c>
      <c r="X25" s="568">
        <v>0.5</v>
      </c>
      <c r="Y25" s="568">
        <v>0.7</v>
      </c>
      <c r="Z25" s="568">
        <v>1</v>
      </c>
      <c r="AA25" s="568">
        <v>0.3</v>
      </c>
      <c r="AB25" s="568">
        <v>0.4</v>
      </c>
      <c r="AC25" s="568">
        <v>0.9</v>
      </c>
      <c r="AD25" s="568">
        <v>0.9</v>
      </c>
      <c r="AE25" s="568">
        <v>0.6</v>
      </c>
      <c r="AF25" s="568">
        <v>0.5</v>
      </c>
      <c r="AG25" s="568">
        <v>0.8</v>
      </c>
      <c r="AH25" s="568">
        <v>1.1000000000000001</v>
      </c>
      <c r="AI25" s="568">
        <v>0.6</v>
      </c>
      <c r="AJ25" s="568">
        <v>0.4</v>
      </c>
      <c r="AK25" s="568">
        <v>0.4</v>
      </c>
      <c r="AL25" s="568">
        <v>0.4</v>
      </c>
      <c r="AM25" s="568">
        <v>0.2</v>
      </c>
      <c r="AN25" s="568">
        <v>0.2</v>
      </c>
      <c r="AO25" s="568">
        <v>0.4</v>
      </c>
    </row>
    <row r="26" spans="1:50" ht="57.75" customHeight="1" thickTop="1">
      <c r="A26" s="1" t="s">
        <v>511</v>
      </c>
      <c r="B26" s="562"/>
      <c r="C26" s="562"/>
      <c r="D26" s="562"/>
      <c r="E26" s="562"/>
      <c r="F26" s="562"/>
      <c r="G26" s="562"/>
      <c r="H26" s="562"/>
      <c r="I26" s="562"/>
      <c r="J26" s="562"/>
    </row>
    <row r="27" spans="1:50" ht="42.75" customHeight="1" thickBot="1">
      <c r="A27" s="5" t="s">
        <v>348</v>
      </c>
      <c r="B27" s="570" t="s">
        <v>74</v>
      </c>
      <c r="C27" s="570" t="s">
        <v>349</v>
      </c>
      <c r="D27" s="570" t="s">
        <v>350</v>
      </c>
      <c r="E27" s="570" t="s">
        <v>77</v>
      </c>
      <c r="F27" s="579" t="s">
        <v>351</v>
      </c>
      <c r="G27" s="579" t="s">
        <v>79</v>
      </c>
      <c r="H27" s="579" t="s">
        <v>80</v>
      </c>
      <c r="I27" s="579" t="s">
        <v>81</v>
      </c>
      <c r="J27" s="579" t="s">
        <v>82</v>
      </c>
      <c r="K27" s="579" t="s">
        <v>83</v>
      </c>
      <c r="L27" s="579" t="s">
        <v>84</v>
      </c>
      <c r="M27" s="579" t="s">
        <v>85</v>
      </c>
      <c r="N27" s="579" t="s">
        <v>86</v>
      </c>
      <c r="O27" s="579" t="s">
        <v>87</v>
      </c>
      <c r="P27" s="579" t="s">
        <v>88</v>
      </c>
      <c r="Q27" s="579" t="s">
        <v>89</v>
      </c>
      <c r="R27" s="579" t="s">
        <v>90</v>
      </c>
      <c r="S27" s="579" t="s">
        <v>91</v>
      </c>
      <c r="T27" s="579" t="s">
        <v>92</v>
      </c>
      <c r="U27" s="579" t="s">
        <v>352</v>
      </c>
      <c r="V27" s="579" t="s">
        <v>94</v>
      </c>
      <c r="W27" s="579" t="s">
        <v>95</v>
      </c>
      <c r="X27" s="579" t="s">
        <v>96</v>
      </c>
      <c r="Y27" s="579" t="s">
        <v>97</v>
      </c>
      <c r="Z27" s="579" t="s">
        <v>7</v>
      </c>
      <c r="AA27" s="579" t="s">
        <v>691</v>
      </c>
      <c r="AB27" s="579" t="s">
        <v>696</v>
      </c>
      <c r="AC27" s="579" t="s">
        <v>702</v>
      </c>
      <c r="AD27" s="579" t="s">
        <v>705</v>
      </c>
      <c r="AE27" s="579" t="s">
        <v>731</v>
      </c>
      <c r="AF27" s="579" t="s">
        <v>777</v>
      </c>
      <c r="AG27" s="579" t="s">
        <v>792</v>
      </c>
      <c r="AH27" s="579" t="s">
        <v>843</v>
      </c>
      <c r="AI27" s="579" t="s">
        <v>885</v>
      </c>
      <c r="AJ27" s="570" t="s">
        <v>931</v>
      </c>
      <c r="AK27" s="570" t="s">
        <v>939</v>
      </c>
      <c r="AL27" s="570" t="s">
        <v>956</v>
      </c>
      <c r="AM27" s="570" t="s">
        <v>983</v>
      </c>
      <c r="AN27" s="570" t="s">
        <v>993</v>
      </c>
      <c r="AO27" s="570" t="s">
        <v>1068</v>
      </c>
    </row>
    <row r="28" spans="1:50" ht="20.25">
      <c r="A28" s="23" t="s">
        <v>512</v>
      </c>
      <c r="B28" s="607">
        <v>957</v>
      </c>
      <c r="C28" s="607">
        <v>892</v>
      </c>
      <c r="D28" s="607">
        <v>914</v>
      </c>
      <c r="E28" s="607">
        <v>788</v>
      </c>
      <c r="F28" s="607">
        <v>793</v>
      </c>
      <c r="G28" s="607">
        <v>793</v>
      </c>
      <c r="H28" s="607">
        <v>793</v>
      </c>
      <c r="I28" s="607">
        <v>803</v>
      </c>
      <c r="J28" s="607">
        <v>749</v>
      </c>
      <c r="K28" s="607">
        <v>749</v>
      </c>
      <c r="L28" s="607">
        <v>749</v>
      </c>
      <c r="M28" s="607">
        <v>743</v>
      </c>
      <c r="N28" s="607">
        <v>717</v>
      </c>
      <c r="O28" s="607">
        <v>717</v>
      </c>
      <c r="P28" s="607">
        <v>760</v>
      </c>
      <c r="Q28" s="607">
        <v>760</v>
      </c>
      <c r="R28" s="607">
        <v>760</v>
      </c>
      <c r="S28" s="607">
        <v>756</v>
      </c>
      <c r="T28" s="607">
        <v>775</v>
      </c>
      <c r="U28" s="607">
        <v>775</v>
      </c>
      <c r="V28" s="607">
        <v>953</v>
      </c>
      <c r="W28" s="607">
        <v>967</v>
      </c>
      <c r="X28" s="607">
        <v>778</v>
      </c>
      <c r="Y28" s="607">
        <v>788</v>
      </c>
      <c r="Z28" s="607">
        <v>766</v>
      </c>
      <c r="AA28" s="607">
        <v>812</v>
      </c>
      <c r="AB28" s="607">
        <v>1062</v>
      </c>
      <c r="AC28" s="607">
        <v>1082</v>
      </c>
      <c r="AD28" s="607">
        <v>1006</v>
      </c>
      <c r="AE28" s="607">
        <v>1005</v>
      </c>
      <c r="AF28" s="607">
        <v>983</v>
      </c>
      <c r="AG28" s="607">
        <v>988</v>
      </c>
      <c r="AH28" s="607">
        <v>1050</v>
      </c>
      <c r="AI28" s="607">
        <v>1150</v>
      </c>
      <c r="AJ28" s="607">
        <v>1059</v>
      </c>
      <c r="AK28" s="607">
        <v>559</v>
      </c>
      <c r="AL28" s="607">
        <v>559</v>
      </c>
      <c r="AM28" s="607">
        <v>535</v>
      </c>
      <c r="AN28" s="607">
        <v>535</v>
      </c>
      <c r="AO28" s="607">
        <v>535</v>
      </c>
    </row>
    <row r="29" spans="1:50" ht="20.25">
      <c r="A29" s="8" t="s">
        <v>513</v>
      </c>
      <c r="B29" s="607">
        <v>4790</v>
      </c>
      <c r="C29" s="607">
        <v>4620</v>
      </c>
      <c r="D29" s="607">
        <v>4724</v>
      </c>
      <c r="E29" s="607">
        <v>4317</v>
      </c>
      <c r="F29" s="607">
        <v>4230</v>
      </c>
      <c r="G29" s="607">
        <v>3919</v>
      </c>
      <c r="H29" s="607">
        <v>3962</v>
      </c>
      <c r="I29" s="607">
        <v>3936</v>
      </c>
      <c r="J29" s="607">
        <v>3913</v>
      </c>
      <c r="K29" s="607">
        <v>3927</v>
      </c>
      <c r="L29" s="607">
        <v>3927</v>
      </c>
      <c r="M29" s="607">
        <v>3915</v>
      </c>
      <c r="N29" s="607">
        <v>3707</v>
      </c>
      <c r="O29" s="607">
        <v>3705</v>
      </c>
      <c r="P29" s="607">
        <v>3884</v>
      </c>
      <c r="Q29" s="607">
        <v>3818</v>
      </c>
      <c r="R29" s="607">
        <v>3818</v>
      </c>
      <c r="S29" s="607">
        <v>3806</v>
      </c>
      <c r="T29" s="607">
        <v>4860</v>
      </c>
      <c r="U29" s="607">
        <v>4671</v>
      </c>
      <c r="V29" s="607">
        <v>4768</v>
      </c>
      <c r="W29" s="607">
        <v>4771</v>
      </c>
      <c r="X29" s="607">
        <v>4739</v>
      </c>
      <c r="Y29" s="607">
        <v>4780</v>
      </c>
      <c r="Z29" s="607">
        <v>4671</v>
      </c>
      <c r="AA29" s="607">
        <v>4826</v>
      </c>
      <c r="AB29" s="607">
        <v>4784</v>
      </c>
      <c r="AC29" s="607">
        <v>4812</v>
      </c>
      <c r="AD29" s="607">
        <v>4392</v>
      </c>
      <c r="AE29" s="607">
        <v>4446</v>
      </c>
      <c r="AF29" s="607">
        <v>4054</v>
      </c>
      <c r="AG29" s="607">
        <v>4057</v>
      </c>
      <c r="AH29" s="607">
        <v>3792</v>
      </c>
      <c r="AI29" s="607">
        <v>3762</v>
      </c>
      <c r="AJ29" s="607">
        <v>3026</v>
      </c>
      <c r="AK29" s="607">
        <v>3026</v>
      </c>
      <c r="AL29" s="607">
        <v>3026</v>
      </c>
      <c r="AM29" s="607">
        <v>2085</v>
      </c>
      <c r="AN29" s="607">
        <v>2085</v>
      </c>
      <c r="AO29" s="607">
        <v>2135</v>
      </c>
    </row>
    <row r="30" spans="1:50" s="73" customFormat="1" ht="39" customHeight="1">
      <c r="A30" s="1" t="s">
        <v>494</v>
      </c>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R30" s="612"/>
      <c r="AS30" s="612"/>
      <c r="AT30" s="612"/>
      <c r="AU30" s="612"/>
      <c r="AV30" s="612"/>
      <c r="AW30" s="612"/>
      <c r="AX30" s="612"/>
    </row>
    <row r="31" spans="1:50" s="73" customFormat="1" ht="18.75" thickBot="1">
      <c r="A31" s="31" t="s">
        <v>17</v>
      </c>
      <c r="B31" s="6" t="s">
        <v>18</v>
      </c>
      <c r="C31" s="388" t="s">
        <v>19</v>
      </c>
      <c r="D31" s="388" t="s">
        <v>20</v>
      </c>
      <c r="E31" s="580" t="s">
        <v>21</v>
      </c>
      <c r="F31" s="580" t="s">
        <v>22</v>
      </c>
      <c r="G31" s="580" t="s">
        <v>23</v>
      </c>
      <c r="H31" s="580" t="s">
        <v>24</v>
      </c>
      <c r="I31" s="580" t="s">
        <v>25</v>
      </c>
      <c r="J31" s="580" t="s">
        <v>26</v>
      </c>
      <c r="K31" s="580" t="s">
        <v>27</v>
      </c>
      <c r="L31" s="580" t="s">
        <v>28</v>
      </c>
      <c r="M31" s="580" t="s">
        <v>29</v>
      </c>
      <c r="N31" s="580" t="s">
        <v>30</v>
      </c>
      <c r="O31" s="580" t="s">
        <v>31</v>
      </c>
      <c r="P31" s="580" t="s">
        <v>32</v>
      </c>
      <c r="Q31" s="580" t="s">
        <v>33</v>
      </c>
      <c r="R31" s="580" t="s">
        <v>34</v>
      </c>
      <c r="S31" s="580" t="s">
        <v>35</v>
      </c>
      <c r="T31" s="580" t="s">
        <v>36</v>
      </c>
      <c r="U31" s="580" t="s">
        <v>37</v>
      </c>
      <c r="V31" s="580" t="s">
        <v>38</v>
      </c>
      <c r="W31" s="580" t="s">
        <v>39</v>
      </c>
      <c r="X31" s="580" t="s">
        <v>40</v>
      </c>
      <c r="Y31" s="580" t="s">
        <v>41</v>
      </c>
      <c r="Z31" s="580" t="s">
        <v>6</v>
      </c>
      <c r="AA31" s="580" t="s">
        <v>690</v>
      </c>
      <c r="AB31" s="580" t="s">
        <v>695</v>
      </c>
      <c r="AC31" s="580" t="s">
        <v>701</v>
      </c>
      <c r="AD31" s="580" t="s">
        <v>704</v>
      </c>
      <c r="AE31" s="580" t="s">
        <v>730</v>
      </c>
      <c r="AF31" s="580" t="s">
        <v>776</v>
      </c>
      <c r="AG31" s="580" t="s">
        <v>791</v>
      </c>
      <c r="AH31" s="580" t="s">
        <v>842</v>
      </c>
      <c r="AI31" s="580" t="s">
        <v>884</v>
      </c>
      <c r="AJ31" s="580" t="s">
        <v>925</v>
      </c>
      <c r="AK31" s="580" t="s">
        <v>938</v>
      </c>
      <c r="AL31" s="570" t="s">
        <v>955</v>
      </c>
      <c r="AM31" s="570" t="s">
        <v>982</v>
      </c>
      <c r="AN31" s="570" t="s">
        <v>986</v>
      </c>
      <c r="AO31" s="570" t="s">
        <v>1067</v>
      </c>
    </row>
    <row r="32" spans="1:50" s="73" customFormat="1" ht="18">
      <c r="A32" s="8" t="s">
        <v>42</v>
      </c>
      <c r="B32" s="607">
        <v>531</v>
      </c>
      <c r="C32" s="607">
        <v>308</v>
      </c>
      <c r="D32" s="607">
        <v>255</v>
      </c>
      <c r="E32" s="607">
        <v>422</v>
      </c>
      <c r="F32" s="607">
        <v>446</v>
      </c>
      <c r="G32" s="607">
        <v>269</v>
      </c>
      <c r="H32" s="607">
        <v>224</v>
      </c>
      <c r="I32" s="607">
        <v>393</v>
      </c>
      <c r="J32" s="607">
        <v>406</v>
      </c>
      <c r="K32" s="607">
        <v>244</v>
      </c>
      <c r="L32" s="607">
        <v>185</v>
      </c>
      <c r="M32" s="607">
        <v>352</v>
      </c>
      <c r="N32" s="607">
        <v>228</v>
      </c>
      <c r="O32" s="607">
        <v>121</v>
      </c>
      <c r="P32" s="607">
        <v>116</v>
      </c>
      <c r="Q32" s="607">
        <v>316</v>
      </c>
      <c r="R32" s="607">
        <v>290</v>
      </c>
      <c r="S32" s="607">
        <v>205</v>
      </c>
      <c r="T32" s="607">
        <v>179</v>
      </c>
      <c r="U32" s="607">
        <v>340</v>
      </c>
      <c r="V32" s="607">
        <v>381</v>
      </c>
      <c r="W32" s="607">
        <v>193</v>
      </c>
      <c r="X32" s="607">
        <v>178</v>
      </c>
      <c r="Y32" s="607">
        <v>359</v>
      </c>
      <c r="Z32" s="607">
        <v>405</v>
      </c>
      <c r="AA32" s="607">
        <v>228</v>
      </c>
      <c r="AB32" s="607">
        <v>200</v>
      </c>
      <c r="AC32" s="607">
        <v>366</v>
      </c>
      <c r="AD32" s="607">
        <v>342</v>
      </c>
      <c r="AE32" s="607">
        <v>212</v>
      </c>
      <c r="AF32" s="607">
        <v>184</v>
      </c>
      <c r="AG32" s="607">
        <v>337</v>
      </c>
      <c r="AH32" s="607">
        <v>418</v>
      </c>
      <c r="AI32" s="607">
        <v>256</v>
      </c>
      <c r="AJ32" s="607">
        <v>201</v>
      </c>
      <c r="AK32" s="607">
        <v>427</v>
      </c>
      <c r="AL32" s="607">
        <v>390</v>
      </c>
      <c r="AM32" s="607">
        <v>229</v>
      </c>
      <c r="AN32" s="607">
        <v>254</v>
      </c>
      <c r="AO32" s="607">
        <v>409</v>
      </c>
    </row>
    <row r="33" spans="1:43" s="73" customFormat="1" ht="18">
      <c r="A33" s="38" t="s">
        <v>209</v>
      </c>
      <c r="B33" s="607">
        <v>31</v>
      </c>
      <c r="C33" s="607">
        <v>20</v>
      </c>
      <c r="D33" s="607">
        <v>15</v>
      </c>
      <c r="E33" s="607">
        <v>20</v>
      </c>
      <c r="F33" s="607">
        <v>18</v>
      </c>
      <c r="G33" s="607">
        <v>4</v>
      </c>
      <c r="H33" s="607">
        <v>4</v>
      </c>
      <c r="I33" s="607">
        <v>8</v>
      </c>
      <c r="J33" s="607">
        <v>3</v>
      </c>
      <c r="K33" s="607">
        <v>-3</v>
      </c>
      <c r="L33" s="607">
        <v>-5</v>
      </c>
      <c r="M33" s="607">
        <v>-8</v>
      </c>
      <c r="N33" s="607">
        <v>0</v>
      </c>
      <c r="O33" s="607">
        <v>0</v>
      </c>
      <c r="P33" s="607">
        <v>0</v>
      </c>
      <c r="Q33" s="607">
        <v>2</v>
      </c>
      <c r="R33" s="607">
        <v>3</v>
      </c>
      <c r="S33" s="607">
        <v>4</v>
      </c>
      <c r="T33" s="607">
        <v>1</v>
      </c>
      <c r="U33" s="607">
        <v>11</v>
      </c>
      <c r="V33" s="607">
        <v>11</v>
      </c>
      <c r="W33" s="607">
        <v>7</v>
      </c>
      <c r="X33" s="607">
        <v>8</v>
      </c>
      <c r="Y33" s="607">
        <v>12</v>
      </c>
      <c r="Z33" s="607">
        <v>12</v>
      </c>
      <c r="AA33" s="607">
        <v>9</v>
      </c>
      <c r="AB33" s="607">
        <v>9</v>
      </c>
      <c r="AC33" s="607">
        <v>16</v>
      </c>
      <c r="AD33" s="607">
        <v>21</v>
      </c>
      <c r="AE33" s="607">
        <v>10</v>
      </c>
      <c r="AF33" s="607">
        <v>13</v>
      </c>
      <c r="AG33" s="607">
        <v>19</v>
      </c>
      <c r="AH33" s="607">
        <v>12</v>
      </c>
      <c r="AI33" s="607">
        <v>11</v>
      </c>
      <c r="AJ33" s="607">
        <v>5</v>
      </c>
      <c r="AK33" s="607">
        <v>11</v>
      </c>
      <c r="AL33" s="607">
        <v>6</v>
      </c>
      <c r="AM33" s="607">
        <v>9</v>
      </c>
      <c r="AN33" s="607">
        <v>21</v>
      </c>
      <c r="AO33" s="607">
        <v>39</v>
      </c>
    </row>
    <row r="34" spans="1:43" s="73" customFormat="1" ht="18">
      <c r="A34" s="38" t="s">
        <v>495</v>
      </c>
      <c r="B34" s="607">
        <v>314</v>
      </c>
      <c r="C34" s="607">
        <v>184</v>
      </c>
      <c r="D34" s="607">
        <v>157</v>
      </c>
      <c r="E34" s="607">
        <v>245</v>
      </c>
      <c r="F34" s="607">
        <v>257</v>
      </c>
      <c r="G34" s="607">
        <v>160</v>
      </c>
      <c r="H34" s="607">
        <v>141</v>
      </c>
      <c r="I34" s="607">
        <v>224</v>
      </c>
      <c r="J34" s="607">
        <v>230</v>
      </c>
      <c r="K34" s="607">
        <v>143</v>
      </c>
      <c r="L34" s="607">
        <v>111</v>
      </c>
      <c r="M34" s="607">
        <v>198</v>
      </c>
      <c r="N34" s="607">
        <v>43</v>
      </c>
      <c r="O34" s="607">
        <v>22</v>
      </c>
      <c r="P34" s="607">
        <v>15</v>
      </c>
      <c r="Q34" s="607">
        <v>42</v>
      </c>
      <c r="R34" s="607">
        <v>42</v>
      </c>
      <c r="S34" s="607">
        <v>25</v>
      </c>
      <c r="T34" s="607">
        <v>19</v>
      </c>
      <c r="U34" s="607">
        <v>34</v>
      </c>
      <c r="V34" s="607">
        <v>40</v>
      </c>
      <c r="W34" s="607">
        <v>22</v>
      </c>
      <c r="X34" s="607">
        <v>22</v>
      </c>
      <c r="Y34" s="607">
        <v>50</v>
      </c>
      <c r="Z34" s="607">
        <v>55</v>
      </c>
      <c r="AA34" s="607">
        <v>26</v>
      </c>
      <c r="AB34" s="607">
        <v>28</v>
      </c>
      <c r="AC34" s="607">
        <v>45</v>
      </c>
      <c r="AD34" s="607">
        <v>37</v>
      </c>
      <c r="AE34" s="607">
        <v>20</v>
      </c>
      <c r="AF34" s="607">
        <v>22</v>
      </c>
      <c r="AG34" s="607">
        <v>41</v>
      </c>
      <c r="AH34" s="607">
        <v>60</v>
      </c>
      <c r="AI34" s="607">
        <v>42</v>
      </c>
      <c r="AJ34" s="607">
        <v>24</v>
      </c>
      <c r="AK34" s="607">
        <v>77</v>
      </c>
      <c r="AL34" s="607">
        <v>50</v>
      </c>
      <c r="AM34" s="607">
        <v>31</v>
      </c>
      <c r="AN34" s="607">
        <v>45</v>
      </c>
      <c r="AO34" s="607">
        <v>127</v>
      </c>
    </row>
    <row r="35" spans="1:43" s="73" customFormat="1" ht="18">
      <c r="A35" s="38" t="s">
        <v>514</v>
      </c>
      <c r="B35" s="607">
        <v>195</v>
      </c>
      <c r="C35" s="607">
        <v>89</v>
      </c>
      <c r="D35" s="607">
        <v>62</v>
      </c>
      <c r="E35" s="607">
        <v>146</v>
      </c>
      <c r="F35" s="607">
        <v>164</v>
      </c>
      <c r="G35" s="607">
        <v>79</v>
      </c>
      <c r="H35" s="607">
        <v>50</v>
      </c>
      <c r="I35" s="607">
        <v>137</v>
      </c>
      <c r="J35" s="607">
        <v>161</v>
      </c>
      <c r="K35" s="607">
        <v>83</v>
      </c>
      <c r="L35" s="607">
        <v>49</v>
      </c>
      <c r="M35" s="607">
        <v>130</v>
      </c>
      <c r="N35" s="607">
        <v>170</v>
      </c>
      <c r="O35" s="607">
        <v>72</v>
      </c>
      <c r="P35" s="607">
        <v>50</v>
      </c>
      <c r="Q35" s="607">
        <v>156</v>
      </c>
      <c r="R35" s="607">
        <v>175</v>
      </c>
      <c r="S35" s="607">
        <v>90</v>
      </c>
      <c r="T35" s="607">
        <v>64</v>
      </c>
      <c r="U35" s="607">
        <v>194</v>
      </c>
      <c r="V35" s="607">
        <v>265</v>
      </c>
      <c r="W35" s="607">
        <v>85</v>
      </c>
      <c r="X35" s="607">
        <v>60</v>
      </c>
      <c r="Y35" s="607">
        <v>193</v>
      </c>
      <c r="Z35" s="607">
        <v>253</v>
      </c>
      <c r="AA35" s="607">
        <v>98</v>
      </c>
      <c r="AB35" s="607">
        <v>63</v>
      </c>
      <c r="AC35" s="607">
        <v>201</v>
      </c>
      <c r="AD35" s="607">
        <v>205</v>
      </c>
      <c r="AE35" s="607">
        <v>89</v>
      </c>
      <c r="AF35" s="607">
        <v>58</v>
      </c>
      <c r="AG35" s="607">
        <v>164</v>
      </c>
      <c r="AH35" s="607">
        <v>247</v>
      </c>
      <c r="AI35" s="607">
        <v>100</v>
      </c>
      <c r="AJ35" s="607">
        <v>58</v>
      </c>
      <c r="AK35" s="607">
        <v>208</v>
      </c>
      <c r="AL35" s="607">
        <v>230</v>
      </c>
      <c r="AM35" s="607">
        <v>87</v>
      </c>
      <c r="AN35" s="607">
        <v>54</v>
      </c>
      <c r="AO35" s="607">
        <v>135</v>
      </c>
    </row>
    <row r="36" spans="1:43" s="559" customFormat="1" ht="18" customHeight="1">
      <c r="A36" s="717" t="s">
        <v>781</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v>1</v>
      </c>
      <c r="AA36" s="607">
        <v>1</v>
      </c>
      <c r="AB36" s="607">
        <v>0</v>
      </c>
      <c r="AC36" s="607">
        <v>0</v>
      </c>
      <c r="AD36" s="607">
        <v>0</v>
      </c>
      <c r="AE36" s="607">
        <v>0</v>
      </c>
      <c r="AF36" s="607">
        <v>0</v>
      </c>
      <c r="AG36" s="607">
        <v>0</v>
      </c>
      <c r="AH36" s="607">
        <v>0</v>
      </c>
      <c r="AI36" s="607">
        <v>0</v>
      </c>
      <c r="AJ36" s="607">
        <v>0</v>
      </c>
      <c r="AK36" s="607">
        <v>0</v>
      </c>
      <c r="AL36" s="607">
        <v>0</v>
      </c>
      <c r="AM36" s="607">
        <v>0</v>
      </c>
      <c r="AN36" s="607">
        <v>0</v>
      </c>
      <c r="AO36" s="607">
        <v>0</v>
      </c>
      <c r="AQ36" s="714"/>
    </row>
    <row r="37" spans="1:43" s="559" customFormat="1" ht="18">
      <c r="A37" s="38" t="s">
        <v>515</v>
      </c>
      <c r="B37" s="607"/>
      <c r="C37" s="607"/>
      <c r="D37" s="607"/>
      <c r="E37" s="607"/>
      <c r="F37" s="607"/>
      <c r="G37" s="607"/>
      <c r="H37" s="607"/>
      <c r="I37" s="607"/>
      <c r="J37" s="607"/>
      <c r="K37" s="607"/>
      <c r="L37" s="607"/>
      <c r="M37" s="607"/>
      <c r="N37" s="607"/>
      <c r="O37" s="607"/>
      <c r="P37" s="607"/>
      <c r="Q37" s="607"/>
      <c r="R37" s="607">
        <v>42</v>
      </c>
      <c r="S37" s="607">
        <v>46</v>
      </c>
      <c r="T37" s="607">
        <v>48</v>
      </c>
      <c r="U37" s="607">
        <v>59</v>
      </c>
      <c r="V37" s="607">
        <v>50</v>
      </c>
      <c r="W37" s="607">
        <v>47</v>
      </c>
      <c r="X37" s="607">
        <v>52</v>
      </c>
      <c r="Y37" s="607">
        <v>62</v>
      </c>
      <c r="Z37" s="607">
        <v>62</v>
      </c>
      <c r="AA37" s="607">
        <v>59</v>
      </c>
      <c r="AB37" s="607">
        <v>59</v>
      </c>
      <c r="AC37" s="607">
        <v>70</v>
      </c>
      <c r="AD37" s="607">
        <v>64</v>
      </c>
      <c r="AE37" s="607">
        <v>62</v>
      </c>
      <c r="AF37" s="607">
        <v>57</v>
      </c>
      <c r="AG37" s="607">
        <v>69</v>
      </c>
      <c r="AH37" s="607">
        <v>62</v>
      </c>
      <c r="AI37" s="607">
        <v>60</v>
      </c>
      <c r="AJ37" s="607">
        <v>58</v>
      </c>
      <c r="AK37" s="607">
        <v>69</v>
      </c>
      <c r="AL37" s="607">
        <v>61</v>
      </c>
      <c r="AM37" s="607">
        <v>49</v>
      </c>
      <c r="AN37" s="607">
        <v>63</v>
      </c>
      <c r="AO37" s="607">
        <v>63</v>
      </c>
    </row>
    <row r="38" spans="1:43" s="73" customFormat="1" ht="18">
      <c r="A38" s="38" t="s">
        <v>496</v>
      </c>
      <c r="B38" s="607">
        <v>22</v>
      </c>
      <c r="C38" s="607">
        <v>35</v>
      </c>
      <c r="D38" s="607">
        <v>36</v>
      </c>
      <c r="E38" s="607">
        <v>31</v>
      </c>
      <c r="F38" s="607">
        <v>25</v>
      </c>
      <c r="G38" s="607">
        <v>30</v>
      </c>
      <c r="H38" s="607">
        <v>33</v>
      </c>
      <c r="I38" s="607">
        <v>32</v>
      </c>
      <c r="J38" s="607">
        <v>15</v>
      </c>
      <c r="K38" s="607">
        <v>19</v>
      </c>
      <c r="L38" s="607">
        <v>25</v>
      </c>
      <c r="M38" s="607">
        <v>24</v>
      </c>
      <c r="N38" s="607">
        <v>16</v>
      </c>
      <c r="O38" s="607">
        <v>26</v>
      </c>
      <c r="P38" s="607">
        <v>51</v>
      </c>
      <c r="Q38" s="607">
        <v>119</v>
      </c>
      <c r="R38" s="607">
        <v>31</v>
      </c>
      <c r="S38" s="607">
        <v>43</v>
      </c>
      <c r="T38" s="607">
        <v>48</v>
      </c>
      <c r="U38" s="607">
        <v>54</v>
      </c>
      <c r="V38" s="607">
        <v>26</v>
      </c>
      <c r="W38" s="607">
        <v>39</v>
      </c>
      <c r="X38" s="607">
        <v>43</v>
      </c>
      <c r="Y38" s="607">
        <v>53</v>
      </c>
      <c r="Z38" s="607">
        <v>34</v>
      </c>
      <c r="AA38" s="607">
        <v>44</v>
      </c>
      <c r="AB38" s="607">
        <v>50</v>
      </c>
      <c r="AC38" s="607">
        <v>50</v>
      </c>
      <c r="AD38" s="607">
        <v>35</v>
      </c>
      <c r="AE38" s="607">
        <v>41</v>
      </c>
      <c r="AF38" s="607">
        <v>47</v>
      </c>
      <c r="AG38" s="607">
        <v>62</v>
      </c>
      <c r="AH38" s="607">
        <v>48</v>
      </c>
      <c r="AI38" s="607">
        <v>54</v>
      </c>
      <c r="AJ38" s="607">
        <v>61</v>
      </c>
      <c r="AK38" s="607">
        <v>72</v>
      </c>
      <c r="AL38" s="607">
        <v>50</v>
      </c>
      <c r="AM38" s="607">
        <v>62</v>
      </c>
      <c r="AN38" s="607">
        <v>92</v>
      </c>
      <c r="AO38" s="607">
        <v>84</v>
      </c>
      <c r="AQ38" s="714"/>
    </row>
    <row r="39" spans="1:43" s="73" customFormat="1" ht="18">
      <c r="A39" s="8" t="s">
        <v>149</v>
      </c>
      <c r="B39" s="598">
        <v>81</v>
      </c>
      <c r="C39" s="598">
        <v>39</v>
      </c>
      <c r="D39" s="598">
        <v>23</v>
      </c>
      <c r="E39" s="598">
        <v>69</v>
      </c>
      <c r="F39" s="598">
        <v>74</v>
      </c>
      <c r="G39" s="598">
        <v>36</v>
      </c>
      <c r="H39" s="598">
        <v>20</v>
      </c>
      <c r="I39" s="598">
        <v>75</v>
      </c>
      <c r="J39" s="598">
        <v>82</v>
      </c>
      <c r="K39" s="598">
        <v>35</v>
      </c>
      <c r="L39" s="598">
        <v>12</v>
      </c>
      <c r="M39" s="598">
        <v>80</v>
      </c>
      <c r="N39" s="607">
        <v>70</v>
      </c>
      <c r="O39" s="607">
        <v>20</v>
      </c>
      <c r="P39" s="607">
        <v>5</v>
      </c>
      <c r="Q39" s="607">
        <v>90</v>
      </c>
      <c r="R39" s="607">
        <v>94</v>
      </c>
      <c r="S39" s="607">
        <v>37</v>
      </c>
      <c r="T39" s="607">
        <v>21</v>
      </c>
      <c r="U39" s="607">
        <v>110</v>
      </c>
      <c r="V39" s="607">
        <v>131</v>
      </c>
      <c r="W39" s="607">
        <v>23</v>
      </c>
      <c r="X39" s="607">
        <v>47</v>
      </c>
      <c r="Y39" s="607">
        <v>109</v>
      </c>
      <c r="Z39" s="607">
        <v>137</v>
      </c>
      <c r="AA39" s="607">
        <v>31</v>
      </c>
      <c r="AB39" s="607">
        <v>11</v>
      </c>
      <c r="AC39" s="607">
        <v>130</v>
      </c>
      <c r="AD39" s="607">
        <v>106</v>
      </c>
      <c r="AE39" s="607">
        <v>32</v>
      </c>
      <c r="AF39" s="607">
        <v>10</v>
      </c>
      <c r="AG39" s="607">
        <v>90</v>
      </c>
      <c r="AH39" s="607">
        <v>132</v>
      </c>
      <c r="AI39" s="607">
        <v>43</v>
      </c>
      <c r="AJ39" s="607">
        <v>22</v>
      </c>
      <c r="AK39" s="607">
        <v>119</v>
      </c>
      <c r="AL39" s="607">
        <v>90</v>
      </c>
      <c r="AM39" s="607">
        <v>0</v>
      </c>
      <c r="AN39" s="607">
        <v>17</v>
      </c>
      <c r="AO39" s="607">
        <v>69</v>
      </c>
    </row>
    <row r="40" spans="1:43" s="73" customFormat="1" ht="18" outlineLevel="1">
      <c r="A40" s="8" t="s">
        <v>497</v>
      </c>
      <c r="B40" s="607">
        <v>74</v>
      </c>
      <c r="C40" s="607">
        <v>49</v>
      </c>
      <c r="D40" s="607">
        <v>34</v>
      </c>
      <c r="E40" s="607">
        <v>78</v>
      </c>
      <c r="F40" s="607">
        <v>70</v>
      </c>
      <c r="G40" s="598">
        <v>92</v>
      </c>
      <c r="H40" s="598">
        <v>29</v>
      </c>
      <c r="I40" s="598">
        <v>247</v>
      </c>
      <c r="J40" s="598">
        <v>88</v>
      </c>
      <c r="K40" s="598">
        <v>33</v>
      </c>
      <c r="L40" s="598">
        <v>3</v>
      </c>
      <c r="M40" s="598">
        <v>81</v>
      </c>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row>
    <row r="41" spans="1:43" s="73" customFormat="1" ht="18">
      <c r="A41" s="14" t="s">
        <v>48</v>
      </c>
      <c r="B41" s="574">
        <v>57</v>
      </c>
      <c r="C41" s="574">
        <v>13</v>
      </c>
      <c r="D41" s="574">
        <v>-3</v>
      </c>
      <c r="E41" s="574">
        <v>42</v>
      </c>
      <c r="F41" s="574">
        <v>48</v>
      </c>
      <c r="G41" s="574">
        <v>11</v>
      </c>
      <c r="H41" s="574">
        <v>-4</v>
      </c>
      <c r="I41" s="574">
        <v>49</v>
      </c>
      <c r="J41" s="574">
        <v>58</v>
      </c>
      <c r="K41" s="574">
        <v>11</v>
      </c>
      <c r="L41" s="574">
        <v>-13</v>
      </c>
      <c r="M41" s="574">
        <v>53</v>
      </c>
      <c r="N41" s="574">
        <v>44</v>
      </c>
      <c r="O41" s="574">
        <v>-5</v>
      </c>
      <c r="P41" s="574">
        <v>-25</v>
      </c>
      <c r="Q41" s="574">
        <v>50</v>
      </c>
      <c r="R41" s="574">
        <v>56</v>
      </c>
      <c r="S41" s="574">
        <v>1</v>
      </c>
      <c r="T41" s="574">
        <v>-20</v>
      </c>
      <c r="U41" s="574">
        <v>61</v>
      </c>
      <c r="V41" s="574">
        <v>88</v>
      </c>
      <c r="W41" s="574">
        <v>-21</v>
      </c>
      <c r="X41" s="574">
        <v>4</v>
      </c>
      <c r="Y41" s="574">
        <v>64</v>
      </c>
      <c r="Z41" s="574">
        <v>92</v>
      </c>
      <c r="AA41" s="574">
        <v>-15</v>
      </c>
      <c r="AB41" s="574">
        <v>-36</v>
      </c>
      <c r="AC41" s="574">
        <v>80</v>
      </c>
      <c r="AD41" s="574">
        <v>58</v>
      </c>
      <c r="AE41" s="574">
        <v>-15</v>
      </c>
      <c r="AF41" s="574">
        <v>-36</v>
      </c>
      <c r="AG41" s="574">
        <v>41</v>
      </c>
      <c r="AH41" s="574">
        <v>86</v>
      </c>
      <c r="AI41" s="574">
        <v>-4</v>
      </c>
      <c r="AJ41" s="574">
        <v>-21</v>
      </c>
      <c r="AK41" s="574">
        <v>73</v>
      </c>
      <c r="AL41" s="574">
        <v>48</v>
      </c>
      <c r="AM41" s="574">
        <v>-36</v>
      </c>
      <c r="AN41" s="574">
        <v>-16</v>
      </c>
      <c r="AO41" s="574">
        <v>32</v>
      </c>
    </row>
    <row r="42" spans="1:43" s="73" customFormat="1" ht="18">
      <c r="A42" s="8" t="s">
        <v>770</v>
      </c>
      <c r="B42" s="607"/>
      <c r="C42" s="607"/>
      <c r="D42" s="607"/>
      <c r="E42" s="607"/>
      <c r="F42" s="607"/>
      <c r="G42" s="607"/>
      <c r="H42" s="607"/>
      <c r="I42" s="607"/>
      <c r="J42" s="607"/>
      <c r="K42" s="607">
        <v>0</v>
      </c>
      <c r="L42" s="607">
        <v>0</v>
      </c>
      <c r="M42" s="607">
        <v>-3</v>
      </c>
      <c r="N42" s="607">
        <v>0</v>
      </c>
      <c r="O42" s="607">
        <v>0</v>
      </c>
      <c r="P42" s="607">
        <v>0</v>
      </c>
      <c r="Q42" s="607">
        <v>0</v>
      </c>
      <c r="R42" s="607">
        <v>0</v>
      </c>
      <c r="S42" s="607">
        <v>0</v>
      </c>
      <c r="T42" s="607">
        <v>0</v>
      </c>
      <c r="U42" s="607">
        <v>0</v>
      </c>
      <c r="V42" s="607">
        <v>0</v>
      </c>
      <c r="W42" s="607">
        <v>0</v>
      </c>
      <c r="X42" s="607">
        <v>0</v>
      </c>
      <c r="Y42" s="607">
        <v>0</v>
      </c>
      <c r="Z42" s="607">
        <v>0</v>
      </c>
      <c r="AA42" s="607">
        <v>0</v>
      </c>
      <c r="AB42" s="607">
        <v>0</v>
      </c>
      <c r="AC42" s="607">
        <v>0</v>
      </c>
      <c r="AD42" s="607">
        <v>0</v>
      </c>
      <c r="AE42" s="607">
        <v>0</v>
      </c>
      <c r="AF42" s="607">
        <v>0</v>
      </c>
      <c r="AG42" s="607">
        <v>0</v>
      </c>
      <c r="AH42" s="607">
        <v>0</v>
      </c>
      <c r="AI42" s="607">
        <v>0</v>
      </c>
      <c r="AJ42" s="607">
        <v>0</v>
      </c>
      <c r="AK42" s="607">
        <v>0</v>
      </c>
      <c r="AL42" s="607">
        <v>0</v>
      </c>
      <c r="AM42" s="607">
        <v>0</v>
      </c>
      <c r="AN42" s="607">
        <v>0</v>
      </c>
      <c r="AO42" s="607">
        <v>0</v>
      </c>
      <c r="AQ42" s="584"/>
    </row>
    <row r="43" spans="1:43" s="73" customFormat="1" ht="18">
      <c r="A43" s="8" t="s">
        <v>771</v>
      </c>
      <c r="B43" s="607">
        <v>0</v>
      </c>
      <c r="C43" s="607">
        <v>0</v>
      </c>
      <c r="D43" s="607">
        <v>9</v>
      </c>
      <c r="E43" s="607">
        <v>9</v>
      </c>
      <c r="F43" s="607">
        <v>1</v>
      </c>
      <c r="G43" s="607">
        <v>53</v>
      </c>
      <c r="H43" s="607">
        <v>8</v>
      </c>
      <c r="I43" s="607">
        <v>192</v>
      </c>
      <c r="J43" s="607">
        <v>3</v>
      </c>
      <c r="K43" s="607">
        <v>0</v>
      </c>
      <c r="L43" s="607">
        <v>0</v>
      </c>
      <c r="M43" s="607">
        <v>0</v>
      </c>
      <c r="N43" s="607">
        <v>12</v>
      </c>
      <c r="O43" s="607">
        <v>0</v>
      </c>
      <c r="P43" s="607">
        <v>-11</v>
      </c>
      <c r="Q43" s="607">
        <v>-1</v>
      </c>
      <c r="R43" s="607">
        <v>0</v>
      </c>
      <c r="S43" s="607">
        <v>1</v>
      </c>
      <c r="T43" s="607">
        <v>0</v>
      </c>
      <c r="U43" s="607">
        <v>0</v>
      </c>
      <c r="V43" s="607">
        <v>0</v>
      </c>
      <c r="W43" s="607">
        <v>-1</v>
      </c>
      <c r="X43" s="607">
        <v>0</v>
      </c>
      <c r="Y43" s="607">
        <v>0</v>
      </c>
      <c r="Z43" s="607">
        <v>0</v>
      </c>
      <c r="AA43" s="607">
        <v>4</v>
      </c>
      <c r="AB43" s="607">
        <v>0</v>
      </c>
      <c r="AC43" s="607">
        <v>1</v>
      </c>
      <c r="AD43" s="607">
        <v>431</v>
      </c>
      <c r="AE43" s="607">
        <v>0</v>
      </c>
      <c r="AF43" s="607">
        <v>292</v>
      </c>
      <c r="AG43" s="607">
        <v>0</v>
      </c>
      <c r="AH43" s="607">
        <v>0</v>
      </c>
      <c r="AI43" s="607">
        <v>3</v>
      </c>
      <c r="AJ43" s="607">
        <v>2605</v>
      </c>
      <c r="AK43" s="607">
        <v>0</v>
      </c>
      <c r="AL43" s="607">
        <v>0</v>
      </c>
      <c r="AM43" s="607">
        <v>639</v>
      </c>
      <c r="AN43" s="607">
        <v>0</v>
      </c>
      <c r="AO43" s="607">
        <v>4</v>
      </c>
    </row>
    <row r="44" spans="1:43" s="73" customFormat="1" ht="18">
      <c r="A44" s="8" t="s">
        <v>498</v>
      </c>
      <c r="B44" s="607">
        <v>-6</v>
      </c>
      <c r="C44" s="607">
        <v>10</v>
      </c>
      <c r="D44" s="607">
        <v>2</v>
      </c>
      <c r="E44" s="607">
        <v>0</v>
      </c>
      <c r="F44" s="607">
        <v>-4</v>
      </c>
      <c r="G44" s="607">
        <v>3</v>
      </c>
      <c r="H44" s="607">
        <v>1</v>
      </c>
      <c r="I44" s="607">
        <v>-20</v>
      </c>
      <c r="J44" s="607">
        <v>3</v>
      </c>
      <c r="K44" s="607">
        <v>-1</v>
      </c>
      <c r="L44" s="607">
        <v>-9</v>
      </c>
      <c r="M44" s="607">
        <v>4</v>
      </c>
      <c r="N44" s="607">
        <v>2</v>
      </c>
      <c r="O44" s="607">
        <v>4</v>
      </c>
      <c r="P44" s="607">
        <v>3</v>
      </c>
      <c r="Q44" s="607">
        <v>14</v>
      </c>
      <c r="R44" s="607">
        <v>3</v>
      </c>
      <c r="S44" s="607">
        <v>-2</v>
      </c>
      <c r="T44" s="607">
        <v>-1</v>
      </c>
      <c r="U44" s="607">
        <v>3</v>
      </c>
      <c r="V44" s="607">
        <v>1</v>
      </c>
      <c r="W44" s="607">
        <v>8</v>
      </c>
      <c r="X44" s="607">
        <v>-1</v>
      </c>
      <c r="Y44" s="607">
        <v>-12</v>
      </c>
      <c r="Z44" s="607">
        <v>2</v>
      </c>
      <c r="AA44" s="607">
        <v>1</v>
      </c>
      <c r="AB44" s="607">
        <v>-2</v>
      </c>
      <c r="AC44" s="607">
        <v>1</v>
      </c>
      <c r="AD44" s="607">
        <v>-4</v>
      </c>
      <c r="AE44" s="607">
        <v>7</v>
      </c>
      <c r="AF44" s="607">
        <v>-1</v>
      </c>
      <c r="AG44" s="607">
        <v>3</v>
      </c>
      <c r="AH44" s="607">
        <v>-1</v>
      </c>
      <c r="AI44" s="607">
        <v>-3</v>
      </c>
      <c r="AJ44" s="607">
        <v>-9</v>
      </c>
      <c r="AK44" s="607">
        <v>-59</v>
      </c>
      <c r="AL44" s="607">
        <v>-12</v>
      </c>
      <c r="AM44" s="607">
        <v>-39</v>
      </c>
      <c r="AN44" s="607">
        <v>-64</v>
      </c>
      <c r="AO44" s="607">
        <v>164</v>
      </c>
      <c r="AQ44" s="559"/>
    </row>
    <row r="45" spans="1:43" s="73" customFormat="1" ht="18">
      <c r="A45" s="14" t="s">
        <v>50</v>
      </c>
      <c r="B45" s="574">
        <v>51</v>
      </c>
      <c r="C45" s="574">
        <v>24</v>
      </c>
      <c r="D45" s="574">
        <v>8</v>
      </c>
      <c r="E45" s="574">
        <v>51</v>
      </c>
      <c r="F45" s="574">
        <v>45</v>
      </c>
      <c r="G45" s="574">
        <v>67</v>
      </c>
      <c r="H45" s="574">
        <v>4</v>
      </c>
      <c r="I45" s="574">
        <v>221</v>
      </c>
      <c r="J45" s="574">
        <v>64</v>
      </c>
      <c r="K45" s="574">
        <v>9</v>
      </c>
      <c r="L45" s="574">
        <v>-22</v>
      </c>
      <c r="M45" s="574">
        <v>54</v>
      </c>
      <c r="N45" s="574">
        <v>58</v>
      </c>
      <c r="O45" s="574">
        <v>-2</v>
      </c>
      <c r="P45" s="574">
        <v>-33</v>
      </c>
      <c r="Q45" s="574">
        <v>62</v>
      </c>
      <c r="R45" s="574">
        <v>59</v>
      </c>
      <c r="S45" s="574">
        <v>0</v>
      </c>
      <c r="T45" s="574">
        <v>-20</v>
      </c>
      <c r="U45" s="574">
        <v>64</v>
      </c>
      <c r="V45" s="574">
        <v>88</v>
      </c>
      <c r="W45" s="574">
        <v>-13</v>
      </c>
      <c r="X45" s="574">
        <v>2</v>
      </c>
      <c r="Y45" s="574">
        <v>52</v>
      </c>
      <c r="Z45" s="574">
        <v>94</v>
      </c>
      <c r="AA45" s="574">
        <v>-11</v>
      </c>
      <c r="AB45" s="574">
        <v>-38</v>
      </c>
      <c r="AC45" s="574">
        <v>82</v>
      </c>
      <c r="AD45" s="574">
        <v>484</v>
      </c>
      <c r="AE45" s="574">
        <v>-8</v>
      </c>
      <c r="AF45" s="574">
        <v>255</v>
      </c>
      <c r="AG45" s="574">
        <v>44</v>
      </c>
      <c r="AH45" s="574">
        <v>86</v>
      </c>
      <c r="AI45" s="574">
        <v>-3</v>
      </c>
      <c r="AJ45" s="574">
        <v>2575</v>
      </c>
      <c r="AK45" s="574">
        <v>14</v>
      </c>
      <c r="AL45" s="574">
        <v>36</v>
      </c>
      <c r="AM45" s="574">
        <v>563</v>
      </c>
      <c r="AN45" s="574">
        <v>-80</v>
      </c>
      <c r="AO45" s="574">
        <v>199</v>
      </c>
    </row>
    <row r="46" spans="1:43" s="73" customFormat="1" ht="18">
      <c r="A46" s="8"/>
      <c r="B46" s="612"/>
      <c r="C46" s="612"/>
      <c r="D46" s="612"/>
      <c r="E46" s="612"/>
      <c r="F46" s="612"/>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583"/>
    </row>
    <row r="47" spans="1:43" s="73" customFormat="1" ht="18">
      <c r="A47" s="8" t="s">
        <v>845</v>
      </c>
      <c r="B47" s="612"/>
      <c r="C47" s="612"/>
      <c r="D47" s="612"/>
      <c r="E47" s="612"/>
      <c r="F47" s="612"/>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602">
        <v>36</v>
      </c>
      <c r="AE47" s="602">
        <v>1</v>
      </c>
      <c r="AF47" s="602">
        <v>1</v>
      </c>
      <c r="AG47" s="602">
        <v>19</v>
      </c>
      <c r="AH47" s="602">
        <v>39</v>
      </c>
      <c r="AI47" s="602">
        <v>1</v>
      </c>
      <c r="AJ47" s="602">
        <v>-1</v>
      </c>
      <c r="AK47" s="602">
        <v>4</v>
      </c>
      <c r="AL47" s="602">
        <v>4</v>
      </c>
      <c r="AM47" s="602">
        <v>3</v>
      </c>
      <c r="AN47" s="602">
        <v>3</v>
      </c>
      <c r="AO47" s="602">
        <v>4</v>
      </c>
    </row>
    <row r="48" spans="1:43" s="73" customFormat="1" ht="18">
      <c r="A48" s="8" t="s">
        <v>499</v>
      </c>
      <c r="B48" s="607">
        <v>58</v>
      </c>
      <c r="C48" s="607">
        <v>5</v>
      </c>
      <c r="D48" s="607">
        <v>1</v>
      </c>
      <c r="E48" s="607">
        <v>27</v>
      </c>
      <c r="F48" s="607">
        <v>57</v>
      </c>
      <c r="G48" s="606">
        <v>6</v>
      </c>
      <c r="H48" s="606">
        <v>0</v>
      </c>
      <c r="I48" s="606">
        <v>25</v>
      </c>
      <c r="J48" s="606">
        <v>43</v>
      </c>
      <c r="K48" s="606">
        <v>-4</v>
      </c>
      <c r="L48" s="606">
        <v>-6</v>
      </c>
      <c r="M48" s="606">
        <v>25</v>
      </c>
      <c r="N48" s="606">
        <v>48</v>
      </c>
      <c r="O48" s="606">
        <v>4</v>
      </c>
      <c r="P48" s="606">
        <v>-2</v>
      </c>
      <c r="Q48" s="606">
        <v>27</v>
      </c>
      <c r="R48" s="606">
        <v>46</v>
      </c>
      <c r="S48" s="606">
        <v>4</v>
      </c>
      <c r="T48" s="606">
        <v>-1</v>
      </c>
      <c r="U48" s="606">
        <v>31</v>
      </c>
      <c r="V48" s="606">
        <v>44</v>
      </c>
      <c r="W48" s="606">
        <v>0</v>
      </c>
      <c r="X48" s="606">
        <v>6</v>
      </c>
      <c r="Y48" s="606">
        <v>25</v>
      </c>
      <c r="Z48" s="606">
        <v>39</v>
      </c>
      <c r="AA48" s="606">
        <v>3</v>
      </c>
      <c r="AB48" s="606">
        <v>-1</v>
      </c>
      <c r="AC48" s="606">
        <v>-4</v>
      </c>
      <c r="AD48" s="606">
        <v>36</v>
      </c>
      <c r="AE48" s="606">
        <v>1</v>
      </c>
      <c r="AF48" s="606">
        <v>1</v>
      </c>
      <c r="AG48" s="606">
        <v>19</v>
      </c>
      <c r="AH48" s="606">
        <v>39</v>
      </c>
      <c r="AI48" s="606">
        <v>1</v>
      </c>
      <c r="AJ48" s="606">
        <v>-1</v>
      </c>
      <c r="AK48" s="606">
        <v>4</v>
      </c>
      <c r="AL48" s="606">
        <v>4</v>
      </c>
      <c r="AM48" s="606">
        <v>3</v>
      </c>
      <c r="AN48" s="606">
        <v>3</v>
      </c>
      <c r="AO48" s="606">
        <v>4</v>
      </c>
    </row>
    <row r="49" spans="1:70" s="73" customFormat="1" ht="18">
      <c r="A49" s="8" t="s">
        <v>46</v>
      </c>
      <c r="B49" s="607">
        <v>23</v>
      </c>
      <c r="C49" s="607">
        <v>25</v>
      </c>
      <c r="D49" s="607">
        <v>26</v>
      </c>
      <c r="E49" s="607">
        <v>27</v>
      </c>
      <c r="F49" s="607">
        <v>25</v>
      </c>
      <c r="G49" s="606">
        <v>25</v>
      </c>
      <c r="H49" s="606">
        <v>25</v>
      </c>
      <c r="I49" s="606">
        <v>26</v>
      </c>
      <c r="J49" s="606">
        <v>24</v>
      </c>
      <c r="K49" s="606">
        <v>24</v>
      </c>
      <c r="L49" s="606">
        <v>25</v>
      </c>
      <c r="M49" s="606">
        <v>27</v>
      </c>
      <c r="N49" s="606">
        <v>25</v>
      </c>
      <c r="O49" s="606">
        <v>26</v>
      </c>
      <c r="P49" s="606">
        <v>30</v>
      </c>
      <c r="Q49" s="606">
        <v>41</v>
      </c>
      <c r="R49" s="606">
        <v>38</v>
      </c>
      <c r="S49" s="606">
        <v>36</v>
      </c>
      <c r="T49" s="606">
        <v>41</v>
      </c>
      <c r="U49" s="606">
        <v>48</v>
      </c>
      <c r="V49" s="606">
        <v>43</v>
      </c>
      <c r="W49" s="606">
        <v>44</v>
      </c>
      <c r="X49" s="606">
        <v>44</v>
      </c>
      <c r="Y49" s="606">
        <v>45</v>
      </c>
      <c r="Z49" s="606">
        <v>45</v>
      </c>
      <c r="AA49" s="606">
        <v>46</v>
      </c>
      <c r="AB49" s="606">
        <v>47</v>
      </c>
      <c r="AC49" s="606">
        <v>50</v>
      </c>
      <c r="AD49" s="606">
        <v>48</v>
      </c>
      <c r="AE49" s="606">
        <v>47</v>
      </c>
      <c r="AF49" s="606">
        <v>47</v>
      </c>
      <c r="AG49" s="606">
        <v>50</v>
      </c>
      <c r="AH49" s="606">
        <v>46</v>
      </c>
      <c r="AI49" s="606">
        <v>47</v>
      </c>
      <c r="AJ49" s="606">
        <v>43</v>
      </c>
      <c r="AK49" s="606">
        <v>46</v>
      </c>
      <c r="AL49" s="606">
        <v>42</v>
      </c>
      <c r="AM49" s="606">
        <v>36</v>
      </c>
      <c r="AN49" s="606">
        <v>33</v>
      </c>
      <c r="AO49" s="606">
        <v>38</v>
      </c>
    </row>
    <row r="50" spans="1:70" s="73" customFormat="1" ht="18">
      <c r="A50" s="8"/>
      <c r="B50" s="612"/>
      <c r="C50" s="612"/>
      <c r="D50" s="612"/>
      <c r="E50" s="612"/>
      <c r="F50" s="612"/>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row>
    <row r="51" spans="1:70" s="73" customFormat="1" ht="18">
      <c r="A51" s="8" t="s">
        <v>312</v>
      </c>
      <c r="B51" s="607">
        <v>33</v>
      </c>
      <c r="C51" s="607">
        <v>26</v>
      </c>
      <c r="D51" s="607">
        <v>37</v>
      </c>
      <c r="E51" s="607">
        <v>26</v>
      </c>
      <c r="F51" s="607">
        <v>13</v>
      </c>
      <c r="G51" s="606">
        <v>14</v>
      </c>
      <c r="H51" s="606">
        <v>30</v>
      </c>
      <c r="I51" s="606">
        <v>30</v>
      </c>
      <c r="J51" s="606">
        <v>11</v>
      </c>
      <c r="K51" s="606">
        <v>22</v>
      </c>
      <c r="L51" s="606">
        <v>33</v>
      </c>
      <c r="M51" s="606">
        <v>39</v>
      </c>
      <c r="N51" s="606">
        <v>15</v>
      </c>
      <c r="O51" s="606">
        <v>17</v>
      </c>
      <c r="P51" s="606">
        <v>34</v>
      </c>
      <c r="Q51" s="606">
        <v>42</v>
      </c>
      <c r="R51" s="606">
        <v>21</v>
      </c>
      <c r="S51" s="606">
        <v>34</v>
      </c>
      <c r="T51" s="606">
        <v>47</v>
      </c>
      <c r="U51" s="606">
        <v>68</v>
      </c>
      <c r="V51" s="606">
        <v>27</v>
      </c>
      <c r="W51" s="606">
        <v>49</v>
      </c>
      <c r="X51" s="606">
        <v>65</v>
      </c>
      <c r="Y51" s="606">
        <v>68</v>
      </c>
      <c r="Z51" s="606">
        <v>68</v>
      </c>
      <c r="AA51" s="606">
        <v>136</v>
      </c>
      <c r="AB51" s="606">
        <v>53</v>
      </c>
      <c r="AC51" s="606">
        <v>58</v>
      </c>
      <c r="AD51" s="606">
        <v>31</v>
      </c>
      <c r="AE51" s="606">
        <v>31</v>
      </c>
      <c r="AF51" s="606">
        <v>42</v>
      </c>
      <c r="AG51" s="606">
        <v>114</v>
      </c>
      <c r="AH51" s="606">
        <v>48</v>
      </c>
      <c r="AI51" s="606">
        <v>39</v>
      </c>
      <c r="AJ51" s="606">
        <v>32</v>
      </c>
      <c r="AK51" s="606">
        <v>42</v>
      </c>
      <c r="AL51" s="606">
        <v>25</v>
      </c>
      <c r="AM51" s="606">
        <v>38</v>
      </c>
      <c r="AN51" s="606">
        <v>43</v>
      </c>
      <c r="AO51" s="606">
        <v>49</v>
      </c>
    </row>
    <row r="52" spans="1:70" s="73" customFormat="1" ht="18">
      <c r="A52" s="8" t="s">
        <v>313</v>
      </c>
      <c r="B52" s="607">
        <v>0</v>
      </c>
      <c r="C52" s="607">
        <v>11</v>
      </c>
      <c r="D52" s="607">
        <v>0</v>
      </c>
      <c r="E52" s="607">
        <v>0</v>
      </c>
      <c r="F52" s="607">
        <v>0</v>
      </c>
      <c r="G52" s="607">
        <v>0</v>
      </c>
      <c r="H52" s="607">
        <v>29</v>
      </c>
      <c r="I52" s="607">
        <v>8</v>
      </c>
      <c r="J52" s="607">
        <v>1</v>
      </c>
      <c r="K52" s="607">
        <v>0</v>
      </c>
      <c r="L52" s="607">
        <v>0</v>
      </c>
      <c r="M52" s="607">
        <v>22</v>
      </c>
      <c r="N52" s="607">
        <v>5</v>
      </c>
      <c r="O52" s="607">
        <v>0</v>
      </c>
      <c r="P52" s="607">
        <v>681</v>
      </c>
      <c r="Q52" s="607">
        <v>13</v>
      </c>
      <c r="R52" s="607">
        <v>0</v>
      </c>
      <c r="S52" s="607">
        <v>9</v>
      </c>
      <c r="T52" s="607">
        <v>375</v>
      </c>
      <c r="U52" s="607">
        <v>1</v>
      </c>
      <c r="V52" s="607">
        <v>2</v>
      </c>
      <c r="W52" s="607">
        <v>6</v>
      </c>
      <c r="X52" s="607">
        <v>8</v>
      </c>
      <c r="Y52" s="607">
        <v>17</v>
      </c>
      <c r="Z52" s="607">
        <v>4</v>
      </c>
      <c r="AA52" s="607">
        <v>0</v>
      </c>
      <c r="AB52" s="607">
        <v>1</v>
      </c>
      <c r="AC52" s="607">
        <v>3</v>
      </c>
      <c r="AD52" s="607">
        <v>7</v>
      </c>
      <c r="AE52" s="607">
        <v>-1</v>
      </c>
      <c r="AF52" s="607">
        <v>106</v>
      </c>
      <c r="AG52" s="607">
        <v>2</v>
      </c>
      <c r="AH52" s="607">
        <v>0</v>
      </c>
      <c r="AI52" s="607">
        <v>0</v>
      </c>
      <c r="AJ52" s="607">
        <v>2</v>
      </c>
      <c r="AK52" s="607">
        <v>0</v>
      </c>
      <c r="AL52" s="607">
        <v>0</v>
      </c>
      <c r="AM52" s="607">
        <v>0</v>
      </c>
      <c r="AN52" s="607">
        <v>3</v>
      </c>
      <c r="AO52" s="607">
        <v>1</v>
      </c>
    </row>
    <row r="53" spans="1:70" s="612" customFormat="1" ht="21">
      <c r="A53" s="8" t="s">
        <v>516</v>
      </c>
      <c r="B53" s="607">
        <v>3017</v>
      </c>
      <c r="C53" s="607">
        <v>2771</v>
      </c>
      <c r="D53" s="607">
        <v>2705</v>
      </c>
      <c r="E53" s="607">
        <v>2860</v>
      </c>
      <c r="F53" s="607">
        <v>2962</v>
      </c>
      <c r="G53" s="607">
        <v>2648</v>
      </c>
      <c r="H53" s="607">
        <v>2616</v>
      </c>
      <c r="I53" s="607">
        <v>2650</v>
      </c>
      <c r="J53" s="607">
        <v>2512</v>
      </c>
      <c r="K53" s="607">
        <v>2354</v>
      </c>
      <c r="L53" s="607">
        <v>2328</v>
      </c>
      <c r="M53" s="607">
        <v>2488</v>
      </c>
      <c r="N53" s="607">
        <v>2336</v>
      </c>
      <c r="O53" s="607">
        <v>2225</v>
      </c>
      <c r="P53" s="607">
        <v>3132</v>
      </c>
      <c r="Q53" s="607">
        <v>3245</v>
      </c>
      <c r="R53" s="607">
        <v>3250</v>
      </c>
      <c r="S53" s="607">
        <v>3186</v>
      </c>
      <c r="T53" s="607">
        <v>4045</v>
      </c>
      <c r="U53" s="607">
        <v>4128</v>
      </c>
      <c r="V53" s="607">
        <v>4298</v>
      </c>
      <c r="W53" s="607">
        <v>4126</v>
      </c>
      <c r="X53" s="607">
        <v>4099</v>
      </c>
      <c r="Y53" s="607">
        <v>4223</v>
      </c>
      <c r="Z53" s="607">
        <v>4330</v>
      </c>
      <c r="AA53" s="607">
        <v>4249</v>
      </c>
      <c r="AB53" s="607">
        <v>4221</v>
      </c>
      <c r="AC53" s="607">
        <v>4364</v>
      </c>
      <c r="AD53" s="607">
        <v>4022</v>
      </c>
      <c r="AE53" s="607">
        <v>3959</v>
      </c>
      <c r="AF53" s="607">
        <v>3853</v>
      </c>
      <c r="AG53" s="607">
        <v>4123</v>
      </c>
      <c r="AH53" s="607">
        <v>3702</v>
      </c>
      <c r="AI53" s="607">
        <v>2904</v>
      </c>
      <c r="AJ53" s="607">
        <v>2888</v>
      </c>
      <c r="AK53" s="607">
        <v>2949</v>
      </c>
      <c r="AL53" s="607">
        <v>2044</v>
      </c>
      <c r="AM53" s="607">
        <v>1966</v>
      </c>
      <c r="AN53" s="607">
        <v>1984</v>
      </c>
      <c r="AO53" s="607">
        <v>2204</v>
      </c>
    </row>
    <row r="54" spans="1:70" s="612" customFormat="1" ht="21">
      <c r="A54" s="8" t="s">
        <v>517</v>
      </c>
      <c r="B54" s="607">
        <v>609</v>
      </c>
      <c r="C54" s="607">
        <v>483</v>
      </c>
      <c r="D54" s="607">
        <v>429</v>
      </c>
      <c r="E54" s="607">
        <v>565</v>
      </c>
      <c r="F54" s="607">
        <v>597</v>
      </c>
      <c r="G54" s="607">
        <v>472</v>
      </c>
      <c r="H54" s="607">
        <v>429</v>
      </c>
      <c r="I54" s="607">
        <v>538</v>
      </c>
      <c r="J54" s="607">
        <v>344</v>
      </c>
      <c r="K54" s="607">
        <v>275</v>
      </c>
      <c r="L54" s="607">
        <v>261</v>
      </c>
      <c r="M54" s="607">
        <v>306</v>
      </c>
      <c r="N54" s="607">
        <v>236</v>
      </c>
      <c r="O54" s="607">
        <v>205</v>
      </c>
      <c r="P54" s="607">
        <v>334</v>
      </c>
      <c r="Q54" s="607">
        <v>371</v>
      </c>
      <c r="R54" s="607">
        <v>356</v>
      </c>
      <c r="S54" s="607">
        <v>297</v>
      </c>
      <c r="T54" s="607">
        <v>340</v>
      </c>
      <c r="U54" s="607">
        <v>400</v>
      </c>
      <c r="V54" s="607">
        <v>431</v>
      </c>
      <c r="W54" s="607">
        <v>355</v>
      </c>
      <c r="X54" s="607">
        <v>373</v>
      </c>
      <c r="Y54" s="607">
        <v>429</v>
      </c>
      <c r="Z54" s="607">
        <v>431</v>
      </c>
      <c r="AA54" s="607">
        <v>402</v>
      </c>
      <c r="AB54" s="607">
        <v>380</v>
      </c>
      <c r="AC54" s="607">
        <v>419</v>
      </c>
      <c r="AD54" s="607">
        <v>396</v>
      </c>
      <c r="AE54" s="607">
        <v>331</v>
      </c>
      <c r="AF54" s="607">
        <v>333</v>
      </c>
      <c r="AG54" s="607">
        <v>445</v>
      </c>
      <c r="AH54" s="607">
        <v>397</v>
      </c>
      <c r="AI54" s="607">
        <v>332</v>
      </c>
      <c r="AJ54" s="607">
        <v>327</v>
      </c>
      <c r="AK54" s="607">
        <v>492</v>
      </c>
      <c r="AL54" s="607">
        <v>365</v>
      </c>
      <c r="AM54" s="607">
        <v>352</v>
      </c>
      <c r="AN54" s="607">
        <v>329</v>
      </c>
      <c r="AO54" s="607">
        <v>445</v>
      </c>
    </row>
    <row r="55" spans="1:70" s="612" customFormat="1" ht="18">
      <c r="A55" s="8" t="s">
        <v>500</v>
      </c>
      <c r="B55" s="607"/>
      <c r="C55" s="607"/>
      <c r="D55" s="607"/>
      <c r="E55" s="607"/>
      <c r="F55" s="607"/>
      <c r="G55" s="607"/>
      <c r="H55" s="607"/>
      <c r="I55" s="607"/>
      <c r="J55" s="607">
        <v>2168</v>
      </c>
      <c r="K55" s="607">
        <v>2080</v>
      </c>
      <c r="L55" s="607">
        <v>2067</v>
      </c>
      <c r="M55" s="607">
        <v>2182</v>
      </c>
      <c r="N55" s="607">
        <v>2100</v>
      </c>
      <c r="O55" s="607">
        <v>2020</v>
      </c>
      <c r="P55" s="607">
        <v>2798</v>
      </c>
      <c r="Q55" s="607">
        <v>2873</v>
      </c>
      <c r="R55" s="607">
        <v>2894</v>
      </c>
      <c r="S55" s="607">
        <v>2889</v>
      </c>
      <c r="T55" s="607">
        <v>3705</v>
      </c>
      <c r="U55" s="607">
        <v>3728</v>
      </c>
      <c r="V55" s="607">
        <v>3867</v>
      </c>
      <c r="W55" s="607">
        <v>3771</v>
      </c>
      <c r="X55" s="607">
        <v>3726</v>
      </c>
      <c r="Y55" s="607">
        <v>3794</v>
      </c>
      <c r="Z55" s="607">
        <v>3899</v>
      </c>
      <c r="AA55" s="607">
        <v>3847</v>
      </c>
      <c r="AB55" s="607">
        <v>3841</v>
      </c>
      <c r="AC55" s="607">
        <v>3945</v>
      </c>
      <c r="AD55" s="607">
        <v>3625</v>
      </c>
      <c r="AE55" s="607">
        <v>3628</v>
      </c>
      <c r="AF55" s="607">
        <v>3520</v>
      </c>
      <c r="AG55" s="607">
        <v>3679</v>
      </c>
      <c r="AH55" s="607">
        <v>3305</v>
      </c>
      <c r="AI55" s="607">
        <v>2572</v>
      </c>
      <c r="AJ55" s="607">
        <v>2561</v>
      </c>
      <c r="AK55" s="607">
        <v>2456</v>
      </c>
      <c r="AL55" s="607">
        <v>1679</v>
      </c>
      <c r="AM55" s="607">
        <v>1614</v>
      </c>
      <c r="AN55" s="607">
        <v>1655</v>
      </c>
      <c r="AO55" s="607">
        <v>1760</v>
      </c>
    </row>
    <row r="56" spans="1:70" s="73" customFormat="1" ht="18" hidden="1" outlineLevel="1">
      <c r="A56" s="8" t="s">
        <v>501</v>
      </c>
      <c r="B56" s="607">
        <v>2408</v>
      </c>
      <c r="C56" s="607">
        <v>2287</v>
      </c>
      <c r="D56" s="607">
        <v>2275</v>
      </c>
      <c r="E56" s="607">
        <v>2295</v>
      </c>
      <c r="F56" s="607">
        <v>2365</v>
      </c>
      <c r="G56" s="607">
        <v>2176</v>
      </c>
      <c r="H56" s="607">
        <v>2188</v>
      </c>
      <c r="I56" s="607">
        <v>2112</v>
      </c>
      <c r="J56" s="607">
        <v>2164</v>
      </c>
      <c r="K56" s="607">
        <v>2073</v>
      </c>
      <c r="L56" s="607">
        <v>2049</v>
      </c>
      <c r="M56" s="607">
        <v>2170</v>
      </c>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c r="AO56" s="607"/>
    </row>
    <row r="57" spans="1:70" s="73" customFormat="1" ht="18" collapsed="1">
      <c r="A57" s="8"/>
      <c r="B57" s="597"/>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8"/>
      <c r="AS57" s="598"/>
      <c r="AT57" s="598"/>
      <c r="AU57" s="607"/>
      <c r="AV57" s="607"/>
      <c r="AW57" s="607"/>
      <c r="AX57" s="607"/>
      <c r="AY57" s="607"/>
      <c r="AZ57" s="607"/>
      <c r="BA57" s="607"/>
      <c r="BB57" s="607"/>
      <c r="BC57" s="607"/>
      <c r="BD57" s="607"/>
      <c r="BE57" s="607"/>
      <c r="BF57" s="607"/>
      <c r="BG57" s="607"/>
      <c r="BH57" s="607"/>
      <c r="BI57" s="607"/>
      <c r="BJ57" s="607"/>
      <c r="BK57" s="607"/>
      <c r="BL57" s="607"/>
      <c r="BM57" s="607"/>
      <c r="BN57" s="607"/>
      <c r="BO57" s="605"/>
      <c r="BQ57" s="605"/>
      <c r="BR57" s="605"/>
    </row>
    <row r="58" spans="1:70" s="73" customFormat="1" ht="18">
      <c r="A58" s="8" t="s">
        <v>502</v>
      </c>
      <c r="B58" s="607">
        <v>2086</v>
      </c>
      <c r="C58" s="607">
        <v>2116</v>
      </c>
      <c r="D58" s="607">
        <v>1987</v>
      </c>
      <c r="E58" s="607">
        <v>1968</v>
      </c>
      <c r="F58" s="607">
        <v>1960</v>
      </c>
      <c r="G58" s="607">
        <v>1947</v>
      </c>
      <c r="H58" s="607">
        <v>1862</v>
      </c>
      <c r="I58" s="607">
        <v>1807</v>
      </c>
      <c r="J58" s="607">
        <v>1434</v>
      </c>
      <c r="K58" s="607">
        <v>1493</v>
      </c>
      <c r="L58" s="607">
        <v>1440</v>
      </c>
      <c r="M58" s="607">
        <v>1417</v>
      </c>
      <c r="N58" s="607">
        <v>1362</v>
      </c>
      <c r="O58" s="607">
        <v>1382</v>
      </c>
      <c r="P58" s="607">
        <v>1724</v>
      </c>
      <c r="Q58" s="607">
        <v>1701</v>
      </c>
      <c r="R58" s="607">
        <v>1691</v>
      </c>
      <c r="S58" s="607">
        <v>1789</v>
      </c>
      <c r="T58" s="607">
        <v>1925</v>
      </c>
      <c r="U58" s="607">
        <v>1907</v>
      </c>
      <c r="V58" s="607">
        <v>1959</v>
      </c>
      <c r="W58" s="607">
        <v>2043</v>
      </c>
      <c r="X58" s="607">
        <v>1989</v>
      </c>
      <c r="Y58" s="607">
        <v>2017</v>
      </c>
      <c r="Z58" s="607">
        <v>2016</v>
      </c>
      <c r="AA58" s="607">
        <v>2003</v>
      </c>
      <c r="AB58" s="607">
        <v>1946</v>
      </c>
      <c r="AC58" s="607">
        <v>1970</v>
      </c>
      <c r="AD58" s="607">
        <v>1997</v>
      </c>
      <c r="AE58" s="607">
        <v>2103</v>
      </c>
      <c r="AF58" s="607">
        <v>2084</v>
      </c>
      <c r="AG58" s="607">
        <v>2093</v>
      </c>
      <c r="AH58" s="607">
        <v>2094</v>
      </c>
      <c r="AI58" s="607">
        <v>2162</v>
      </c>
      <c r="AJ58" s="607">
        <v>1775</v>
      </c>
      <c r="AK58" s="607">
        <v>1766</v>
      </c>
      <c r="AL58" s="607">
        <v>1751</v>
      </c>
      <c r="AM58" s="607">
        <v>1607</v>
      </c>
      <c r="AN58" s="607">
        <v>1606</v>
      </c>
      <c r="AO58" s="607">
        <v>1691</v>
      </c>
    </row>
    <row r="59" spans="1:70" s="73" customFormat="1" ht="18">
      <c r="A59" s="8"/>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8"/>
      <c r="AS59" s="598"/>
      <c r="AT59" s="598"/>
      <c r="AU59" s="607"/>
      <c r="AV59" s="607"/>
      <c r="AW59" s="607"/>
      <c r="AX59" s="607"/>
      <c r="AY59" s="607"/>
      <c r="AZ59" s="607"/>
      <c r="BA59" s="607"/>
      <c r="BB59" s="607"/>
      <c r="BC59" s="607"/>
      <c r="BD59" s="607"/>
      <c r="BE59" s="607"/>
      <c r="BF59" s="607"/>
      <c r="BG59" s="607"/>
      <c r="BH59" s="607"/>
      <c r="BI59" s="607"/>
      <c r="BJ59" s="607"/>
      <c r="BK59" s="607"/>
      <c r="BL59" s="607"/>
      <c r="BM59" s="607"/>
      <c r="BN59" s="607"/>
      <c r="BO59" s="605"/>
      <c r="BQ59" s="605"/>
      <c r="BR59" s="605"/>
    </row>
    <row r="60" spans="1:70" s="612" customFormat="1" ht="20.25">
      <c r="A60" s="610" t="s">
        <v>285</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597"/>
      <c r="AS60" s="597"/>
      <c r="AT60" s="597"/>
      <c r="AU60" s="606"/>
      <c r="AV60" s="606"/>
      <c r="AW60" s="606"/>
      <c r="BB60" s="583"/>
      <c r="BC60" s="583"/>
      <c r="BD60" s="583"/>
      <c r="BE60" s="583"/>
      <c r="BF60" s="583"/>
      <c r="BG60" s="583"/>
      <c r="BH60" s="583"/>
      <c r="BI60" s="583"/>
      <c r="BJ60" s="583"/>
      <c r="BK60" s="583"/>
      <c r="BL60" s="583"/>
      <c r="BM60" s="583"/>
      <c r="BN60" s="583"/>
      <c r="BO60" s="411"/>
      <c r="BQ60" s="411"/>
      <c r="BR60" s="411"/>
    </row>
    <row r="61" spans="1:70" s="612" customFormat="1" ht="20.25">
      <c r="A61" s="610" t="s">
        <v>780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597"/>
      <c r="AS61" s="597"/>
      <c r="AT61" s="597"/>
      <c r="AU61" s="606"/>
      <c r="AV61" s="606"/>
      <c r="AW61" s="606"/>
      <c r="BB61" s="583"/>
      <c r="BC61" s="583"/>
      <c r="BD61" s="583"/>
      <c r="BE61" s="583"/>
      <c r="BF61" s="583"/>
      <c r="BG61" s="583"/>
      <c r="BH61" s="583"/>
      <c r="BI61" s="583"/>
      <c r="BJ61" s="583"/>
      <c r="BK61" s="583"/>
      <c r="BL61" s="583"/>
      <c r="BM61" s="583"/>
      <c r="BN61" s="583"/>
      <c r="BO61" s="411"/>
      <c r="BQ61" s="411"/>
      <c r="BR61" s="411"/>
    </row>
    <row r="62" spans="1:70" s="612" customFormat="1" ht="18">
      <c r="A62" s="330" t="s">
        <v>504</v>
      </c>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row>
    <row r="64" spans="1:70">
      <c r="A64" s="8"/>
      <c r="B64" s="562"/>
      <c r="C64" s="562"/>
      <c r="D64" s="562"/>
      <c r="F64" s="562"/>
      <c r="G64" s="562"/>
      <c r="H64" s="562"/>
      <c r="I64" s="562"/>
      <c r="J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2"/>
      <c r="BQ64" s="562"/>
      <c r="BR64" s="562"/>
    </row>
    <row r="66" spans="1:70">
      <c r="A66" s="8"/>
      <c r="B66" s="562"/>
      <c r="C66" s="562"/>
      <c r="D66" s="562"/>
      <c r="F66" s="562"/>
      <c r="G66" s="562"/>
      <c r="H66" s="562"/>
      <c r="I66" s="562"/>
      <c r="J66" s="562"/>
      <c r="AP66" s="562"/>
      <c r="AQ66" s="562"/>
      <c r="AR66" s="562"/>
      <c r="AS66" s="562"/>
      <c r="AT66" s="562"/>
      <c r="AU66" s="562"/>
      <c r="AV66" s="562"/>
      <c r="AW66" s="562"/>
      <c r="AX66" s="562"/>
      <c r="AY66" s="562"/>
      <c r="AZ66" s="562"/>
      <c r="BA66" s="562"/>
      <c r="BB66" s="562"/>
      <c r="BC66" s="562"/>
      <c r="BD66" s="562"/>
      <c r="BE66" s="562"/>
      <c r="BF66" s="562"/>
      <c r="BG66" s="562"/>
      <c r="BH66" s="562"/>
      <c r="BI66" s="562"/>
      <c r="BJ66" s="562"/>
      <c r="BK66" s="562"/>
      <c r="BL66" s="562"/>
      <c r="BM66" s="562"/>
      <c r="BN66" s="562"/>
      <c r="BO66" s="562"/>
      <c r="BP66" s="562"/>
      <c r="BQ66" s="562"/>
      <c r="BR66" s="562"/>
    </row>
  </sheetData>
  <mergeCells count="1">
    <mergeCell ref="A2:AO2"/>
  </mergeCells>
  <pageMargins left="0.53" right="0.38" top="0.63" bottom="0.62" header="0.5" footer="0.5"/>
  <pageSetup paperSize="9" scale="35" firstPageNumber="11" orientation="portrait" useFirstPageNumber="1" r:id="rId1"/>
  <headerFooter alignWithMargins="0">
    <oddFooter>&amp;C&amp;P</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codeName="Sheet15">
    <pageSetUpPr fitToPage="1"/>
  </sheetPr>
  <dimension ref="A1:BN84"/>
  <sheetViews>
    <sheetView zoomScale="60" zoomScaleNormal="60" workbookViewId="0"/>
  </sheetViews>
  <sheetFormatPr defaultColWidth="8.77734375" defaultRowHeight="22.5"/>
  <cols>
    <col min="1" max="1" width="65.88671875" style="562" customWidth="1"/>
    <col min="2" max="10" width="9.77734375" style="562" customWidth="1"/>
    <col min="11" max="11" width="9.77734375" style="39" customWidth="1"/>
    <col min="12" max="12" width="24.44140625" style="562" customWidth="1"/>
    <col min="13" max="16384" width="8.77734375" style="562"/>
  </cols>
  <sheetData>
    <row r="1" spans="1:66" ht="39" customHeight="1">
      <c r="A1" s="32" t="s">
        <v>1055</v>
      </c>
    </row>
    <row r="2" spans="1:66" ht="99.75" customHeight="1">
      <c r="A2" s="1063" t="s">
        <v>1006</v>
      </c>
      <c r="B2" s="1063"/>
      <c r="C2" s="1063"/>
      <c r="D2" s="1063"/>
      <c r="E2" s="1063"/>
      <c r="F2" s="1063"/>
      <c r="G2" s="1063"/>
      <c r="H2" s="1063"/>
      <c r="I2" s="1063"/>
      <c r="J2" s="1063"/>
      <c r="K2" s="1063"/>
    </row>
    <row r="3" spans="1:66" ht="42" customHeight="1">
      <c r="A3" s="1" t="s">
        <v>399</v>
      </c>
    </row>
    <row r="4" spans="1:66" ht="26.25" customHeight="1">
      <c r="A4" s="1" t="s">
        <v>400</v>
      </c>
    </row>
    <row r="5" spans="1:66" ht="18.75" customHeight="1" thickBot="1">
      <c r="A5" s="5" t="s">
        <v>336</v>
      </c>
      <c r="B5" s="61" t="s">
        <v>730</v>
      </c>
      <c r="C5" s="61" t="s">
        <v>776</v>
      </c>
      <c r="D5" s="61" t="s">
        <v>791</v>
      </c>
      <c r="E5" s="61" t="s">
        <v>842</v>
      </c>
      <c r="F5" s="61" t="s">
        <v>884</v>
      </c>
      <c r="G5" s="61" t="s">
        <v>925</v>
      </c>
      <c r="H5" s="61" t="s">
        <v>938</v>
      </c>
      <c r="I5" s="61" t="s">
        <v>955</v>
      </c>
      <c r="J5" s="61" t="s">
        <v>982</v>
      </c>
      <c r="K5" s="363" t="s">
        <v>986</v>
      </c>
    </row>
    <row r="6" spans="1:66" ht="18" customHeight="1">
      <c r="A6" s="8" t="s">
        <v>928</v>
      </c>
      <c r="B6" s="10">
        <v>287</v>
      </c>
      <c r="C6" s="10">
        <v>301</v>
      </c>
      <c r="D6" s="10">
        <v>356</v>
      </c>
      <c r="E6" s="10">
        <v>376</v>
      </c>
      <c r="F6" s="10">
        <v>317</v>
      </c>
      <c r="G6" s="10">
        <v>307</v>
      </c>
      <c r="H6" s="10">
        <v>366</v>
      </c>
      <c r="I6" s="10">
        <v>371</v>
      </c>
      <c r="J6" s="10">
        <v>305</v>
      </c>
      <c r="K6" s="771">
        <v>305</v>
      </c>
    </row>
    <row r="7" spans="1:66" ht="18" customHeight="1">
      <c r="A7" s="8" t="s">
        <v>929</v>
      </c>
      <c r="B7" s="10">
        <v>375</v>
      </c>
      <c r="C7" s="10">
        <v>342</v>
      </c>
      <c r="D7" s="10">
        <v>655</v>
      </c>
      <c r="E7" s="10">
        <v>794</v>
      </c>
      <c r="F7" s="10">
        <v>453</v>
      </c>
      <c r="G7" s="10">
        <v>300</v>
      </c>
      <c r="H7" s="10">
        <v>648</v>
      </c>
      <c r="I7" s="10">
        <v>693</v>
      </c>
      <c r="J7" s="10">
        <v>369</v>
      </c>
      <c r="K7" s="771">
        <v>264</v>
      </c>
    </row>
    <row r="8" spans="1:66" ht="20.25" customHeight="1">
      <c r="A8" s="1"/>
      <c r="B8" s="770"/>
      <c r="C8" s="770"/>
      <c r="D8" s="770"/>
      <c r="E8" s="770"/>
      <c r="F8" s="770"/>
      <c r="G8" s="770"/>
      <c r="H8" s="770"/>
      <c r="I8" s="770"/>
      <c r="J8" s="770"/>
      <c r="K8" s="770"/>
      <c r="L8" s="1"/>
      <c r="M8" s="1"/>
      <c r="N8" s="1"/>
      <c r="O8" s="2"/>
      <c r="P8" s="597"/>
      <c r="Q8" s="3"/>
      <c r="R8" s="3"/>
      <c r="S8" s="3"/>
      <c r="T8" s="3"/>
      <c r="U8" s="3"/>
      <c r="V8" s="3"/>
      <c r="W8" s="3"/>
      <c r="X8" s="10"/>
      <c r="Y8" s="10"/>
      <c r="Z8" s="10"/>
      <c r="AA8" s="572"/>
      <c r="AB8" s="572"/>
      <c r="AC8" s="572"/>
      <c r="AD8" s="73"/>
      <c r="AE8" s="73"/>
      <c r="AF8" s="73"/>
      <c r="AG8" s="612"/>
      <c r="AH8" s="612"/>
      <c r="AI8" s="612"/>
      <c r="AJ8" s="612"/>
      <c r="AK8" s="612"/>
      <c r="AL8" s="612"/>
      <c r="AM8" s="79"/>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75"/>
      <c r="BM8" s="75"/>
      <c r="BN8" s="617"/>
    </row>
    <row r="9" spans="1:66" ht="18" customHeight="1" thickBot="1">
      <c r="A9" s="5" t="s">
        <v>434</v>
      </c>
      <c r="B9" s="61" t="s">
        <v>730</v>
      </c>
      <c r="C9" s="61" t="s">
        <v>776</v>
      </c>
      <c r="D9" s="61" t="s">
        <v>791</v>
      </c>
      <c r="E9" s="61" t="s">
        <v>842</v>
      </c>
      <c r="F9" s="61" t="s">
        <v>884</v>
      </c>
      <c r="G9" s="61" t="s">
        <v>925</v>
      </c>
      <c r="H9" s="61" t="s">
        <v>938</v>
      </c>
      <c r="I9" s="61" t="s">
        <v>955</v>
      </c>
      <c r="J9" s="61" t="s">
        <v>982</v>
      </c>
      <c r="K9" s="363" t="s">
        <v>986</v>
      </c>
      <c r="L9" s="23"/>
      <c r="M9" s="23"/>
      <c r="N9" s="23"/>
      <c r="O9" s="598"/>
      <c r="P9" s="598"/>
      <c r="Q9" s="598"/>
      <c r="R9" s="598"/>
      <c r="S9" s="598"/>
      <c r="T9" s="598"/>
      <c r="U9" s="598"/>
      <c r="V9" s="598"/>
      <c r="W9" s="598"/>
      <c r="X9" s="598"/>
      <c r="Y9" s="598"/>
      <c r="Z9" s="598"/>
      <c r="AA9" s="607"/>
      <c r="AB9" s="607"/>
      <c r="AC9" s="607"/>
      <c r="AD9" s="607"/>
      <c r="AE9" s="607"/>
      <c r="AF9" s="607"/>
      <c r="AG9" s="607"/>
      <c r="AH9" s="607"/>
      <c r="AI9" s="607"/>
      <c r="AJ9" s="607"/>
      <c r="AK9" s="607"/>
      <c r="AL9" s="607"/>
      <c r="AM9" s="554"/>
      <c r="AN9" s="554"/>
      <c r="AO9" s="554"/>
      <c r="AP9" s="554"/>
      <c r="AQ9" s="554"/>
      <c r="AR9" s="554"/>
      <c r="AS9" s="554"/>
      <c r="AT9" s="554"/>
      <c r="AU9" s="554"/>
      <c r="AV9" s="554"/>
      <c r="AW9" s="554"/>
      <c r="AX9" s="554"/>
      <c r="AY9" s="554"/>
      <c r="AZ9" s="554"/>
      <c r="BA9" s="554"/>
      <c r="BB9" s="554"/>
      <c r="BC9" s="554"/>
      <c r="BD9" s="554"/>
      <c r="BE9" s="554"/>
      <c r="BF9" s="554"/>
      <c r="BG9" s="554"/>
      <c r="BH9" s="554"/>
      <c r="BI9" s="554"/>
      <c r="BJ9" s="554"/>
      <c r="BK9" s="554"/>
      <c r="BL9" s="406"/>
      <c r="BM9" s="406"/>
      <c r="BN9" s="617"/>
    </row>
    <row r="10" spans="1:66" ht="18" customHeight="1">
      <c r="A10" s="707" t="s">
        <v>959</v>
      </c>
      <c r="B10" s="682">
        <v>6</v>
      </c>
      <c r="C10" s="682">
        <v>8</v>
      </c>
      <c r="D10" s="682">
        <v>15</v>
      </c>
      <c r="E10" s="682">
        <v>18</v>
      </c>
      <c r="F10" s="682">
        <v>25</v>
      </c>
      <c r="G10" s="682">
        <v>49</v>
      </c>
      <c r="H10" s="682">
        <v>97</v>
      </c>
      <c r="I10" s="682">
        <v>101</v>
      </c>
      <c r="J10" s="682">
        <v>101</v>
      </c>
      <c r="K10" s="406">
        <v>205</v>
      </c>
      <c r="L10" s="23"/>
      <c r="M10" s="23"/>
      <c r="N10" s="23"/>
      <c r="O10" s="598"/>
      <c r="P10" s="598"/>
      <c r="Q10" s="598"/>
      <c r="R10" s="598"/>
      <c r="S10" s="598"/>
      <c r="T10" s="598"/>
      <c r="U10" s="598"/>
      <c r="V10" s="598"/>
      <c r="W10" s="598"/>
      <c r="X10" s="598"/>
      <c r="Y10" s="598"/>
      <c r="Z10" s="598"/>
      <c r="AA10" s="607"/>
      <c r="AB10" s="607"/>
      <c r="AC10" s="607"/>
      <c r="AD10" s="607"/>
      <c r="AE10" s="607"/>
      <c r="AF10" s="607"/>
      <c r="AG10" s="607"/>
      <c r="AH10" s="607"/>
      <c r="AI10" s="607"/>
      <c r="AJ10" s="607"/>
      <c r="AK10" s="607"/>
      <c r="AL10" s="607"/>
      <c r="AM10" s="554"/>
      <c r="AN10" s="554"/>
      <c r="AO10" s="554"/>
      <c r="AP10" s="554"/>
      <c r="AQ10" s="554"/>
      <c r="AR10" s="554"/>
      <c r="AS10" s="554"/>
      <c r="AT10" s="554"/>
      <c r="AU10" s="554"/>
      <c r="AV10" s="554"/>
      <c r="AW10" s="554"/>
      <c r="AX10" s="554"/>
      <c r="AY10" s="554"/>
      <c r="AZ10" s="554"/>
      <c r="BA10" s="554"/>
      <c r="BB10" s="554"/>
      <c r="BC10" s="554"/>
      <c r="BD10" s="554"/>
      <c r="BE10" s="554"/>
      <c r="BF10" s="554"/>
      <c r="BG10" s="554"/>
      <c r="BH10" s="554"/>
      <c r="BI10" s="554"/>
      <c r="BJ10" s="554"/>
      <c r="BK10" s="554"/>
      <c r="BL10" s="406"/>
      <c r="BM10" s="406"/>
      <c r="BN10" s="617"/>
    </row>
    <row r="11" spans="1:66" ht="18" customHeight="1">
      <c r="A11" s="11" t="s">
        <v>919</v>
      </c>
      <c r="B11" s="394">
        <v>27.6</v>
      </c>
      <c r="C11" s="394">
        <v>21.9</v>
      </c>
      <c r="D11" s="394">
        <v>27.4</v>
      </c>
      <c r="E11" s="394">
        <v>31.5</v>
      </c>
      <c r="F11" s="394">
        <v>28.5</v>
      </c>
      <c r="G11" s="394">
        <v>26</v>
      </c>
      <c r="H11" s="394">
        <v>34.4</v>
      </c>
      <c r="I11" s="394">
        <v>14.8</v>
      </c>
      <c r="J11" s="394">
        <v>26.3</v>
      </c>
      <c r="K11" s="823">
        <v>26.7</v>
      </c>
      <c r="L11" s="681"/>
      <c r="M11" s="681"/>
      <c r="N11" s="681"/>
      <c r="O11" s="3"/>
      <c r="P11" s="3"/>
      <c r="Q11" s="3"/>
      <c r="R11" s="3"/>
      <c r="S11" s="3"/>
      <c r="T11" s="3"/>
      <c r="U11" s="3"/>
      <c r="V11" s="3"/>
      <c r="W11" s="3"/>
      <c r="X11" s="3"/>
      <c r="Y11" s="3"/>
      <c r="Z11" s="3"/>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111"/>
      <c r="BM11" s="111"/>
      <c r="BN11" s="618"/>
    </row>
    <row r="12" spans="1:66" ht="18" customHeight="1">
      <c r="A12" s="11" t="s">
        <v>816</v>
      </c>
      <c r="B12" s="9">
        <v>131</v>
      </c>
      <c r="C12" s="9">
        <v>131</v>
      </c>
      <c r="D12" s="9">
        <v>147</v>
      </c>
      <c r="E12" s="9">
        <v>169</v>
      </c>
      <c r="F12" s="9">
        <v>149</v>
      </c>
      <c r="G12" s="9">
        <v>151</v>
      </c>
      <c r="H12" s="9">
        <v>168</v>
      </c>
      <c r="I12" s="9">
        <v>202</v>
      </c>
      <c r="J12" s="9">
        <v>176</v>
      </c>
      <c r="K12" s="63">
        <v>179</v>
      </c>
      <c r="L12" s="681"/>
      <c r="M12" s="681"/>
      <c r="N12" s="681"/>
      <c r="O12" s="3"/>
      <c r="P12" s="3"/>
      <c r="Q12" s="3"/>
      <c r="R12" s="3"/>
      <c r="S12" s="3"/>
      <c r="T12" s="3"/>
      <c r="U12" s="3"/>
      <c r="V12" s="3"/>
      <c r="W12" s="597"/>
      <c r="X12" s="597"/>
      <c r="Y12" s="597"/>
      <c r="Z12" s="597"/>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4"/>
      <c r="BM12" s="604"/>
      <c r="BN12" s="618"/>
    </row>
    <row r="13" spans="1:66" ht="18" customHeight="1">
      <c r="A13" s="11" t="s">
        <v>817</v>
      </c>
      <c r="B13" s="9">
        <v>900</v>
      </c>
      <c r="C13" s="9">
        <v>899</v>
      </c>
      <c r="D13" s="9">
        <v>1047</v>
      </c>
      <c r="E13" s="9">
        <v>1163</v>
      </c>
      <c r="F13" s="9">
        <v>1280</v>
      </c>
      <c r="G13" s="9">
        <v>1488</v>
      </c>
      <c r="H13" s="9">
        <v>2165</v>
      </c>
      <c r="I13" s="9">
        <v>2245</v>
      </c>
      <c r="J13" s="9">
        <v>1833</v>
      </c>
      <c r="K13" s="63">
        <v>1798</v>
      </c>
      <c r="L13" s="681"/>
      <c r="M13" s="681"/>
      <c r="N13" s="681"/>
      <c r="O13" s="3"/>
      <c r="P13" s="3"/>
      <c r="Q13" s="3"/>
      <c r="R13" s="3"/>
      <c r="S13" s="3"/>
      <c r="T13" s="3"/>
      <c r="U13" s="3"/>
      <c r="V13" s="3"/>
      <c r="W13" s="3"/>
      <c r="X13" s="3"/>
      <c r="Y13" s="3"/>
      <c r="Z13" s="3"/>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c r="BJ13" s="572"/>
      <c r="BK13" s="572"/>
      <c r="BL13" s="111"/>
      <c r="BM13" s="111"/>
      <c r="BN13" s="618"/>
    </row>
    <row r="14" spans="1:66" ht="18" customHeight="1">
      <c r="A14" s="11" t="s">
        <v>737</v>
      </c>
      <c r="B14" s="67">
        <v>245</v>
      </c>
      <c r="C14" s="67">
        <v>245</v>
      </c>
      <c r="D14" s="67">
        <v>292</v>
      </c>
      <c r="E14" s="67">
        <v>251</v>
      </c>
      <c r="F14" s="67">
        <v>288</v>
      </c>
      <c r="G14" s="67">
        <v>302</v>
      </c>
      <c r="H14" s="67">
        <v>330</v>
      </c>
      <c r="I14" s="67">
        <v>365</v>
      </c>
      <c r="J14" s="67">
        <v>305</v>
      </c>
      <c r="K14" s="824">
        <v>296</v>
      </c>
      <c r="L14" s="8"/>
      <c r="M14" s="8"/>
      <c r="N14" s="8"/>
      <c r="O14" s="526"/>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2"/>
      <c r="BK14" s="572"/>
      <c r="BL14" s="111"/>
      <c r="BM14" s="111"/>
      <c r="BN14" s="618"/>
    </row>
    <row r="15" spans="1:66" ht="18" customHeight="1">
      <c r="A15" s="11" t="s">
        <v>933</v>
      </c>
      <c r="B15" s="796">
        <v>1455</v>
      </c>
      <c r="C15" s="796">
        <v>1768</v>
      </c>
      <c r="D15" s="796">
        <v>1520</v>
      </c>
      <c r="E15" s="796">
        <v>1320</v>
      </c>
      <c r="F15" s="796">
        <v>1781</v>
      </c>
      <c r="G15" s="796">
        <v>2072</v>
      </c>
      <c r="H15" s="796">
        <v>1604</v>
      </c>
      <c r="I15" s="796">
        <v>1600</v>
      </c>
      <c r="J15" s="796">
        <v>1820</v>
      </c>
      <c r="K15" s="825">
        <v>1907</v>
      </c>
      <c r="L15" s="8"/>
      <c r="M15" s="8"/>
      <c r="N15" s="8"/>
      <c r="O15" s="526"/>
      <c r="P15" s="526"/>
      <c r="Q15" s="526"/>
      <c r="R15" s="526"/>
      <c r="S15" s="526"/>
      <c r="T15" s="526"/>
      <c r="U15" s="526"/>
      <c r="V15" s="526"/>
      <c r="W15" s="526"/>
      <c r="X15" s="526"/>
      <c r="Y15" s="526"/>
      <c r="Z15" s="526"/>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c r="BJ15" s="572"/>
      <c r="BK15" s="572"/>
      <c r="BL15" s="111"/>
      <c r="BM15" s="111"/>
      <c r="BN15" s="618"/>
    </row>
    <row r="16" spans="1:66" ht="18" customHeight="1">
      <c r="A16" s="11" t="s">
        <v>934</v>
      </c>
      <c r="B16" s="797">
        <v>18</v>
      </c>
      <c r="C16" s="797">
        <v>19.8</v>
      </c>
      <c r="D16" s="797">
        <v>16.600000000000001</v>
      </c>
      <c r="E16" s="797">
        <v>14.7</v>
      </c>
      <c r="F16" s="797">
        <v>19.899999999999999</v>
      </c>
      <c r="G16" s="797">
        <v>24</v>
      </c>
      <c r="H16" s="797">
        <v>19.2</v>
      </c>
      <c r="I16" s="797">
        <v>16.100000000000001</v>
      </c>
      <c r="J16" s="797">
        <v>25.3</v>
      </c>
      <c r="K16" s="823">
        <v>30.2</v>
      </c>
      <c r="L16" s="681"/>
      <c r="M16" s="681"/>
      <c r="N16" s="681"/>
      <c r="O16" s="3"/>
      <c r="P16" s="3"/>
      <c r="Q16" s="3"/>
      <c r="R16" s="3"/>
      <c r="S16" s="3"/>
      <c r="T16" s="3"/>
      <c r="U16" s="3"/>
      <c r="V16" s="3"/>
      <c r="W16" s="3"/>
      <c r="X16" s="3"/>
      <c r="Y16" s="3"/>
      <c r="Z16" s="3"/>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111"/>
      <c r="BM16" s="111"/>
      <c r="BN16" s="618"/>
    </row>
    <row r="17" spans="1:52" ht="26.25" customHeight="1">
      <c r="A17" s="716" t="s">
        <v>818</v>
      </c>
      <c r="B17" s="831"/>
      <c r="C17" s="789"/>
      <c r="D17" s="789"/>
      <c r="E17" s="789"/>
      <c r="F17" s="789"/>
      <c r="G17" s="789"/>
      <c r="H17" s="789"/>
      <c r="I17" s="789"/>
      <c r="J17" s="789"/>
      <c r="K17" s="710"/>
    </row>
    <row r="18" spans="1:52" ht="18.75" customHeight="1">
      <c r="A18" s="716" t="s">
        <v>819</v>
      </c>
      <c r="B18" s="831"/>
      <c r="C18" s="789"/>
      <c r="D18" s="789"/>
      <c r="E18" s="789"/>
      <c r="F18" s="789"/>
      <c r="G18" s="789"/>
      <c r="H18" s="789"/>
      <c r="I18" s="789"/>
      <c r="J18" s="789"/>
      <c r="K18" s="710"/>
    </row>
    <row r="19" spans="1:52" ht="18.75" customHeight="1">
      <c r="A19" s="716" t="s">
        <v>820</v>
      </c>
      <c r="B19" s="831"/>
      <c r="C19" s="789"/>
      <c r="D19" s="789"/>
      <c r="E19" s="789"/>
      <c r="F19" s="789"/>
      <c r="G19" s="789"/>
      <c r="H19" s="789"/>
      <c r="I19" s="789"/>
      <c r="J19" s="789"/>
      <c r="K19" s="710"/>
    </row>
    <row r="20" spans="1:52" ht="18.75" customHeight="1">
      <c r="A20" s="610" t="s">
        <v>936</v>
      </c>
      <c r="B20" s="832"/>
      <c r="C20" s="664"/>
      <c r="D20" s="664"/>
      <c r="E20" s="664"/>
      <c r="F20" s="664"/>
      <c r="G20" s="664"/>
      <c r="H20" s="664"/>
      <c r="I20" s="664"/>
      <c r="J20" s="664"/>
      <c r="K20" s="674"/>
    </row>
    <row r="21" spans="1:52" ht="18.75" customHeight="1">
      <c r="A21" s="826" t="s">
        <v>935</v>
      </c>
      <c r="B21" s="832"/>
      <c r="C21" s="664"/>
      <c r="D21" s="664"/>
      <c r="E21" s="664"/>
      <c r="F21" s="664"/>
      <c r="G21" s="664"/>
      <c r="H21" s="664"/>
      <c r="I21" s="664"/>
      <c r="J21" s="664"/>
      <c r="K21" s="674"/>
    </row>
    <row r="22" spans="1:52" ht="20.25" customHeight="1">
      <c r="A22" s="610"/>
      <c r="B22" s="664"/>
      <c r="C22" s="664"/>
      <c r="D22" s="664"/>
      <c r="E22" s="664"/>
      <c r="F22" s="664"/>
      <c r="G22" s="664"/>
      <c r="H22" s="664"/>
      <c r="I22" s="664"/>
      <c r="J22" s="664"/>
      <c r="K22" s="674"/>
    </row>
    <row r="23" spans="1:52" ht="18" customHeight="1">
      <c r="A23" s="1" t="s">
        <v>930</v>
      </c>
      <c r="B23" s="664"/>
      <c r="C23" s="664"/>
      <c r="D23" s="664"/>
      <c r="E23" s="664"/>
      <c r="F23" s="664"/>
      <c r="G23" s="664"/>
      <c r="H23" s="664"/>
      <c r="I23" s="664"/>
      <c r="J23" s="664"/>
      <c r="K23" s="674"/>
    </row>
    <row r="24" spans="1:52" ht="42.75" customHeight="1" thickBot="1">
      <c r="A24" s="764" t="s">
        <v>336</v>
      </c>
      <c r="B24" s="798" t="s">
        <v>731</v>
      </c>
      <c r="C24" s="798" t="s">
        <v>777</v>
      </c>
      <c r="D24" s="798" t="s">
        <v>792</v>
      </c>
      <c r="E24" s="798" t="s">
        <v>843</v>
      </c>
      <c r="F24" s="798" t="s">
        <v>885</v>
      </c>
      <c r="G24" s="570" t="s">
        <v>931</v>
      </c>
      <c r="H24" s="570" t="s">
        <v>939</v>
      </c>
      <c r="I24" s="570" t="s">
        <v>956</v>
      </c>
      <c r="J24" s="570" t="s">
        <v>983</v>
      </c>
      <c r="K24" s="408" t="s">
        <v>993</v>
      </c>
    </row>
    <row r="25" spans="1:52" ht="18" customHeight="1">
      <c r="A25" s="765" t="s">
        <v>932</v>
      </c>
      <c r="B25" s="799">
        <v>514</v>
      </c>
      <c r="C25" s="799">
        <v>579</v>
      </c>
      <c r="D25" s="799">
        <v>450</v>
      </c>
      <c r="E25" s="799">
        <v>149</v>
      </c>
      <c r="F25" s="799">
        <v>238</v>
      </c>
      <c r="G25" s="799">
        <v>427</v>
      </c>
      <c r="H25" s="799">
        <v>296</v>
      </c>
      <c r="I25" s="799">
        <v>138</v>
      </c>
      <c r="J25" s="799">
        <v>354</v>
      </c>
      <c r="K25" s="772">
        <v>564</v>
      </c>
    </row>
    <row r="26" spans="1:52" ht="20.25" customHeight="1">
      <c r="A26" s="686"/>
      <c r="B26" s="664"/>
      <c r="C26" s="664"/>
      <c r="D26" s="664"/>
      <c r="E26" s="664"/>
      <c r="F26" s="664"/>
      <c r="G26" s="664"/>
      <c r="H26" s="664"/>
      <c r="I26" s="664"/>
      <c r="J26" s="664"/>
      <c r="K26" s="674"/>
    </row>
    <row r="27" spans="1:52" ht="18" customHeight="1">
      <c r="A27" s="1" t="s">
        <v>472</v>
      </c>
      <c r="B27" s="2"/>
      <c r="C27" s="2"/>
      <c r="D27" s="2"/>
      <c r="E27" s="2"/>
      <c r="F27" s="2"/>
      <c r="G27" s="2"/>
      <c r="H27" s="2"/>
      <c r="I27" s="2"/>
      <c r="J27" s="2"/>
      <c r="K27" s="1"/>
      <c r="L27" s="1"/>
      <c r="M27" s="1"/>
      <c r="N27" s="1"/>
      <c r="O27" s="3"/>
      <c r="P27" s="597"/>
      <c r="Q27" s="3"/>
      <c r="R27" s="3"/>
      <c r="S27" s="3"/>
      <c r="T27" s="3"/>
      <c r="U27" s="3"/>
      <c r="V27" s="3"/>
      <c r="W27" s="3"/>
      <c r="X27" s="3"/>
      <c r="Y27" s="3"/>
      <c r="Z27" s="3"/>
      <c r="AA27" s="372"/>
      <c r="AB27" s="372"/>
      <c r="AC27" s="362"/>
      <c r="AD27" s="73"/>
      <c r="AE27" s="73"/>
      <c r="AF27" s="73"/>
      <c r="AG27" s="612"/>
      <c r="AH27" s="583"/>
      <c r="AI27" s="583"/>
      <c r="AJ27" s="583"/>
      <c r="AK27" s="583"/>
      <c r="AL27" s="583"/>
      <c r="AM27" s="583"/>
      <c r="AN27" s="583"/>
      <c r="AO27" s="583"/>
      <c r="AP27" s="583"/>
      <c r="AQ27" s="583"/>
      <c r="AR27" s="583"/>
      <c r="AS27" s="583"/>
      <c r="AT27" s="583"/>
      <c r="AU27" s="583"/>
      <c r="AV27" s="583"/>
      <c r="AW27" s="583"/>
      <c r="AX27" s="583"/>
      <c r="AY27" s="583"/>
      <c r="AZ27" s="583"/>
    </row>
    <row r="28" spans="1:52" ht="18" customHeight="1" thickBot="1">
      <c r="A28" s="31" t="s">
        <v>336</v>
      </c>
      <c r="B28" s="61" t="s">
        <v>730</v>
      </c>
      <c r="C28" s="61" t="s">
        <v>776</v>
      </c>
      <c r="D28" s="61" t="s">
        <v>791</v>
      </c>
      <c r="E28" s="61" t="s">
        <v>842</v>
      </c>
      <c r="F28" s="61" t="s">
        <v>884</v>
      </c>
      <c r="G28" s="61" t="s">
        <v>925</v>
      </c>
      <c r="H28" s="61" t="s">
        <v>938</v>
      </c>
      <c r="I28" s="61" t="s">
        <v>955</v>
      </c>
      <c r="J28" s="61" t="s">
        <v>982</v>
      </c>
      <c r="K28" s="363" t="s">
        <v>986</v>
      </c>
      <c r="L28" s="682"/>
      <c r="M28" s="682"/>
      <c r="N28" s="682"/>
      <c r="O28" s="598"/>
      <c r="P28" s="598"/>
      <c r="Q28" s="598"/>
      <c r="R28" s="598"/>
      <c r="S28" s="598"/>
      <c r="T28" s="598"/>
      <c r="U28" s="598"/>
      <c r="V28" s="598"/>
      <c r="W28" s="598"/>
      <c r="X28" s="598"/>
      <c r="Y28" s="598"/>
      <c r="Z28" s="598"/>
      <c r="AA28" s="607"/>
      <c r="AB28" s="607"/>
      <c r="AC28" s="607"/>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row>
    <row r="29" spans="1:52" ht="18" customHeight="1">
      <c r="A29" s="8" t="s">
        <v>738</v>
      </c>
      <c r="B29" s="569">
        <v>2.4</v>
      </c>
      <c r="C29" s="569">
        <v>1.9</v>
      </c>
      <c r="D29" s="569">
        <v>2.5</v>
      </c>
      <c r="E29" s="569">
        <v>2.2999999999999998</v>
      </c>
      <c r="F29" s="569">
        <v>1.9</v>
      </c>
      <c r="G29" s="569">
        <v>1.2</v>
      </c>
      <c r="H29" s="569">
        <v>2.7</v>
      </c>
      <c r="I29" s="569">
        <v>2.4</v>
      </c>
      <c r="J29" s="569">
        <v>2.1</v>
      </c>
      <c r="K29" s="665">
        <v>1.8</v>
      </c>
      <c r="L29" s="564"/>
      <c r="M29" s="564"/>
      <c r="N29" s="564"/>
      <c r="O29" s="564"/>
      <c r="P29" s="564"/>
      <c r="Q29" s="564"/>
      <c r="R29" s="564"/>
      <c r="S29" s="564"/>
      <c r="T29" s="564"/>
      <c r="U29" s="564"/>
      <c r="V29" s="564"/>
      <c r="W29" s="564"/>
      <c r="X29" s="564"/>
      <c r="Y29" s="564"/>
      <c r="Z29" s="564"/>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row>
    <row r="30" spans="1:52" ht="18" customHeight="1">
      <c r="A30" s="8" t="s">
        <v>739</v>
      </c>
      <c r="B30" s="564">
        <v>2.8</v>
      </c>
      <c r="C30" s="564">
        <v>1.9</v>
      </c>
      <c r="D30" s="564">
        <v>2.8</v>
      </c>
      <c r="E30" s="564">
        <v>3.6</v>
      </c>
      <c r="F30" s="564">
        <v>2.9</v>
      </c>
      <c r="G30" s="564">
        <v>2.7</v>
      </c>
      <c r="H30" s="564">
        <v>3.7</v>
      </c>
      <c r="I30" s="564">
        <v>3.4</v>
      </c>
      <c r="J30" s="564">
        <v>2.6</v>
      </c>
      <c r="K30" s="666">
        <v>3.2</v>
      </c>
      <c r="L30" s="564"/>
      <c r="M30" s="564"/>
      <c r="N30" s="564"/>
      <c r="O30" s="564"/>
      <c r="P30" s="564"/>
      <c r="Q30" s="564"/>
      <c r="R30" s="564"/>
      <c r="S30" s="564"/>
      <c r="T30" s="564"/>
      <c r="U30" s="564"/>
      <c r="V30" s="564"/>
      <c r="W30" s="564"/>
      <c r="X30" s="564"/>
      <c r="Y30" s="564"/>
      <c r="Z30" s="564"/>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row>
    <row r="31" spans="1:52" ht="18" customHeight="1">
      <c r="A31" s="8" t="s">
        <v>740</v>
      </c>
      <c r="B31" s="564">
        <v>1.1000000000000001</v>
      </c>
      <c r="C31" s="564">
        <v>1.2</v>
      </c>
      <c r="D31" s="564">
        <v>0.9</v>
      </c>
      <c r="E31" s="564">
        <v>1</v>
      </c>
      <c r="F31" s="564">
        <v>1.3</v>
      </c>
      <c r="G31" s="564">
        <v>1.5</v>
      </c>
      <c r="H31" s="564">
        <v>1.1000000000000001</v>
      </c>
      <c r="I31" s="564">
        <v>1.1000000000000001</v>
      </c>
      <c r="J31" s="564">
        <v>1.2</v>
      </c>
      <c r="K31" s="666">
        <v>0.8</v>
      </c>
      <c r="L31" s="564"/>
      <c r="M31" s="564"/>
      <c r="N31" s="564"/>
      <c r="O31" s="564"/>
      <c r="P31" s="564"/>
      <c r="Q31" s="564"/>
      <c r="R31" s="564"/>
      <c r="S31" s="564"/>
      <c r="T31" s="564"/>
      <c r="U31" s="564"/>
      <c r="V31" s="564"/>
      <c r="W31" s="564"/>
      <c r="X31" s="564"/>
      <c r="Y31" s="564"/>
      <c r="Z31" s="564"/>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row>
    <row r="32" spans="1:52" ht="18" customHeight="1">
      <c r="A32" s="8" t="s">
        <v>741</v>
      </c>
      <c r="B32" s="564">
        <v>5.3</v>
      </c>
      <c r="C32" s="564">
        <v>8</v>
      </c>
      <c r="D32" s="564">
        <v>8.8000000000000007</v>
      </c>
      <c r="E32" s="564">
        <v>10.7</v>
      </c>
      <c r="F32" s="564">
        <v>8.4</v>
      </c>
      <c r="G32" s="564">
        <v>9.4</v>
      </c>
      <c r="H32" s="564">
        <v>12.5</v>
      </c>
      <c r="I32" s="564">
        <v>11.5</v>
      </c>
      <c r="J32" s="564">
        <v>7.5</v>
      </c>
      <c r="K32" s="666">
        <v>9.9</v>
      </c>
      <c r="L32" s="564"/>
      <c r="M32" s="564"/>
      <c r="N32" s="564"/>
      <c r="O32" s="564"/>
      <c r="P32" s="564"/>
      <c r="Q32" s="564"/>
      <c r="R32" s="564"/>
      <c r="S32" s="564"/>
      <c r="T32" s="564"/>
      <c r="U32" s="564"/>
      <c r="V32" s="564"/>
      <c r="W32" s="564"/>
      <c r="X32" s="564"/>
      <c r="Y32" s="564"/>
      <c r="Z32" s="564"/>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row>
    <row r="33" spans="1:52" ht="18" customHeight="1">
      <c r="A33" s="8" t="s">
        <v>742</v>
      </c>
      <c r="B33" s="564">
        <v>9.4</v>
      </c>
      <c r="C33" s="564">
        <v>8.5</v>
      </c>
      <c r="D33" s="564">
        <v>10.6</v>
      </c>
      <c r="E33" s="564">
        <v>12.3</v>
      </c>
      <c r="F33" s="564">
        <v>9.5</v>
      </c>
      <c r="G33" s="564">
        <v>9.5</v>
      </c>
      <c r="H33" s="564">
        <v>11.9</v>
      </c>
      <c r="I33" s="564">
        <v>14.1</v>
      </c>
      <c r="J33" s="564">
        <v>11.5</v>
      </c>
      <c r="K33" s="666">
        <v>12.4</v>
      </c>
      <c r="L33" s="564"/>
      <c r="M33" s="564"/>
      <c r="N33" s="564"/>
      <c r="O33" s="564"/>
      <c r="P33" s="564"/>
      <c r="Q33" s="564"/>
      <c r="R33" s="564"/>
      <c r="S33" s="564"/>
      <c r="T33" s="564"/>
      <c r="U33" s="564"/>
      <c r="V33" s="564"/>
      <c r="W33" s="564"/>
      <c r="X33" s="564"/>
      <c r="Y33" s="564"/>
      <c r="Z33" s="564"/>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row>
    <row r="34" spans="1:52" ht="18" customHeight="1" thickBot="1">
      <c r="A34" s="684" t="s">
        <v>219</v>
      </c>
      <c r="B34" s="800">
        <v>21.1</v>
      </c>
      <c r="C34" s="800">
        <v>21.6</v>
      </c>
      <c r="D34" s="800">
        <v>25.7</v>
      </c>
      <c r="E34" s="800">
        <v>29.9</v>
      </c>
      <c r="F34" s="800">
        <v>24.1</v>
      </c>
      <c r="G34" s="800">
        <v>24.2</v>
      </c>
      <c r="H34" s="800">
        <v>31.9</v>
      </c>
      <c r="I34" s="800">
        <v>32.5</v>
      </c>
      <c r="J34" s="800">
        <v>24.9</v>
      </c>
      <c r="K34" s="723">
        <v>28.2</v>
      </c>
      <c r="L34" s="564"/>
      <c r="M34" s="564"/>
      <c r="N34" s="564"/>
      <c r="O34" s="564"/>
      <c r="P34" s="564"/>
      <c r="Q34" s="564"/>
      <c r="R34" s="564"/>
      <c r="S34" s="564"/>
      <c r="T34" s="564"/>
      <c r="U34" s="564"/>
      <c r="V34" s="564"/>
      <c r="W34" s="564"/>
      <c r="X34" s="564"/>
      <c r="Y34" s="564"/>
      <c r="Z34" s="564"/>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row>
    <row r="35" spans="1:52" ht="18" customHeight="1" thickTop="1">
      <c r="A35" s="673"/>
      <c r="B35" s="664"/>
      <c r="C35" s="664"/>
      <c r="D35" s="664"/>
      <c r="E35" s="664"/>
      <c r="F35" s="664"/>
      <c r="G35" s="664"/>
      <c r="H35" s="664"/>
      <c r="I35" s="664"/>
      <c r="J35" s="664"/>
      <c r="K35" s="674"/>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row>
    <row r="36" spans="1:52" ht="18" customHeight="1">
      <c r="A36" s="1" t="s">
        <v>746</v>
      </c>
      <c r="B36" s="664"/>
      <c r="C36" s="664"/>
      <c r="D36" s="664"/>
      <c r="E36" s="664"/>
      <c r="F36" s="664"/>
      <c r="G36" s="664"/>
      <c r="H36" s="664"/>
      <c r="I36" s="664"/>
      <c r="J36" s="664"/>
      <c r="K36" s="674"/>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row>
    <row r="37" spans="1:52" ht="18" customHeight="1" thickBot="1">
      <c r="A37" s="31" t="s">
        <v>336</v>
      </c>
      <c r="B37" s="61" t="s">
        <v>730</v>
      </c>
      <c r="C37" s="61" t="s">
        <v>776</v>
      </c>
      <c r="D37" s="61" t="s">
        <v>791</v>
      </c>
      <c r="E37" s="61" t="s">
        <v>842</v>
      </c>
      <c r="F37" s="61" t="s">
        <v>884</v>
      </c>
      <c r="G37" s="61" t="s">
        <v>925</v>
      </c>
      <c r="H37" s="61" t="s">
        <v>938</v>
      </c>
      <c r="I37" s="61" t="s">
        <v>955</v>
      </c>
      <c r="J37" s="61" t="s">
        <v>982</v>
      </c>
      <c r="K37" s="363" t="s">
        <v>986</v>
      </c>
    </row>
    <row r="38" spans="1:52" ht="18" customHeight="1">
      <c r="A38" s="8" t="s">
        <v>477</v>
      </c>
      <c r="B38" s="801">
        <v>5.3</v>
      </c>
      <c r="C38" s="801">
        <v>3.9</v>
      </c>
      <c r="D38" s="801">
        <v>5.4</v>
      </c>
      <c r="E38" s="801">
        <v>6</v>
      </c>
      <c r="F38" s="801">
        <v>4.9000000000000004</v>
      </c>
      <c r="G38" s="801">
        <v>3.9</v>
      </c>
      <c r="H38" s="801">
        <v>6.5</v>
      </c>
      <c r="I38" s="801">
        <v>6.2</v>
      </c>
      <c r="J38" s="801">
        <v>5.0999999999999996</v>
      </c>
      <c r="K38" s="665">
        <v>5.5</v>
      </c>
    </row>
    <row r="39" spans="1:52" ht="21.75" customHeight="1">
      <c r="A39" s="8" t="s">
        <v>821</v>
      </c>
      <c r="B39" s="802">
        <v>5.2</v>
      </c>
      <c r="C39" s="802">
        <v>3.9</v>
      </c>
      <c r="D39" s="802">
        <v>5.3</v>
      </c>
      <c r="E39" s="802">
        <v>6</v>
      </c>
      <c r="F39" s="802">
        <v>4.8</v>
      </c>
      <c r="G39" s="802">
        <v>3.8</v>
      </c>
      <c r="H39" s="802">
        <v>6.3</v>
      </c>
      <c r="I39" s="802">
        <v>5.9</v>
      </c>
      <c r="J39" s="802">
        <v>4.9000000000000004</v>
      </c>
      <c r="K39" s="827">
        <v>5</v>
      </c>
    </row>
    <row r="40" spans="1:52" ht="22.5" customHeight="1">
      <c r="A40" s="830" t="s">
        <v>822</v>
      </c>
      <c r="B40" s="830"/>
      <c r="C40" s="830"/>
      <c r="D40" s="830"/>
      <c r="E40" s="790"/>
      <c r="F40" s="790"/>
      <c r="G40" s="790"/>
      <c r="H40" s="790"/>
      <c r="I40" s="790"/>
      <c r="J40" s="822"/>
      <c r="K40" s="480"/>
    </row>
    <row r="41" spans="1:52" ht="18" customHeight="1">
      <c r="A41" s="8"/>
      <c r="B41" s="664"/>
      <c r="C41" s="664"/>
      <c r="D41" s="664"/>
      <c r="E41" s="664"/>
      <c r="F41" s="664"/>
      <c r="G41" s="664"/>
      <c r="H41" s="664"/>
      <c r="I41" s="664"/>
      <c r="J41" s="664"/>
      <c r="K41" s="674"/>
    </row>
    <row r="42" spans="1:52" ht="18" customHeight="1">
      <c r="A42" s="17" t="s">
        <v>492</v>
      </c>
      <c r="B42" s="664"/>
      <c r="C42" s="664"/>
      <c r="D42" s="664"/>
      <c r="E42" s="664"/>
      <c r="F42" s="664"/>
      <c r="G42" s="664"/>
      <c r="H42" s="664"/>
      <c r="I42" s="664"/>
      <c r="J42" s="664"/>
      <c r="K42" s="674"/>
    </row>
    <row r="43" spans="1:52" ht="42.75" customHeight="1" thickBot="1">
      <c r="A43" s="5" t="s">
        <v>348</v>
      </c>
      <c r="B43" s="579" t="s">
        <v>731</v>
      </c>
      <c r="C43" s="579" t="s">
        <v>777</v>
      </c>
      <c r="D43" s="579" t="s">
        <v>792</v>
      </c>
      <c r="E43" s="579" t="s">
        <v>843</v>
      </c>
      <c r="F43" s="579" t="s">
        <v>885</v>
      </c>
      <c r="G43" s="570" t="s">
        <v>931</v>
      </c>
      <c r="H43" s="570" t="s">
        <v>939</v>
      </c>
      <c r="I43" s="570" t="s">
        <v>956</v>
      </c>
      <c r="J43" s="570" t="s">
        <v>983</v>
      </c>
      <c r="K43" s="408" t="s">
        <v>993</v>
      </c>
    </row>
    <row r="44" spans="1:52" ht="18" customHeight="1">
      <c r="A44" s="8" t="s">
        <v>743</v>
      </c>
      <c r="B44" s="680">
        <v>3762</v>
      </c>
      <c r="C44" s="680">
        <v>3870</v>
      </c>
      <c r="D44" s="680">
        <v>3762</v>
      </c>
      <c r="E44" s="680">
        <v>3753</v>
      </c>
      <c r="F44" s="680">
        <v>3753</v>
      </c>
      <c r="G44" s="680">
        <v>3753</v>
      </c>
      <c r="H44" s="680">
        <v>3753</v>
      </c>
      <c r="I44" s="680">
        <v>3753</v>
      </c>
      <c r="J44" s="680">
        <v>3751</v>
      </c>
      <c r="K44" s="667" t="s">
        <v>61</v>
      </c>
    </row>
    <row r="45" spans="1:52" ht="18" customHeight="1">
      <c r="A45" s="8" t="s">
        <v>744</v>
      </c>
      <c r="B45" s="680">
        <v>2026</v>
      </c>
      <c r="C45" s="680">
        <v>2026</v>
      </c>
      <c r="D45" s="680">
        <v>2026</v>
      </c>
      <c r="E45" s="680">
        <v>1735</v>
      </c>
      <c r="F45" s="680">
        <v>1735</v>
      </c>
      <c r="G45" s="680">
        <v>1735</v>
      </c>
      <c r="H45" s="680">
        <v>1737</v>
      </c>
      <c r="I45" s="680">
        <v>1737</v>
      </c>
      <c r="J45" s="680">
        <v>1737</v>
      </c>
      <c r="K45" s="667" t="s">
        <v>61</v>
      </c>
    </row>
    <row r="46" spans="1:52" ht="18" customHeight="1">
      <c r="A46" s="8" t="s">
        <v>745</v>
      </c>
      <c r="B46" s="607">
        <v>30426</v>
      </c>
      <c r="C46" s="607">
        <v>30590</v>
      </c>
      <c r="D46" s="607">
        <v>30430</v>
      </c>
      <c r="E46" s="607">
        <v>29981</v>
      </c>
      <c r="F46" s="607">
        <v>29237</v>
      </c>
      <c r="G46" s="607">
        <v>29237</v>
      </c>
      <c r="H46" s="607">
        <v>28337</v>
      </c>
      <c r="I46" s="607">
        <v>28347</v>
      </c>
      <c r="J46" s="607">
        <v>28367</v>
      </c>
      <c r="K46" s="667" t="s">
        <v>61</v>
      </c>
    </row>
    <row r="47" spans="1:52" ht="18" customHeight="1" thickBot="1">
      <c r="A47" s="37" t="s">
        <v>219</v>
      </c>
      <c r="B47" s="16">
        <v>36214</v>
      </c>
      <c r="C47" s="16">
        <v>36486</v>
      </c>
      <c r="D47" s="16">
        <v>36218</v>
      </c>
      <c r="E47" s="16">
        <v>35469</v>
      </c>
      <c r="F47" s="16">
        <v>34725</v>
      </c>
      <c r="G47" s="16">
        <v>34725</v>
      </c>
      <c r="H47" s="16">
        <v>33828</v>
      </c>
      <c r="I47" s="16">
        <v>33837</v>
      </c>
      <c r="J47" s="16">
        <v>33855</v>
      </c>
      <c r="K47" s="871" t="s">
        <v>61</v>
      </c>
    </row>
    <row r="48" spans="1:52" ht="18" customHeight="1" thickTop="1">
      <c r="A48" s="7"/>
      <c r="B48" s="8"/>
      <c r="C48" s="8"/>
      <c r="D48" s="8"/>
      <c r="E48" s="8"/>
      <c r="F48" s="8"/>
      <c r="G48" s="8"/>
      <c r="H48" s="8"/>
      <c r="I48" s="8"/>
      <c r="J48" s="8"/>
      <c r="K48" s="7"/>
    </row>
    <row r="49" spans="1:12" ht="18" customHeight="1">
      <c r="A49" s="7" t="s">
        <v>747</v>
      </c>
      <c r="B49" s="8"/>
      <c r="C49" s="8"/>
      <c r="D49" s="8"/>
      <c r="E49" s="8"/>
      <c r="F49" s="8"/>
      <c r="G49" s="8"/>
      <c r="H49" s="8"/>
      <c r="I49" s="8"/>
      <c r="J49" s="8"/>
      <c r="K49" s="7"/>
    </row>
    <row r="50" spans="1:12" ht="42.75" customHeight="1" thickBot="1">
      <c r="A50" s="5" t="s">
        <v>348</v>
      </c>
      <c r="B50" s="579" t="s">
        <v>731</v>
      </c>
      <c r="C50" s="579" t="s">
        <v>777</v>
      </c>
      <c r="D50" s="579" t="s">
        <v>792</v>
      </c>
      <c r="E50" s="579" t="s">
        <v>843</v>
      </c>
      <c r="F50" s="579" t="s">
        <v>885</v>
      </c>
      <c r="G50" s="570" t="s">
        <v>931</v>
      </c>
      <c r="H50" s="570" t="s">
        <v>939</v>
      </c>
      <c r="I50" s="570" t="s">
        <v>956</v>
      </c>
      <c r="J50" s="570" t="s">
        <v>983</v>
      </c>
      <c r="K50" s="408" t="s">
        <v>993</v>
      </c>
    </row>
    <row r="51" spans="1:12" ht="23.25" customHeight="1">
      <c r="A51" s="8" t="s">
        <v>836</v>
      </c>
      <c r="B51" s="607">
        <v>5361</v>
      </c>
      <c r="C51" s="607">
        <v>6374</v>
      </c>
      <c r="D51" s="607">
        <v>7017</v>
      </c>
      <c r="E51" s="607">
        <v>6662</v>
      </c>
      <c r="F51" s="607">
        <v>6576</v>
      </c>
      <c r="G51" s="607">
        <v>6561</v>
      </c>
      <c r="H51" s="607">
        <v>6232</v>
      </c>
      <c r="I51" s="607">
        <v>6197</v>
      </c>
      <c r="J51" s="607">
        <v>6227</v>
      </c>
      <c r="K51" s="667" t="s">
        <v>61</v>
      </c>
    </row>
    <row r="52" spans="1:12" ht="20.25" customHeight="1">
      <c r="A52" s="610" t="s">
        <v>837</v>
      </c>
      <c r="B52" s="664"/>
      <c r="C52" s="664"/>
      <c r="D52" s="664"/>
      <c r="E52" s="664"/>
      <c r="F52" s="664"/>
      <c r="G52" s="664"/>
      <c r="H52" s="664"/>
      <c r="I52" s="664"/>
      <c r="J52" s="664"/>
      <c r="K52" s="674"/>
    </row>
    <row r="53" spans="1:12" s="73" customFormat="1" ht="42" customHeight="1">
      <c r="A53" s="1" t="s">
        <v>494</v>
      </c>
      <c r="B53" s="612"/>
      <c r="C53" s="612"/>
      <c r="D53" s="612"/>
      <c r="E53" s="612"/>
      <c r="F53" s="612"/>
      <c r="G53" s="612"/>
      <c r="H53" s="612"/>
      <c r="I53" s="612"/>
      <c r="J53" s="612"/>
      <c r="K53" s="75"/>
    </row>
    <row r="54" spans="1:12" s="73" customFormat="1" ht="36.75" thickBot="1">
      <c r="A54" s="31" t="s">
        <v>17</v>
      </c>
      <c r="B54" s="580" t="s">
        <v>730</v>
      </c>
      <c r="C54" s="580" t="s">
        <v>776</v>
      </c>
      <c r="D54" s="580" t="s">
        <v>791</v>
      </c>
      <c r="E54" s="570" t="s">
        <v>1007</v>
      </c>
      <c r="F54" s="570" t="s">
        <v>1010</v>
      </c>
      <c r="G54" s="570" t="s">
        <v>1011</v>
      </c>
      <c r="H54" s="570" t="s">
        <v>1012</v>
      </c>
      <c r="I54" s="570" t="s">
        <v>1013</v>
      </c>
      <c r="J54" s="570" t="s">
        <v>1014</v>
      </c>
      <c r="K54" s="363" t="s">
        <v>986</v>
      </c>
    </row>
    <row r="55" spans="1:12" s="73" customFormat="1" ht="18">
      <c r="A55" s="8" t="s">
        <v>42</v>
      </c>
      <c r="B55" s="607">
        <v>11365</v>
      </c>
      <c r="C55" s="607">
        <v>13159</v>
      </c>
      <c r="D55" s="607">
        <v>19990</v>
      </c>
      <c r="E55" s="607">
        <v>19805</v>
      </c>
      <c r="F55" s="607">
        <v>15926</v>
      </c>
      <c r="G55" s="607">
        <v>22447</v>
      </c>
      <c r="H55" s="607">
        <v>47948</v>
      </c>
      <c r="I55" s="607">
        <v>41520</v>
      </c>
      <c r="J55" s="607">
        <v>36524</v>
      </c>
      <c r="K55" s="605">
        <v>50058</v>
      </c>
    </row>
    <row r="56" spans="1:12" s="73" customFormat="1" ht="18">
      <c r="A56" s="38" t="s">
        <v>209</v>
      </c>
      <c r="B56" s="607">
        <v>0</v>
      </c>
      <c r="C56" s="607">
        <v>0</v>
      </c>
      <c r="D56" s="607">
        <v>0</v>
      </c>
      <c r="E56" s="607">
        <v>33</v>
      </c>
      <c r="F56" s="607">
        <v>32</v>
      </c>
      <c r="G56" s="607">
        <v>43</v>
      </c>
      <c r="H56" s="607">
        <v>41</v>
      </c>
      <c r="I56" s="607">
        <v>58</v>
      </c>
      <c r="J56" s="607">
        <v>41</v>
      </c>
      <c r="K56" s="605">
        <v>44</v>
      </c>
    </row>
    <row r="57" spans="1:12" s="73" customFormat="1" ht="18">
      <c r="A57" s="38" t="s">
        <v>495</v>
      </c>
      <c r="B57" s="607">
        <v>4938</v>
      </c>
      <c r="C57" s="607">
        <v>5489</v>
      </c>
      <c r="D57" s="607">
        <v>6567</v>
      </c>
      <c r="E57" s="607">
        <v>5819</v>
      </c>
      <c r="F57" s="607">
        <v>5149</v>
      </c>
      <c r="G57" s="607">
        <v>6558</v>
      </c>
      <c r="H57" s="607">
        <v>10974</v>
      </c>
      <c r="I57" s="607">
        <v>9651</v>
      </c>
      <c r="J57" s="607">
        <v>7468</v>
      </c>
      <c r="K57" s="605">
        <v>11023</v>
      </c>
    </row>
    <row r="58" spans="1:12" s="73" customFormat="1" ht="18">
      <c r="A58" s="38" t="s">
        <v>785</v>
      </c>
      <c r="B58" s="607">
        <v>143</v>
      </c>
      <c r="C58" s="607">
        <v>84</v>
      </c>
      <c r="D58" s="607">
        <v>146</v>
      </c>
      <c r="E58" s="607">
        <v>190</v>
      </c>
      <c r="F58" s="607">
        <v>136</v>
      </c>
      <c r="G58" s="607">
        <v>100</v>
      </c>
      <c r="H58" s="607">
        <v>218</v>
      </c>
      <c r="I58" s="607">
        <v>87</v>
      </c>
      <c r="J58" s="607">
        <v>128</v>
      </c>
      <c r="K58" s="605">
        <v>133.5</v>
      </c>
    </row>
    <row r="59" spans="1:12" s="73" customFormat="1" ht="18">
      <c r="A59" s="38" t="s">
        <v>514</v>
      </c>
      <c r="B59" s="607">
        <v>58</v>
      </c>
      <c r="C59" s="607">
        <v>52</v>
      </c>
      <c r="D59" s="607">
        <v>81</v>
      </c>
      <c r="E59" s="607">
        <v>100</v>
      </c>
      <c r="F59" s="607">
        <v>89</v>
      </c>
      <c r="G59" s="607">
        <v>96</v>
      </c>
      <c r="H59" s="607">
        <v>152</v>
      </c>
      <c r="I59" s="607">
        <v>167</v>
      </c>
      <c r="J59" s="607">
        <v>152</v>
      </c>
      <c r="K59" s="605">
        <v>170</v>
      </c>
    </row>
    <row r="60" spans="1:12" s="73" customFormat="1" ht="18">
      <c r="A60" s="38" t="s">
        <v>749</v>
      </c>
      <c r="B60" s="607">
        <v>5752</v>
      </c>
      <c r="C60" s="607">
        <v>6996</v>
      </c>
      <c r="D60" s="607">
        <v>9428</v>
      </c>
      <c r="E60" s="607">
        <v>11945</v>
      </c>
      <c r="F60" s="607">
        <v>8997</v>
      </c>
      <c r="G60" s="607">
        <v>12593</v>
      </c>
      <c r="H60" s="607">
        <v>26043</v>
      </c>
      <c r="I60" s="607">
        <v>25565</v>
      </c>
      <c r="J60" s="607">
        <v>22524</v>
      </c>
      <c r="K60" s="605">
        <v>31903</v>
      </c>
    </row>
    <row r="61" spans="1:12" s="73" customFormat="1" ht="18">
      <c r="A61" s="38" t="s">
        <v>525</v>
      </c>
      <c r="B61" s="607">
        <v>618</v>
      </c>
      <c r="C61" s="607">
        <v>622</v>
      </c>
      <c r="D61" s="607">
        <v>3915</v>
      </c>
      <c r="E61" s="607">
        <v>1941</v>
      </c>
      <c r="F61" s="607">
        <v>1691</v>
      </c>
      <c r="G61" s="607">
        <v>3201</v>
      </c>
      <c r="H61" s="607">
        <v>10779</v>
      </c>
      <c r="I61" s="607">
        <v>6137</v>
      </c>
      <c r="J61" s="607">
        <v>6380</v>
      </c>
      <c r="K61" s="605">
        <v>6962</v>
      </c>
    </row>
    <row r="62" spans="1:12" s="73" customFormat="1" ht="18">
      <c r="A62" s="8" t="s">
        <v>149</v>
      </c>
      <c r="B62" s="607">
        <v>184</v>
      </c>
      <c r="C62" s="607">
        <v>-147</v>
      </c>
      <c r="D62" s="607">
        <v>819</v>
      </c>
      <c r="E62" s="607">
        <v>875</v>
      </c>
      <c r="F62" s="607">
        <v>-6</v>
      </c>
      <c r="G62" s="607">
        <v>188</v>
      </c>
      <c r="H62" s="607">
        <v>743</v>
      </c>
      <c r="I62" s="607">
        <v>-631</v>
      </c>
      <c r="J62" s="607">
        <v>467</v>
      </c>
      <c r="K62" s="605">
        <v>-4010</v>
      </c>
    </row>
    <row r="63" spans="1:12" s="73" customFormat="1" ht="18">
      <c r="A63" s="14" t="s">
        <v>48</v>
      </c>
      <c r="B63" s="574">
        <v>24</v>
      </c>
      <c r="C63" s="574">
        <v>-310</v>
      </c>
      <c r="D63" s="574">
        <v>649</v>
      </c>
      <c r="E63" s="574">
        <v>712</v>
      </c>
      <c r="F63" s="574">
        <v>-172</v>
      </c>
      <c r="G63" s="574">
        <v>17</v>
      </c>
      <c r="H63" s="574">
        <v>551</v>
      </c>
      <c r="I63" s="574">
        <v>-826</v>
      </c>
      <c r="J63" s="574">
        <v>256</v>
      </c>
      <c r="K63" s="415">
        <v>-4177</v>
      </c>
    </row>
    <row r="64" spans="1:12" s="73" customFormat="1" ht="18">
      <c r="A64" s="8" t="s">
        <v>770</v>
      </c>
      <c r="B64" s="607">
        <v>-1</v>
      </c>
      <c r="C64" s="607">
        <v>-1</v>
      </c>
      <c r="D64" s="607">
        <v>3</v>
      </c>
      <c r="E64" s="607">
        <v>-1</v>
      </c>
      <c r="F64" s="607">
        <v>-2</v>
      </c>
      <c r="G64" s="607">
        <v>-45</v>
      </c>
      <c r="H64" s="607">
        <v>0</v>
      </c>
      <c r="I64" s="607">
        <v>-555</v>
      </c>
      <c r="J64" s="607">
        <v>-101</v>
      </c>
      <c r="K64" s="605">
        <v>-239</v>
      </c>
      <c r="L64" s="584"/>
    </row>
    <row r="65" spans="1:11" s="73" customFormat="1" ht="18">
      <c r="A65" s="8" t="s">
        <v>771</v>
      </c>
      <c r="B65" s="607">
        <v>-2</v>
      </c>
      <c r="C65" s="607">
        <v>6</v>
      </c>
      <c r="D65" s="607">
        <v>-16</v>
      </c>
      <c r="E65" s="607">
        <v>1</v>
      </c>
      <c r="F65" s="607">
        <v>11</v>
      </c>
      <c r="G65" s="607">
        <v>1</v>
      </c>
      <c r="H65" s="607">
        <v>-3</v>
      </c>
      <c r="I65" s="607">
        <v>0</v>
      </c>
      <c r="J65" s="607">
        <v>0</v>
      </c>
      <c r="K65" s="605">
        <v>27965</v>
      </c>
    </row>
    <row r="66" spans="1:11" s="73" customFormat="1" ht="18">
      <c r="A66" s="8" t="s">
        <v>498</v>
      </c>
      <c r="B66" s="607">
        <v>275</v>
      </c>
      <c r="C66" s="607">
        <v>-126</v>
      </c>
      <c r="D66" s="607">
        <v>-469</v>
      </c>
      <c r="E66" s="607">
        <v>104</v>
      </c>
      <c r="F66" s="607">
        <v>-925</v>
      </c>
      <c r="G66" s="607">
        <v>-6078</v>
      </c>
      <c r="H66" s="607">
        <v>918</v>
      </c>
      <c r="I66" s="607">
        <v>-1282</v>
      </c>
      <c r="J66" s="607">
        <v>-10063</v>
      </c>
      <c r="K66" s="605">
        <v>-27381</v>
      </c>
    </row>
    <row r="67" spans="1:11" s="73" customFormat="1" ht="18">
      <c r="A67" s="8" t="s">
        <v>1054</v>
      </c>
      <c r="B67" s="607"/>
      <c r="C67" s="607"/>
      <c r="D67" s="607"/>
      <c r="E67" s="607" t="s">
        <v>61</v>
      </c>
      <c r="F67" s="607" t="s">
        <v>61</v>
      </c>
      <c r="G67" s="607" t="s">
        <v>61</v>
      </c>
      <c r="H67" s="607" t="s">
        <v>61</v>
      </c>
      <c r="I67" s="607" t="s">
        <v>61</v>
      </c>
      <c r="J67" s="607" t="s">
        <v>61</v>
      </c>
      <c r="K67" s="605">
        <v>27966</v>
      </c>
    </row>
    <row r="68" spans="1:11" s="73" customFormat="1" ht="18">
      <c r="A68" s="14" t="s">
        <v>50</v>
      </c>
      <c r="B68" s="574">
        <v>295</v>
      </c>
      <c r="C68" s="574">
        <v>-432</v>
      </c>
      <c r="D68" s="574">
        <v>166</v>
      </c>
      <c r="E68" s="574">
        <v>815</v>
      </c>
      <c r="F68" s="574">
        <v>-1088</v>
      </c>
      <c r="G68" s="574">
        <v>-6105</v>
      </c>
      <c r="H68" s="574">
        <v>1465</v>
      </c>
      <c r="I68" s="574">
        <v>-2662</v>
      </c>
      <c r="J68" s="574">
        <v>-9908</v>
      </c>
      <c r="K68" s="415">
        <v>-3832</v>
      </c>
    </row>
    <row r="69" spans="1:11" s="73" customFormat="1" ht="20.25">
      <c r="A69" s="8"/>
      <c r="B69" s="583"/>
      <c r="C69" s="583"/>
      <c r="D69" s="583"/>
      <c r="E69" s="583"/>
      <c r="F69" s="583"/>
      <c r="G69" s="583"/>
      <c r="H69" s="583"/>
      <c r="I69" s="583"/>
      <c r="J69" s="583"/>
      <c r="K69" s="411"/>
    </row>
    <row r="70" spans="1:11" s="73" customFormat="1" ht="18">
      <c r="A70" s="8" t="s">
        <v>845</v>
      </c>
      <c r="B70" s="602">
        <v>3</v>
      </c>
      <c r="C70" s="602">
        <v>10</v>
      </c>
      <c r="D70" s="602">
        <v>25</v>
      </c>
      <c r="E70" s="602">
        <v>4</v>
      </c>
      <c r="F70" s="602">
        <v>11</v>
      </c>
      <c r="G70" s="602">
        <v>4</v>
      </c>
      <c r="H70" s="602">
        <v>31</v>
      </c>
      <c r="I70" s="602">
        <v>5</v>
      </c>
      <c r="J70" s="602">
        <v>12</v>
      </c>
      <c r="K70" s="604">
        <v>5</v>
      </c>
    </row>
    <row r="71" spans="1:11" s="73" customFormat="1" ht="18">
      <c r="A71" s="8" t="s">
        <v>499</v>
      </c>
      <c r="B71" s="606">
        <v>7</v>
      </c>
      <c r="C71" s="606">
        <v>12</v>
      </c>
      <c r="D71" s="606">
        <v>35</v>
      </c>
      <c r="E71" s="606">
        <v>-1</v>
      </c>
      <c r="F71" s="606">
        <v>2</v>
      </c>
      <c r="G71" s="606">
        <v>4</v>
      </c>
      <c r="H71" s="606">
        <v>18</v>
      </c>
      <c r="I71" s="606">
        <v>25</v>
      </c>
      <c r="J71" s="606">
        <v>32</v>
      </c>
      <c r="K71" s="604">
        <v>14</v>
      </c>
    </row>
    <row r="72" spans="1:11" s="73" customFormat="1" ht="18">
      <c r="A72" s="8" t="s">
        <v>46</v>
      </c>
      <c r="B72" s="606">
        <v>161</v>
      </c>
      <c r="C72" s="606">
        <v>163</v>
      </c>
      <c r="D72" s="606">
        <v>170</v>
      </c>
      <c r="E72" s="606">
        <v>163</v>
      </c>
      <c r="F72" s="606">
        <v>167</v>
      </c>
      <c r="G72" s="606">
        <v>171</v>
      </c>
      <c r="H72" s="606">
        <v>192</v>
      </c>
      <c r="I72" s="606">
        <v>194</v>
      </c>
      <c r="J72" s="606">
        <v>212</v>
      </c>
      <c r="K72" s="604">
        <v>167</v>
      </c>
    </row>
    <row r="73" spans="1:11" s="73" customFormat="1" ht="20.25">
      <c r="A73" s="8"/>
      <c r="B73" s="583"/>
      <c r="C73" s="583"/>
      <c r="D73" s="583"/>
      <c r="E73" s="583"/>
      <c r="F73" s="583"/>
      <c r="G73" s="583"/>
      <c r="H73" s="583"/>
      <c r="I73" s="583"/>
      <c r="J73" s="583"/>
      <c r="K73" s="411"/>
    </row>
    <row r="74" spans="1:11" s="73" customFormat="1" ht="21">
      <c r="A74" s="8" t="s">
        <v>883</v>
      </c>
      <c r="B74" s="606">
        <v>143</v>
      </c>
      <c r="C74" s="606">
        <v>234</v>
      </c>
      <c r="D74" s="602">
        <v>258</v>
      </c>
      <c r="E74" s="602">
        <v>133</v>
      </c>
      <c r="F74" s="602">
        <v>185</v>
      </c>
      <c r="G74" s="602">
        <v>176</v>
      </c>
      <c r="H74" s="602">
        <v>180</v>
      </c>
      <c r="I74" s="602">
        <v>82</v>
      </c>
      <c r="J74" s="602">
        <v>145</v>
      </c>
      <c r="K74" s="604">
        <v>198</v>
      </c>
    </row>
    <row r="75" spans="1:11" s="73" customFormat="1" ht="18">
      <c r="A75" s="8" t="s">
        <v>313</v>
      </c>
      <c r="B75" s="606">
        <v>2</v>
      </c>
      <c r="C75" s="606">
        <v>-1</v>
      </c>
      <c r="D75" s="606">
        <v>3</v>
      </c>
      <c r="E75" s="606">
        <v>3</v>
      </c>
      <c r="F75" s="606">
        <v>-1</v>
      </c>
      <c r="G75" s="606">
        <v>3</v>
      </c>
      <c r="H75" s="606">
        <v>5</v>
      </c>
      <c r="I75" s="606">
        <v>0</v>
      </c>
      <c r="J75" s="606">
        <v>4</v>
      </c>
      <c r="K75" s="604">
        <v>1</v>
      </c>
    </row>
    <row r="76" spans="1:11" s="612" customFormat="1" ht="18">
      <c r="A76" s="8" t="s">
        <v>526</v>
      </c>
      <c r="B76" s="607">
        <v>18816</v>
      </c>
      <c r="C76" s="607">
        <v>19716</v>
      </c>
      <c r="D76" s="607">
        <v>21375</v>
      </c>
      <c r="E76" s="607">
        <v>22075</v>
      </c>
      <c r="F76" s="607">
        <v>21437</v>
      </c>
      <c r="G76" s="607">
        <v>23764</v>
      </c>
      <c r="H76" s="607">
        <v>27781</v>
      </c>
      <c r="I76" s="607">
        <v>27233</v>
      </c>
      <c r="J76" s="607">
        <v>25816</v>
      </c>
      <c r="K76" s="605" t="s">
        <v>61</v>
      </c>
    </row>
    <row r="77" spans="1:11" s="612" customFormat="1" ht="18">
      <c r="A77" s="8" t="s">
        <v>527</v>
      </c>
      <c r="B77" s="607">
        <v>11048</v>
      </c>
      <c r="C77" s="607">
        <v>13063</v>
      </c>
      <c r="D77" s="607">
        <v>13943</v>
      </c>
      <c r="E77" s="607">
        <v>13528</v>
      </c>
      <c r="F77" s="607">
        <v>12912</v>
      </c>
      <c r="G77" s="607">
        <v>17246</v>
      </c>
      <c r="H77" s="607">
        <v>22435</v>
      </c>
      <c r="I77" s="607">
        <v>23203</v>
      </c>
      <c r="J77" s="607">
        <v>24268</v>
      </c>
      <c r="K77" s="605" t="s">
        <v>61</v>
      </c>
    </row>
    <row r="78" spans="1:11" s="612" customFormat="1" ht="18">
      <c r="A78" s="8" t="s">
        <v>500</v>
      </c>
      <c r="B78" s="607">
        <v>7768</v>
      </c>
      <c r="C78" s="607">
        <v>6653</v>
      </c>
      <c r="D78" s="607">
        <v>7432</v>
      </c>
      <c r="E78" s="607">
        <v>8240</v>
      </c>
      <c r="F78" s="607">
        <v>8233</v>
      </c>
      <c r="G78" s="607">
        <v>6229</v>
      </c>
      <c r="H78" s="607">
        <v>4971</v>
      </c>
      <c r="I78" s="607">
        <v>3662</v>
      </c>
      <c r="J78" s="607">
        <v>1173</v>
      </c>
      <c r="K78" s="605" t="s">
        <v>61</v>
      </c>
    </row>
    <row r="79" spans="1:11" s="73" customFormat="1" ht="20.25">
      <c r="A79" s="8"/>
      <c r="B79" s="583"/>
      <c r="C79" s="583"/>
      <c r="D79" s="583"/>
      <c r="E79" s="583"/>
      <c r="F79" s="583"/>
      <c r="G79" s="583"/>
      <c r="H79" s="583"/>
      <c r="I79" s="583"/>
      <c r="J79" s="583"/>
      <c r="K79" s="411"/>
    </row>
    <row r="80" spans="1:11" s="73" customFormat="1" ht="18">
      <c r="A80" s="8" t="s">
        <v>502</v>
      </c>
      <c r="B80" s="607">
        <v>11591</v>
      </c>
      <c r="C80" s="607">
        <v>11644</v>
      </c>
      <c r="D80" s="607">
        <v>11751</v>
      </c>
      <c r="E80" s="607">
        <v>11813</v>
      </c>
      <c r="F80" s="607">
        <v>11773</v>
      </c>
      <c r="G80" s="607">
        <v>11754</v>
      </c>
      <c r="H80" s="607">
        <v>11494</v>
      </c>
      <c r="I80" s="607">
        <v>11319</v>
      </c>
      <c r="J80" s="607">
        <v>11249</v>
      </c>
      <c r="K80" s="605" t="s">
        <v>61</v>
      </c>
    </row>
    <row r="81" spans="1:11" s="73" customFormat="1" ht="18">
      <c r="A81" s="8"/>
      <c r="B81" s="607"/>
      <c r="C81" s="607"/>
      <c r="D81" s="607"/>
      <c r="E81" s="607"/>
      <c r="F81" s="607"/>
      <c r="G81" s="607"/>
      <c r="H81" s="607"/>
      <c r="I81" s="607"/>
      <c r="J81" s="607"/>
      <c r="K81" s="605"/>
    </row>
    <row r="82" spans="1:11">
      <c r="A82" s="610" t="s">
        <v>882</v>
      </c>
      <c r="B82" s="77"/>
      <c r="C82" s="77"/>
      <c r="D82" s="77"/>
      <c r="E82" s="77"/>
      <c r="F82" s="77"/>
      <c r="G82" s="77"/>
      <c r="H82" s="77"/>
      <c r="I82" s="77"/>
      <c r="J82" s="77"/>
      <c r="K82" s="683"/>
    </row>
    <row r="83" spans="1:11" ht="21" customHeight="1">
      <c r="A83" s="828"/>
      <c r="B83" s="828"/>
      <c r="C83" s="828"/>
      <c r="D83" s="828"/>
      <c r="E83" s="828"/>
      <c r="F83" s="828"/>
      <c r="G83" s="828"/>
      <c r="H83" s="828"/>
      <c r="I83" s="828"/>
      <c r="J83" s="828"/>
      <c r="K83" s="828"/>
    </row>
    <row r="84" spans="1:11" ht="20.25">
      <c r="A84" s="828"/>
      <c r="B84" s="828"/>
      <c r="C84" s="828"/>
      <c r="D84" s="828"/>
      <c r="E84" s="828"/>
      <c r="F84" s="828"/>
      <c r="G84" s="828"/>
      <c r="H84" s="828"/>
      <c r="I84" s="828"/>
      <c r="J84" s="828"/>
      <c r="K84" s="828"/>
    </row>
  </sheetData>
  <mergeCells count="1">
    <mergeCell ref="A2:K2"/>
  </mergeCells>
  <pageMargins left="0.7" right="0.7" top="0.75" bottom="0.75" header="0.3" footer="0.3"/>
  <pageSetup paperSize="9" scale="47" fitToHeight="0" orientation="portrait"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XNKU4XNH5CYD-1689336313-161</_dlc_DocId>
    <_dlc_DocIdUrl xmlns="f0571a6b-5cff-455f-a22c-7474f17aae02">
      <Url>https://fortum.sharepoint.com/sites/FRC2018/_layouts/15/DocIdRedir.aspx?ID=XNKU4XNH5CYD-1689336313-161</Url>
      <Description>XNKU4XNH5CYD-1689336313-161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9A9AEBA4F44D549A993F927B1A4162D" ma:contentTypeVersion="2" ma:contentTypeDescription="Create a new document." ma:contentTypeScope="" ma:versionID="20c64db6773eca021b59ab393a5cc4c6">
  <xsd:schema xmlns:xsd="http://www.w3.org/2001/XMLSchema" xmlns:xs="http://www.w3.org/2001/XMLSchema" xmlns:p="http://schemas.microsoft.com/office/2006/metadata/properties" xmlns:ns2="f0571a6b-5cff-455f-a22c-7474f17aae02" xmlns:ns3="272600cb-d4c7-44ec-a3af-182f9fbbb78f" targetNamespace="http://schemas.microsoft.com/office/2006/metadata/properties" ma:root="true" ma:fieldsID="40d8d5eaa07372a6f05c5ef6fe051d88" ns2:_="" ns3:_="">
    <xsd:import namespace="f0571a6b-5cff-455f-a22c-7474f17aae02"/>
    <xsd:import namespace="272600cb-d4c7-44ec-a3af-182f9fbbb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72600cb-d4c7-44ec-a3af-182f9fbbb7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EC0165-7BEA-4DE9-8698-508A6599F078}">
  <ds:schemaRefs>
    <ds:schemaRef ds:uri="http://schemas.microsoft.com/office/2006/metadata/properties"/>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f0571a6b-5cff-455f-a22c-7474f17aae02"/>
    <ds:schemaRef ds:uri="http://schemas.openxmlformats.org/package/2006/metadata/core-properties"/>
    <ds:schemaRef ds:uri="272600cb-d4c7-44ec-a3af-182f9fbbb78f"/>
    <ds:schemaRef ds:uri="http://www.w3.org/XML/1998/namespace"/>
  </ds:schemaRefs>
</ds:datastoreItem>
</file>

<file path=customXml/itemProps2.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3.xml><?xml version="1.0" encoding="utf-8"?>
<ds:datastoreItem xmlns:ds="http://schemas.openxmlformats.org/officeDocument/2006/customXml" ds:itemID="{6F8F7C60-1E65-4A8E-94DF-D9D06EA25220}">
  <ds:schemaRefs>
    <ds:schemaRef ds:uri="http://schemas.microsoft.com/sharepoint/events"/>
  </ds:schemaRefs>
</ds:datastoreItem>
</file>

<file path=customXml/itemProps4.xml><?xml version="1.0" encoding="utf-8"?>
<ds:datastoreItem xmlns:ds="http://schemas.openxmlformats.org/officeDocument/2006/customXml" ds:itemID="{0E9CAD6B-3219-4855-8C41-D557AA64D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272600cb-d4c7-44ec-a3af-182f9fbbb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Financials 2022 --</vt:lpstr>
      <vt:lpstr>Definitions</vt:lpstr>
      <vt:lpstr>Volume information</vt:lpstr>
      <vt:lpstr>Asset list</vt:lpstr>
      <vt:lpstr>Generation</vt:lpstr>
      <vt:lpstr>Consumer Solutions</vt:lpstr>
      <vt:lpstr>Russia</vt:lpstr>
      <vt:lpstr>History City Solutions</vt:lpstr>
      <vt:lpstr>Discontinued_Uniper</vt:lpstr>
      <vt:lpstr>Discontinued_Distribution</vt:lpstr>
      <vt:lpstr>Historical definitions</vt:lpstr>
      <vt:lpstr>History financials 2019 - 2022</vt:lpstr>
      <vt:lpstr>History financials 2013-2018</vt:lpstr>
      <vt:lpstr>History financials 2006-2013</vt:lpstr>
      <vt:lpstr>History volumes 2005-2013</vt:lpstr>
      <vt:lpstr>History volumes 2013-2022</vt:lpstr>
      <vt:lpstr>History Heat 2005-2013</vt:lpstr>
      <vt:lpstr>History Electr Sales 2005-13</vt:lpstr>
      <vt:lpstr>'Consumer Solutions'!Print_Area</vt:lpstr>
      <vt:lpstr>Definitions!Print_Area</vt:lpstr>
      <vt:lpstr>Discontinued_Distribution!Print_Area</vt:lpstr>
      <vt:lpstr>Discontinued_Uniper!Print_Area</vt:lpstr>
      <vt:lpstr>'Financials 2022 --'!Print_Area</vt:lpstr>
      <vt:lpstr>Generation!Print_Area</vt:lpstr>
      <vt:lpstr>'Historical definitions'!Print_Area</vt:lpstr>
      <vt:lpstr>'History City Solutions'!Print_Area</vt:lpstr>
      <vt:lpstr>'History Electr Sales 2005-13'!Print_Area</vt:lpstr>
      <vt:lpstr>'History financials 2006-2013'!Print_Area</vt:lpstr>
      <vt:lpstr>'History financials 2013-2018'!Print_Area</vt:lpstr>
      <vt:lpstr>'History financials 2019 - 2022'!Print_Area</vt:lpstr>
      <vt:lpstr>'History Heat 2005-2013'!Print_Area</vt:lpstr>
      <vt:lpstr>'History volumes 2005-2013'!Print_Area</vt:lpstr>
      <vt:lpstr>Russia!Print_Area</vt:lpstr>
      <vt:lpstr>Definitions!Print_Titles</vt:lpstr>
      <vt:lpstr>'Financials 2022 --'!Print_Titles</vt:lpstr>
      <vt:lpstr>'Historical definitions'!Print_Titles</vt:lpstr>
      <vt:lpstr>'History financials 2006-2013'!Print_Titles</vt:lpstr>
      <vt:lpstr>'History financials 2013-2018'!Print_Titles</vt:lpstr>
      <vt:lpstr>'History financials 2019 - 2022'!Print_Titles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Lilja Annika</cp:lastModifiedBy>
  <cp:revision/>
  <cp:lastPrinted>2021-01-28T09:50:52Z</cp:lastPrinted>
  <dcterms:created xsi:type="dcterms:W3CDTF">2010-02-02T13:30:20Z</dcterms:created>
  <dcterms:modified xsi:type="dcterms:W3CDTF">2023-05-09T13:33:06Z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0x010100F9A9AEBA4F44D549A993F927B1A4162D</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ddfe6523-7558-4f92-81c9-ee379c0b4739</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Order">
    <vt:r8>500</vt:r8>
  </property>
  <property fmtid="{D5CDD505-2E9C-101B-9397-08002B2CF9AE}" pid="21" name="SV_HIDDEN_GRID_QUERY_LIST_4F35BF76-6C0D-4D9B-82B2-816C12CF3733">
    <vt:lpwstr>empty_477D106A-C0D6-4607-AEBD-E2C9D60EA279</vt:lpwstr>
  </property>
  <property fmtid="{D5CDD505-2E9C-101B-9397-08002B2CF9AE}" pid="22" name="AuthorIds_UIVersion_512">
    <vt:lpwstr>29</vt:lpwstr>
  </property>
  <property fmtid="{D5CDD505-2E9C-101B-9397-08002B2CF9AE}" pid="23" name="AuthorIds_UIVersion_7680">
    <vt:lpwstr>45</vt:lpwstr>
  </property>
  <property fmtid="{D5CDD505-2E9C-101B-9397-08002B2CF9AE}" pid="24" name="AuthorIds_UIVersion_24576">
    <vt:lpwstr>45</vt:lpwstr>
  </property>
  <property fmtid="{D5CDD505-2E9C-101B-9397-08002B2CF9AE}" pid="25" name="MSIP_Label_f45044c0-b6aa-4b2b-834d-65c9ef8bb134_Enabled">
    <vt:lpwstr>true</vt:lpwstr>
  </property>
  <property fmtid="{D5CDD505-2E9C-101B-9397-08002B2CF9AE}" pid="26" name="MSIP_Label_f45044c0-b6aa-4b2b-834d-65c9ef8bb134_SetDate">
    <vt:lpwstr>2021-03-09T17:52:02Z</vt:lpwstr>
  </property>
  <property fmtid="{D5CDD505-2E9C-101B-9397-08002B2CF9AE}" pid="27" name="MSIP_Label_f45044c0-b6aa-4b2b-834d-65c9ef8bb134_Method">
    <vt:lpwstr>Standard</vt:lpwstr>
  </property>
  <property fmtid="{D5CDD505-2E9C-101B-9397-08002B2CF9AE}" pid="28" name="MSIP_Label_f45044c0-b6aa-4b2b-834d-65c9ef8bb134_Name">
    <vt:lpwstr>f45044c0-b6aa-4b2b-834d-65c9ef8bb134</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ActionId">
    <vt:lpwstr/>
  </property>
  <property fmtid="{D5CDD505-2E9C-101B-9397-08002B2CF9AE}" pid="31" name="MSIP_Label_f45044c0-b6aa-4b2b-834d-65c9ef8bb134_ContentBits">
    <vt:lpwstr>0</vt:lpwstr>
  </property>
  <property fmtid="{D5CDD505-2E9C-101B-9397-08002B2CF9AE}" pid="32" name="_AdHocReviewCycleID">
    <vt:i4>1049229711</vt:i4>
  </property>
  <property fmtid="{D5CDD505-2E9C-101B-9397-08002B2CF9AE}" pid="33" name="_NewReviewCycle">
    <vt:lpwstr/>
  </property>
  <property fmtid="{D5CDD505-2E9C-101B-9397-08002B2CF9AE}" pid="34" name="_EmailSubject">
    <vt:lpwstr>Quarterly info Q1 2023 for publishing</vt:lpwstr>
  </property>
  <property fmtid="{D5CDD505-2E9C-101B-9397-08002B2CF9AE}" pid="35" name="_AuthorEmail">
    <vt:lpwstr>Annika.Lilja@fortum.com</vt:lpwstr>
  </property>
  <property fmtid="{D5CDD505-2E9C-101B-9397-08002B2CF9AE}" pid="36" name="_AuthorEmailDisplayName">
    <vt:lpwstr>Lilja Annika</vt:lpwstr>
  </property>
</Properties>
</file>